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2_FEB_2018\"/>
    </mc:Choice>
  </mc:AlternateContent>
  <bookViews>
    <workbookView xWindow="0" yWindow="0" windowWidth="24000" windowHeight="9735"/>
  </bookViews>
  <sheets>
    <sheet name="BALANCE FEB 2018-2017" sheetId="2" r:id="rId1"/>
    <sheet name="ESTAD.RESULT. FEB 2018-2017" sheetId="3" r:id="rId2"/>
  </sheets>
  <definedNames>
    <definedName name="_xlnm.Print_Area" localSheetId="0">'BALANCE FEB 2018-2017'!$B$1:$J$81</definedName>
    <definedName name="_xlnm.Print_Area" localSheetId="1">'ESTAD.RESULT. FEB 2018-2017'!$B$1:$I$57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F68" i="2" l="1"/>
  <c r="F60" i="2"/>
  <c r="F46" i="2"/>
  <c r="F55" i="2" s="1"/>
  <c r="F41" i="2"/>
  <c r="F12" i="2"/>
  <c r="F8" i="2" s="1"/>
  <c r="F34" i="2" s="1"/>
  <c r="E44" i="3"/>
  <c r="E34" i="3"/>
  <c r="E24" i="3"/>
  <c r="E27" i="3" s="1"/>
  <c r="E29" i="3" s="1"/>
  <c r="E14" i="3"/>
  <c r="E37" i="3" l="1"/>
  <c r="E46" i="3" s="1"/>
  <c r="E48" i="3" s="1"/>
  <c r="E50" i="3" s="1"/>
  <c r="E52" i="3" s="1"/>
  <c r="E56" i="3" s="1"/>
  <c r="F71" i="2"/>
  <c r="F73" i="2" s="1"/>
  <c r="E54" i="3" l="1"/>
  <c r="C34" i="3" l="1"/>
  <c r="D46" i="2"/>
  <c r="D55" i="2" s="1"/>
  <c r="C24" i="3" l="1"/>
  <c r="C27" i="3" s="1"/>
  <c r="C14" i="3"/>
  <c r="D68" i="2" l="1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G31" i="3"/>
  <c r="G33" i="3"/>
  <c r="I33" i="3" s="1"/>
  <c r="G41" i="3"/>
  <c r="I41" i="3" s="1"/>
  <c r="G42" i="3"/>
  <c r="I42" i="3" s="1"/>
  <c r="C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G44" i="3"/>
  <c r="I44" i="3" s="1"/>
  <c r="G24" i="3"/>
  <c r="I24" i="3" s="1"/>
  <c r="C37" i="3" l="1"/>
  <c r="C46" i="3" s="1"/>
  <c r="G27" i="3"/>
  <c r="I27" i="3" s="1"/>
  <c r="G29" i="3"/>
  <c r="I29" i="3" s="1"/>
  <c r="H70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H22" i="2"/>
  <c r="J22" i="2" s="1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<sst xmlns="http://schemas.openxmlformats.org/spreadsheetml/2006/main" count="107" uniqueCount="81">
  <si>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</si>
  <si>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</si>
  <si>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</si>
  <si>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</si>
  <si>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</si>
  <si>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</si>
  <si>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</si>
  <si>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</si>
  <si>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</si>
  <si>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</si>
  <si>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</si>
  <si>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</si>
  <si>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</si>
  <si>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</si>
  <si>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</si>
  <si>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</si>
  <si>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</si>
  <si>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</si>
  <si>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</si>
  <si>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</si>
  <si>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</si>
  <si>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</si>
  <si>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</si>
  <si>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</si>
  <si>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</si>
  <si>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</si>
  <si>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</si>
  <si>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</si>
  <si>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</si>
  <si>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</si>
  <si>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</si>
  <si>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</si>
  <si>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</si>
  <si>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</si>
  <si>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</si>
  <si>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</si>
  <si>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</si>
  <si>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</si>
  <si>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</si>
  <si>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</si>
  <si>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</si>
  <si>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</si>
  <si>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</si>
  <si>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</si>
  <si>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</si>
  <si>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</si>
  <si>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</si>
  <si>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</si>
  <si>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</si>
  <si>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</si>
  <si>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</si>
  <si>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</si>
  <si>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</si>
  <si>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</si>
  <si>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</si>
  <si>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</si>
  <si>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</si>
  <si>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</si>
  <si>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</si>
  <si>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</si>
  <si>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</si>
  <si>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</si>
  <si>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</si>
  <si>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</si>
  <si>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</si>
  <si>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</si>
  <si>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</si>
  <si>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</si>
  <si>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</si>
  <si>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</si>
  <si>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</si>
  <si>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</si>
  <si>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</si>
  <si>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</si>
  <si>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</si>
  <si>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</si>
  <si>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</si>
  <si>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</si>
  <si>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</si>
  <si>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28 DE FEBRERO DE 2018 Y 2017</t>
  </si>
  <si>
    <t xml:space="preserve">ESTADO DE RESULTADOS COMPARATIVO DEL 1 DE ENERO AL 28 DE FEBRERO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</si>
</sst>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P6" sqref="P6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79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2018</v>
      </c>
      <c r="E6" s="8"/>
      <c r="F6" s="7">
        <v>2017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452577.89999999997</v>
      </c>
      <c r="E8" s="12"/>
      <c r="F8" s="11">
        <f>F9+F11+F10+F12+F28</f>
        <v>346190.6</v>
      </c>
      <c r="G8" s="12"/>
      <c r="H8" s="11">
        <f t="shared" ref="H8:H22" si="0">D8-F8</f>
        <v>106387.29999999999</v>
      </c>
      <c r="I8" s="12"/>
      <c r="J8" s="107">
        <f t="shared" ref="J8:J13" si="1">H8/F8*100</f>
        <v>30.730845955956056</v>
      </c>
    </row>
    <row r="9" spans="1:10" x14ac:dyDescent="0.25">
      <c r="A9" s="1">
        <v>111</v>
      </c>
      <c r="B9" s="108" t="s">
        <v>8</v>
      </c>
      <c r="C9" s="5"/>
      <c r="D9" s="13">
        <v>87856.3</v>
      </c>
      <c r="E9" s="13"/>
      <c r="F9" s="13">
        <v>50208.5</v>
      </c>
      <c r="G9" s="13"/>
      <c r="H9" s="13">
        <f t="shared" si="0"/>
        <v>37647.800000000003</v>
      </c>
      <c r="I9" s="13"/>
      <c r="J9" s="109">
        <f t="shared" si="1"/>
        <v>74.982921218518783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>D10-F10</f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53005</v>
      </c>
      <c r="E11" s="13"/>
      <c r="F11" s="13">
        <v>2914.5</v>
      </c>
      <c r="G11" s="13"/>
      <c r="H11" s="13">
        <f t="shared" si="0"/>
        <v>50090.5</v>
      </c>
      <c r="I11" s="13"/>
      <c r="J11" s="109">
        <f t="shared" si="1"/>
        <v>1718.6652942185624</v>
      </c>
    </row>
    <row r="12" spans="1:10" x14ac:dyDescent="0.25">
      <c r="B12" s="103" t="s">
        <v>11</v>
      </c>
      <c r="C12" s="6"/>
      <c r="D12" s="11">
        <f>D13+D22</f>
        <v>314865.3</v>
      </c>
      <c r="E12" s="12"/>
      <c r="F12" s="11">
        <f>F13+F22</f>
        <v>296053</v>
      </c>
      <c r="G12" s="12"/>
      <c r="H12" s="11">
        <f t="shared" si="0"/>
        <v>18812.299999999988</v>
      </c>
      <c r="I12" s="12"/>
      <c r="J12" s="107">
        <f t="shared" si="1"/>
        <v>6.3543689812297082</v>
      </c>
    </row>
    <row r="13" spans="1:10" s="2" customFormat="1" ht="18" customHeight="1" x14ac:dyDescent="0.25">
      <c r="A13" s="1"/>
      <c r="B13" s="108" t="s">
        <v>12</v>
      </c>
      <c r="C13" s="5"/>
      <c r="D13" s="13">
        <v>314022</v>
      </c>
      <c r="E13" s="13"/>
      <c r="F13" s="13">
        <v>295144.2</v>
      </c>
      <c r="G13" s="13"/>
      <c r="H13" s="13">
        <f t="shared" si="0"/>
        <v>18877.799999999988</v>
      </c>
      <c r="I13" s="13"/>
      <c r="J13" s="109">
        <f t="shared" si="1"/>
        <v>6.3961277233298128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v>12.9315</v>
      </c>
      <c r="E14" s="13"/>
      <c r="F14" s="13"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v>9587.2050099999997</v>
      </c>
      <c r="E15" s="13"/>
      <c r="F15" s="13"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v>0</v>
      </c>
      <c r="E16" s="13"/>
      <c r="F16" s="13"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v>916.08730000000003</v>
      </c>
      <c r="E17" s="13"/>
      <c r="F17" s="13"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v>3656.8647999999998</v>
      </c>
      <c r="E18" s="13"/>
      <c r="F18" s="13"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v>227089.34777000002</v>
      </c>
      <c r="E19" s="13"/>
      <c r="F19" s="13"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v>0</v>
      </c>
      <c r="E20" s="13"/>
      <c r="F20" s="13"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v>0</v>
      </c>
      <c r="E21" s="13"/>
      <c r="F21" s="13"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843.3</v>
      </c>
      <c r="E22" s="13"/>
      <c r="F22" s="13">
        <v>908.8</v>
      </c>
      <c r="G22" s="13"/>
      <c r="H22" s="13">
        <f t="shared" si="0"/>
        <v>-65.5</v>
      </c>
      <c r="I22" s="13"/>
      <c r="J22" s="109">
        <f>H22/F22*100</f>
        <v>-7.207306338028169</v>
      </c>
    </row>
    <row r="23" spans="1:10" s="2" customFormat="1" hidden="1" x14ac:dyDescent="0.25">
      <c r="A23" s="1">
        <v>1141049901</v>
      </c>
      <c r="B23" s="108"/>
      <c r="C23" s="5"/>
      <c r="D23" s="13">
        <v>9.3170000000000003E-2</v>
      </c>
      <c r="E23" s="13"/>
      <c r="F23" s="13"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v>35.63064</v>
      </c>
      <c r="E24" s="13"/>
      <c r="F24" s="13"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v>1.3703099999999999</v>
      </c>
      <c r="E25" s="13"/>
      <c r="F25" s="13"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v>769.73696999999993</v>
      </c>
      <c r="E26" s="13"/>
      <c r="F26" s="13"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-3148.7</v>
      </c>
      <c r="E28" s="13"/>
      <c r="F28" s="13">
        <v>-2985.4</v>
      </c>
      <c r="G28" s="13"/>
      <c r="H28" s="13">
        <f>D28-F28</f>
        <v>-163.29999999999973</v>
      </c>
      <c r="I28" s="13"/>
      <c r="J28" s="109">
        <f>H28/F28*100</f>
        <v>5.4699537750385119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15634.1</v>
      </c>
      <c r="E30" s="14"/>
      <c r="F30" s="13">
        <v>14181.4</v>
      </c>
      <c r="G30" s="13"/>
      <c r="H30" s="13">
        <f>D30-F30</f>
        <v>1452.7000000000007</v>
      </c>
      <c r="I30" s="13"/>
      <c r="J30" s="109">
        <f>H30/F30*100</f>
        <v>10.243699493703025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1460.9</v>
      </c>
      <c r="E31" s="14"/>
      <c r="F31" s="13">
        <v>1397.2</v>
      </c>
      <c r="G31" s="13"/>
      <c r="H31" s="13">
        <f>D31-F31</f>
        <v>63.700000000000045</v>
      </c>
      <c r="I31" s="13"/>
      <c r="J31" s="109">
        <f>H31/F31*100</f>
        <v>4.5591182364729494</v>
      </c>
    </row>
    <row r="32" spans="1:10" s="2" customFormat="1" x14ac:dyDescent="0.25">
      <c r="A32" s="1">
        <v>13</v>
      </c>
      <c r="B32" s="108" t="s">
        <v>17</v>
      </c>
      <c r="C32" s="5"/>
      <c r="D32" s="13">
        <v>9058.6</v>
      </c>
      <c r="E32" s="13"/>
      <c r="F32" s="13">
        <v>9312.7000000000007</v>
      </c>
      <c r="G32" s="13"/>
      <c r="H32" s="13">
        <f>D32-F32</f>
        <v>-254.10000000000036</v>
      </c>
      <c r="I32" s="13"/>
      <c r="J32" s="109">
        <f>H32/F32*100</f>
        <v>-2.728532004681782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478731.49999999994</v>
      </c>
      <c r="E34" s="16"/>
      <c r="F34" s="15">
        <f>F8+F30+F31+F32</f>
        <v>371081.9</v>
      </c>
      <c r="G34" s="16"/>
      <c r="H34" s="15">
        <f>H8+H30+H31+H32</f>
        <v>107649.59999999998</v>
      </c>
      <c r="I34" s="16"/>
      <c r="J34" s="110">
        <f>H34/F34*100</f>
        <v>29.009660670595888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272000.59999999998</v>
      </c>
      <c r="E46" s="12"/>
      <c r="F46" s="11">
        <f>SUM(F47:F51)</f>
        <v>190482.6</v>
      </c>
      <c r="G46" s="12"/>
      <c r="H46" s="11">
        <f t="shared" ref="H46:H55" si="2">D46-F46</f>
        <v>81517.999999999971</v>
      </c>
      <c r="I46" s="12"/>
      <c r="J46" s="107">
        <f>H46/F46*100</f>
        <v>42.795509931090805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26175</v>
      </c>
      <c r="E47" s="12"/>
      <c r="F47" s="13">
        <v>17360.3</v>
      </c>
      <c r="G47" s="12"/>
      <c r="H47" s="13">
        <f>D47-F47</f>
        <v>8814.7000000000007</v>
      </c>
      <c r="I47" s="13"/>
      <c r="J47" s="109">
        <f>H47/F47*100</f>
        <v>50.775044210065502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215562.6</v>
      </c>
      <c r="E48" s="13"/>
      <c r="F48" s="13">
        <v>142854.9</v>
      </c>
      <c r="G48" s="13"/>
      <c r="H48" s="13">
        <f t="shared" si="2"/>
        <v>72707.700000000012</v>
      </c>
      <c r="I48" s="13"/>
      <c r="J48" s="109">
        <f>H48/F48*100</f>
        <v>50.896189070168404</v>
      </c>
    </row>
    <row r="49" spans="1:11" s="2" customFormat="1" x14ac:dyDescent="0.25">
      <c r="A49" s="1">
        <v>213</v>
      </c>
      <c r="B49" s="108" t="s">
        <v>25</v>
      </c>
      <c r="C49" s="5"/>
      <c r="D49" s="13">
        <v>0.8</v>
      </c>
      <c r="E49" s="13"/>
      <c r="F49" s="13">
        <v>5.2</v>
      </c>
      <c r="G49" s="13"/>
      <c r="H49" s="13">
        <f t="shared" si="2"/>
        <v>-4.4000000000000004</v>
      </c>
      <c r="I49" s="13"/>
      <c r="J49" s="109">
        <f>H49/F49*100</f>
        <v>-84.615384615384613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30262.2</v>
      </c>
      <c r="E50" s="13"/>
      <c r="F50" s="13">
        <v>30262.2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 t="shared" ref="H51" si="3"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121368.3</v>
      </c>
      <c r="E52" s="13"/>
      <c r="F52" s="13">
        <v>101950.5</v>
      </c>
      <c r="G52" s="13"/>
      <c r="H52" s="13">
        <f t="shared" si="2"/>
        <v>19417.800000000003</v>
      </c>
      <c r="I52" s="13"/>
      <c r="J52" s="109">
        <f>H52/F52*100</f>
        <v>19.046301881795578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8068.2</v>
      </c>
      <c r="E53" s="14"/>
      <c r="F53" s="13">
        <v>10076.799999999999</v>
      </c>
      <c r="G53" s="14"/>
      <c r="H53" s="14">
        <f t="shared" si="2"/>
        <v>-2008.5999999999995</v>
      </c>
      <c r="I53" s="14"/>
      <c r="J53" s="109">
        <f>H53/F53*100</f>
        <v>-19.932915211178148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401437.1</v>
      </c>
      <c r="E55" s="16"/>
      <c r="F55" s="15">
        <f>SUM(F46,F52,F53)</f>
        <v>302509.89999999997</v>
      </c>
      <c r="G55" s="16"/>
      <c r="H55" s="15">
        <f t="shared" si="2"/>
        <v>98927.200000000012</v>
      </c>
      <c r="I55" s="16"/>
      <c r="J55" s="110">
        <f>H55/F55*100</f>
        <v>32.702136359834846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54731.1</v>
      </c>
      <c r="E60" s="12"/>
      <c r="F60" s="11">
        <f>SUM(F61:F62)</f>
        <v>47892.7</v>
      </c>
      <c r="G60" s="12"/>
      <c r="H60" s="11">
        <f>D60-F60</f>
        <v>6838.4000000000015</v>
      </c>
      <c r="I60" s="12"/>
      <c r="J60" s="107">
        <f t="shared" ref="J60:J68" si="4">H60/F60*100</f>
        <v>14.278585254120152</v>
      </c>
    </row>
    <row r="61" spans="1:11" s="2" customFormat="1" x14ac:dyDescent="0.25">
      <c r="A61" s="1">
        <v>311</v>
      </c>
      <c r="B61" s="108" t="s">
        <v>32</v>
      </c>
      <c r="C61" s="5"/>
      <c r="D61" s="13">
        <v>54731.1</v>
      </c>
      <c r="E61" s="13"/>
      <c r="F61" s="13">
        <v>47892.7</v>
      </c>
      <c r="G61" s="13"/>
      <c r="H61" s="13">
        <f>D61-F61</f>
        <v>6838.4000000000015</v>
      </c>
      <c r="I61" s="13"/>
      <c r="J61" s="109">
        <f t="shared" si="4"/>
        <v>14.278585254120152</v>
      </c>
    </row>
    <row r="62" spans="1:11" s="2" customFormat="1" hidden="1" x14ac:dyDescent="0.25">
      <c r="A62" s="1"/>
      <c r="B62" s="108" t="s">
        <v>33</v>
      </c>
      <c r="C62" s="5"/>
      <c r="D62" s="13">
        <v>0</v>
      </c>
      <c r="E62" s="13"/>
      <c r="F62" s="13">
        <v>0</v>
      </c>
      <c r="G62" s="13"/>
      <c r="H62" s="13">
        <f>D62-F62</f>
        <v>0</v>
      </c>
      <c r="I62" s="13"/>
      <c r="J62" s="109">
        <v>100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17057.900000000001</v>
      </c>
      <c r="E63" s="13"/>
      <c r="F63" s="13">
        <v>15074.4</v>
      </c>
      <c r="G63" s="13"/>
      <c r="H63" s="13">
        <f t="shared" ref="H63:H69" si="5">D63-F63</f>
        <v>1983.5000000000018</v>
      </c>
      <c r="I63" s="13"/>
      <c r="J63" s="109">
        <f>H63/F63*100</f>
        <v>13.158069309557938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1217.2</v>
      </c>
      <c r="E64" s="13"/>
      <c r="F64" s="13">
        <v>1095.8</v>
      </c>
      <c r="G64" s="13"/>
      <c r="H64" s="13">
        <f t="shared" si="5"/>
        <v>121.40000000000009</v>
      </c>
      <c r="I64" s="13"/>
      <c r="J64" s="109">
        <f t="shared" si="4"/>
        <v>11.078663989779166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5"/>
        <v>0</v>
      </c>
      <c r="I65" s="13"/>
      <c r="J65" s="109">
        <f t="shared" si="4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09">
        <f t="shared" si="4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4"/>
        <v>#DIV/0!</v>
      </c>
    </row>
    <row r="68" spans="1:11" s="2" customFormat="1" hidden="1" x14ac:dyDescent="0.25">
      <c r="A68" s="1"/>
      <c r="B68" s="118" t="s">
        <v>39</v>
      </c>
      <c r="C68" s="22"/>
      <c r="D68" s="23">
        <f>SUM(D69:D70)</f>
        <v>1003.8</v>
      </c>
      <c r="E68" s="16"/>
      <c r="F68" s="23">
        <f>SUM(F69:F70)</f>
        <v>1224.7</v>
      </c>
      <c r="G68" s="16"/>
      <c r="H68" s="23">
        <f t="shared" si="5"/>
        <v>-220.90000000000009</v>
      </c>
      <c r="I68" s="16"/>
      <c r="J68" s="119">
        <f t="shared" si="4"/>
        <v>-18.037070302931337</v>
      </c>
    </row>
    <row r="69" spans="1:11" s="2" customFormat="1" hidden="1" x14ac:dyDescent="0.25">
      <c r="A69" s="1"/>
      <c r="B69" s="108" t="s">
        <v>40</v>
      </c>
      <c r="C69" s="3"/>
      <c r="D69" s="14">
        <v>0</v>
      </c>
      <c r="E69" s="14"/>
      <c r="F69" s="14">
        <v>0</v>
      </c>
      <c r="G69" s="14"/>
      <c r="H69" s="13">
        <f t="shared" si="5"/>
        <v>0</v>
      </c>
      <c r="I69" s="13"/>
      <c r="J69" s="120">
        <v>0</v>
      </c>
    </row>
    <row r="70" spans="1:11" s="2" customFormat="1" x14ac:dyDescent="0.25">
      <c r="A70" s="1"/>
      <c r="B70" s="101" t="s">
        <v>41</v>
      </c>
      <c r="C70" s="3"/>
      <c r="D70" s="24">
        <v>1003.8</v>
      </c>
      <c r="E70" s="25"/>
      <c r="F70" s="24">
        <v>1224.7</v>
      </c>
      <c r="G70" s="24"/>
      <c r="H70" s="16">
        <f>D70-F70</f>
        <v>-220.90000000000009</v>
      </c>
      <c r="I70" s="16"/>
      <c r="J70" s="119">
        <f t="shared" ref="J70" si="6">H70/F70*100</f>
        <v>-18.037070302931337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77294.399999999994</v>
      </c>
      <c r="E71" s="16"/>
      <c r="F71" s="15">
        <f>F60+F63+F64+F65+F66+F67+F68</f>
        <v>68571.999999999985</v>
      </c>
      <c r="G71" s="16"/>
      <c r="H71" s="15">
        <f>D71-F71</f>
        <v>8722.4000000000087</v>
      </c>
      <c r="I71" s="16"/>
      <c r="J71" s="110">
        <f>H71/F71*100</f>
        <v>12.720060666161132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478731.5</v>
      </c>
      <c r="E73" s="16"/>
      <c r="F73" s="27">
        <f>F55+F71</f>
        <v>371081.89999999997</v>
      </c>
      <c r="G73" s="16"/>
      <c r="H73" s="28">
        <f>D73-F73</f>
        <v>107649.60000000003</v>
      </c>
      <c r="I73" s="24"/>
      <c r="J73" s="122">
        <f>H73/F73*100</f>
        <v>29.00966067059591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E46 D60:E60 F46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L22" sqref="L22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80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4069.7</v>
      </c>
      <c r="D8" s="48"/>
      <c r="E8" s="48">
        <v>3879.6</v>
      </c>
      <c r="F8" s="49"/>
      <c r="G8" s="50">
        <f>C8-E8</f>
        <v>190.09999999999991</v>
      </c>
      <c r="H8" s="50"/>
      <c r="I8" s="79">
        <f>G8/E8*100</f>
        <v>4.8999896896587254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271.60000000000002</v>
      </c>
      <c r="D10" s="49"/>
      <c r="E10" s="48">
        <v>8.8000000000000007</v>
      </c>
      <c r="F10" s="49"/>
      <c r="G10" s="50">
        <f>C10-E10</f>
        <v>262.8</v>
      </c>
      <c r="H10" s="50"/>
      <c r="I10" s="79">
        <f>G10/E10*100</f>
        <v>2986.3636363636365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265.10000000000002</v>
      </c>
      <c r="D12" s="49"/>
      <c r="E12" s="48">
        <v>76.900000000000006</v>
      </c>
      <c r="F12" s="49"/>
      <c r="G12" s="50">
        <f>C12-E12</f>
        <v>188.20000000000002</v>
      </c>
      <c r="H12" s="50"/>
      <c r="I12" s="79">
        <f>G12/E12*100</f>
        <v>244.73342002600779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4606.4000000000005</v>
      </c>
      <c r="D14" s="56"/>
      <c r="E14" s="70">
        <f>SUM(E8:E12)</f>
        <v>3965.3</v>
      </c>
      <c r="F14" s="56"/>
      <c r="G14" s="71">
        <f>C14-E14</f>
        <v>641.10000000000036</v>
      </c>
      <c r="H14" s="52"/>
      <c r="I14" s="80">
        <f>G14/E14*100</f>
        <v>16.167755277028228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66.900000000000006</v>
      </c>
      <c r="D19" s="40"/>
      <c r="E19" s="48">
        <v>16.3</v>
      </c>
      <c r="F19" s="40"/>
      <c r="G19" s="50">
        <f t="shared" ref="G19:G24" si="0">C19-E19</f>
        <v>50.600000000000009</v>
      </c>
      <c r="H19" s="40"/>
      <c r="I19" s="79">
        <f>G19/E19*100</f>
        <v>310.42944785276075</v>
      </c>
    </row>
    <row r="20" spans="1:9" x14ac:dyDescent="0.2">
      <c r="A20" s="38">
        <v>7110020100</v>
      </c>
      <c r="B20" s="78" t="s">
        <v>49</v>
      </c>
      <c r="C20" s="48">
        <v>2206.6999999999998</v>
      </c>
      <c r="D20" s="49"/>
      <c r="E20" s="48">
        <v>1411</v>
      </c>
      <c r="F20" s="49"/>
      <c r="G20" s="50">
        <f t="shared" si="0"/>
        <v>795.69999999999982</v>
      </c>
      <c r="H20" s="50"/>
      <c r="I20" s="79">
        <f>G20/E20*100</f>
        <v>56.392629340892974</v>
      </c>
    </row>
    <row r="21" spans="1:9" x14ac:dyDescent="0.2">
      <c r="A21" s="38">
        <v>7110020200</v>
      </c>
      <c r="B21" s="78" t="s">
        <v>55</v>
      </c>
      <c r="C21" s="48">
        <v>148.1</v>
      </c>
      <c r="D21" s="49"/>
      <c r="E21" s="48">
        <v>108.1</v>
      </c>
      <c r="F21" s="49"/>
      <c r="G21" s="50">
        <f t="shared" si="0"/>
        <v>40</v>
      </c>
      <c r="H21" s="50"/>
      <c r="I21" s="79">
        <f>G21/E21*100</f>
        <v>37.002775208140612</v>
      </c>
    </row>
    <row r="22" spans="1:9" x14ac:dyDescent="0.2">
      <c r="B22" s="78" t="s">
        <v>26</v>
      </c>
      <c r="C22" s="48">
        <v>358.3</v>
      </c>
      <c r="D22" s="49"/>
      <c r="E22" s="48">
        <v>358</v>
      </c>
      <c r="F22" s="49"/>
      <c r="G22" s="50">
        <f t="shared" si="0"/>
        <v>0.30000000000001137</v>
      </c>
      <c r="H22" s="50"/>
      <c r="I22" s="79">
        <f>G22/E22*100</f>
        <v>8.3798882681567419E-2</v>
      </c>
    </row>
    <row r="23" spans="1:9" x14ac:dyDescent="0.2">
      <c r="A23" s="38">
        <v>711007</v>
      </c>
      <c r="B23" s="78" t="s">
        <v>56</v>
      </c>
      <c r="C23" s="48">
        <v>11</v>
      </c>
      <c r="D23" s="49"/>
      <c r="E23" s="48">
        <v>0</v>
      </c>
      <c r="F23" s="49"/>
      <c r="G23" s="50">
        <f t="shared" si="0"/>
        <v>11</v>
      </c>
      <c r="H23" s="50"/>
      <c r="I23" s="79">
        <v>100</v>
      </c>
    </row>
    <row r="24" spans="1:9" x14ac:dyDescent="0.2">
      <c r="B24" s="78"/>
      <c r="C24" s="72">
        <f>SUM(C19:C23)</f>
        <v>2791</v>
      </c>
      <c r="D24" s="56"/>
      <c r="E24" s="72">
        <f>SUM(E19:E23)</f>
        <v>1893.3999999999999</v>
      </c>
      <c r="F24" s="56"/>
      <c r="G24" s="59">
        <f t="shared" si="0"/>
        <v>897.60000000000014</v>
      </c>
      <c r="H24" s="52"/>
      <c r="I24" s="81">
        <f>G24/E24*100</f>
        <v>47.406781451357354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210.7</v>
      </c>
      <c r="D26" s="40"/>
      <c r="E26" s="48">
        <v>0</v>
      </c>
      <c r="F26" s="40"/>
      <c r="G26" s="50">
        <f>C26-E26</f>
        <v>210.7</v>
      </c>
      <c r="H26" s="40"/>
      <c r="I26" s="79">
        <v>100</v>
      </c>
    </row>
    <row r="27" spans="1:9" x14ac:dyDescent="0.2">
      <c r="B27" s="74"/>
      <c r="C27" s="70">
        <f>SUM(C24:C26)</f>
        <v>3001.7</v>
      </c>
      <c r="D27" s="56"/>
      <c r="E27" s="70">
        <f>SUM(E24:E26)</f>
        <v>1893.3999999999999</v>
      </c>
      <c r="F27" s="56"/>
      <c r="G27" s="71">
        <f>C27-E27</f>
        <v>1108.3</v>
      </c>
      <c r="H27" s="52"/>
      <c r="I27" s="80">
        <f>G27/E27*100</f>
        <v>58.534910742579491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1604.7000000000007</v>
      </c>
      <c r="D29" s="51"/>
      <c r="E29" s="51">
        <f>+E14-E27</f>
        <v>2071.9000000000005</v>
      </c>
      <c r="F29" s="51"/>
      <c r="G29" s="52">
        <f>C29-E29</f>
        <v>-467.19999999999982</v>
      </c>
      <c r="H29" s="52"/>
      <c r="I29" s="84">
        <f>G29/E29*100</f>
        <v>-22.549350837395611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1838.7</v>
      </c>
      <c r="D31" s="50"/>
      <c r="E31" s="48">
        <v>1784.7</v>
      </c>
      <c r="F31" s="50"/>
      <c r="G31" s="50">
        <f>C31-E31</f>
        <v>54</v>
      </c>
      <c r="H31" s="50"/>
      <c r="I31" s="79">
        <f>G31/E31*100</f>
        <v>3.0257186081694405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1169.8</v>
      </c>
      <c r="D33" s="50"/>
      <c r="E33" s="69">
        <v>1184.7</v>
      </c>
      <c r="F33" s="50"/>
      <c r="G33" s="45">
        <f>C33-E33</f>
        <v>-14.900000000000091</v>
      </c>
      <c r="H33" s="50"/>
      <c r="I33" s="87">
        <f>G33/E33*100</f>
        <v>-1.2577023719085076</v>
      </c>
    </row>
    <row r="34" spans="1:9" ht="14.25" customHeight="1" x14ac:dyDescent="0.2">
      <c r="B34" s="85"/>
      <c r="C34" s="73">
        <f>SUM(C31-C33)</f>
        <v>668.90000000000009</v>
      </c>
      <c r="D34" s="52"/>
      <c r="E34" s="73">
        <f>SUM(E31-E33)</f>
        <v>600</v>
      </c>
      <c r="F34" s="52"/>
      <c r="G34" s="73">
        <f>SUM(G31-G33)</f>
        <v>68.900000000000091</v>
      </c>
      <c r="H34" s="52"/>
      <c r="I34" s="81">
        <f>G34/E34*100</f>
        <v>11.483333333333348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1202.2</v>
      </c>
      <c r="D36" s="56"/>
      <c r="E36" s="55">
        <v>1088.7</v>
      </c>
      <c r="F36" s="56"/>
      <c r="G36" s="57">
        <v>113.5</v>
      </c>
      <c r="H36" s="52"/>
      <c r="I36" s="89">
        <v>10.425277854321667</v>
      </c>
    </row>
    <row r="37" spans="1:9" ht="15" customHeight="1" x14ac:dyDescent="0.2">
      <c r="B37" s="90" t="s">
        <v>62</v>
      </c>
      <c r="C37" s="58">
        <f>(C29+C31-C33-C36)</f>
        <v>1071.4000000000003</v>
      </c>
      <c r="D37" s="51"/>
      <c r="E37" s="58">
        <f>(E29+E31-E33-E36)</f>
        <v>1583.2000000000005</v>
      </c>
      <c r="F37" s="51"/>
      <c r="G37" s="59">
        <f>C37-E37</f>
        <v>-511.80000000000018</v>
      </c>
      <c r="H37" s="52"/>
      <c r="I37" s="81">
        <f>G37/E37*100</f>
        <v>-32.326932794340578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327.8</v>
      </c>
      <c r="D41" s="50"/>
      <c r="E41" s="48">
        <v>137.6</v>
      </c>
      <c r="F41" s="50"/>
      <c r="G41" s="50">
        <f>C41-E41</f>
        <v>190.20000000000002</v>
      </c>
      <c r="H41" s="50"/>
      <c r="I41" s="79">
        <f>G41/E41*100</f>
        <v>138.22674418604652</v>
      </c>
    </row>
    <row r="42" spans="1:9" ht="15" customHeight="1" x14ac:dyDescent="0.2">
      <c r="A42" s="38">
        <v>82</v>
      </c>
      <c r="B42" s="91" t="s">
        <v>65</v>
      </c>
      <c r="C42" s="48">
        <v>10.4</v>
      </c>
      <c r="D42" s="50"/>
      <c r="E42" s="48">
        <v>33.9</v>
      </c>
      <c r="F42" s="50"/>
      <c r="G42" s="50">
        <f>C42-E42</f>
        <v>-23.5</v>
      </c>
      <c r="H42" s="50"/>
      <c r="I42" s="79">
        <f>G42/E42*100</f>
        <v>-69.321533923303832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317.40000000000003</v>
      </c>
      <c r="D44" s="56"/>
      <c r="E44" s="70">
        <f>SUM(E41-E42)</f>
        <v>103.69999999999999</v>
      </c>
      <c r="F44" s="56"/>
      <c r="G44" s="71">
        <f>C44-E44</f>
        <v>213.70000000000005</v>
      </c>
      <c r="H44" s="52"/>
      <c r="I44" s="80">
        <f>G44/E44*100</f>
        <v>206.07521697203478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1388.8000000000004</v>
      </c>
      <c r="D46" s="51"/>
      <c r="E46" s="51">
        <f>E37+E44</f>
        <v>1686.9000000000005</v>
      </c>
      <c r="F46" s="51"/>
      <c r="G46" s="52">
        <f>C46-E46</f>
        <v>-298.10000000000014</v>
      </c>
      <c r="H46" s="52"/>
      <c r="I46" s="84">
        <f t="shared" ref="I46:I51" si="1">G46/E46*100</f>
        <v>-17.671468373940368</v>
      </c>
    </row>
    <row r="47" spans="1:9" x14ac:dyDescent="0.2">
      <c r="A47" s="38">
        <v>83</v>
      </c>
      <c r="B47" s="86" t="s">
        <v>67</v>
      </c>
      <c r="C47" s="69">
        <v>-344.8</v>
      </c>
      <c r="D47" s="50"/>
      <c r="E47" s="69">
        <v>-413.9</v>
      </c>
      <c r="F47" s="50"/>
      <c r="G47" s="45">
        <f>C47-E47</f>
        <v>69.099999999999966</v>
      </c>
      <c r="H47" s="50"/>
      <c r="I47" s="87">
        <f t="shared" si="1"/>
        <v>-16.694853829427391</v>
      </c>
    </row>
    <row r="48" spans="1:9" x14ac:dyDescent="0.2">
      <c r="B48" s="86" t="s">
        <v>74</v>
      </c>
      <c r="C48" s="51">
        <f>SUM(C46:C47)</f>
        <v>1044.0000000000005</v>
      </c>
      <c r="D48" s="51"/>
      <c r="E48" s="51">
        <f>SUM(E46:E47)</f>
        <v>1273.0000000000005</v>
      </c>
      <c r="F48" s="51">
        <f t="shared" ref="F48:H48" si="2">SUM(F46:F47)</f>
        <v>0</v>
      </c>
      <c r="G48" s="51">
        <f>SUM(G46:G47)</f>
        <v>-229.00000000000017</v>
      </c>
      <c r="H48" s="51">
        <f t="shared" si="2"/>
        <v>0</v>
      </c>
      <c r="I48" s="84">
        <f t="shared" si="1"/>
        <v>-17.989002356637869</v>
      </c>
    </row>
    <row r="49" spans="2:9" ht="15.75" customHeight="1" x14ac:dyDescent="0.2">
      <c r="B49" s="86" t="s">
        <v>75</v>
      </c>
      <c r="C49" s="48">
        <v>-40.200000000000003</v>
      </c>
      <c r="D49" s="50"/>
      <c r="E49" s="48">
        <v>-48.3</v>
      </c>
      <c r="F49" s="50"/>
      <c r="G49" s="50">
        <f>C49-E49</f>
        <v>8.0999999999999943</v>
      </c>
      <c r="H49" s="50"/>
      <c r="I49" s="87">
        <f t="shared" si="1"/>
        <v>-16.770186335403718</v>
      </c>
    </row>
    <row r="50" spans="2:9" ht="15.75" customHeight="1" thickBot="1" x14ac:dyDescent="0.25">
      <c r="B50" s="93" t="s">
        <v>76</v>
      </c>
      <c r="C50" s="61">
        <f>SUM(C48+C49)</f>
        <v>1003.8000000000004</v>
      </c>
      <c r="D50" s="52"/>
      <c r="E50" s="61">
        <f>SUM(E48+E49)</f>
        <v>1224.7000000000005</v>
      </c>
      <c r="F50" s="52"/>
      <c r="G50" s="61">
        <f>SUM(G46+G47+G49)</f>
        <v>-220.90000000000018</v>
      </c>
      <c r="H50" s="52"/>
      <c r="I50" s="94">
        <f t="shared" si="1"/>
        <v>-18.037070302931337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1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-398.59999999999968</v>
      </c>
      <c r="D52" s="51"/>
      <c r="E52" s="67">
        <f>SUM(E50-E51)</f>
        <v>-177.69999999999959</v>
      </c>
      <c r="F52" s="56"/>
      <c r="G52" s="67">
        <f>SUM(G50-G51)</f>
        <v>-220.90000000000018</v>
      </c>
      <c r="H52" s="52"/>
      <c r="I52" s="84">
        <f t="shared" ref="I52:I56" si="3">G52/E52*100</f>
        <v>124.31063590320804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 t="shared" si="3"/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-1256.0999999999997</v>
      </c>
      <c r="D54" s="51"/>
      <c r="E54" s="67">
        <f>SUM(E52-E53)</f>
        <v>-1035.1999999999996</v>
      </c>
      <c r="F54" s="51">
        <f t="shared" ref="F54:H54" si="4">SUM(F52-F53)</f>
        <v>0</v>
      </c>
      <c r="G54" s="67">
        <f t="shared" si="4"/>
        <v>-220.90000000000018</v>
      </c>
      <c r="H54" s="51">
        <f t="shared" si="4"/>
        <v>0</v>
      </c>
      <c r="I54" s="84">
        <f t="shared" si="3"/>
        <v>21.338871715610537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 t="shared" ref="G55" si="5">C55-E55</f>
        <v>0</v>
      </c>
      <c r="H55" s="50"/>
      <c r="I55" s="95">
        <f t="shared" si="3"/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-554.39999999999964</v>
      </c>
      <c r="D56" s="51"/>
      <c r="E56" s="67">
        <f>SUM(E52-E53+E55)</f>
        <v>-333.49999999999955</v>
      </c>
      <c r="F56" s="56"/>
      <c r="G56" s="67">
        <f>SUM(G52-G53+G55)</f>
        <v>-220.90000000000018</v>
      </c>
      <c r="H56" s="52"/>
      <c r="I56" s="96">
        <f t="shared" si="3"/>
        <v>66.236881559220535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FEB 2018-2017</vt:lpstr>
      <vt:lpstr>ESTAD.RESULT. FEB 2018-2017</vt:lpstr>
      <vt:lpstr>'BALANCE FEB 2018-2017'!Área_de_impresión</vt:lpstr>
      <vt:lpstr>'ESTAD.RESULT. FEB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2018-03-06T22:49:17Z</cp:lastPrinted>
  <dcterms:created xsi:type="dcterms:W3CDTF">2014-11-04T23:55:13Z</dcterms:created>
  <dcterms:modified xsi:type="dcterms:W3CDTF">2018-03-20T16:52:52Z</dcterms:modified>
</cp:coreProperties>
</file>