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xlnm.Print_Area" localSheetId="0">BG!$A$1:$C$65</definedName>
    <definedName name="_xlnm.Print_Area" localSheetId="1">ER!$A$1:$C$57</definedName>
  </definedNames>
  <calcPr calcId="125725"/>
</workbook>
</file>

<file path=xl/calcChain.xml><?xml version="1.0" encoding="utf-8"?>
<calcChain xmlns="http://schemas.openxmlformats.org/spreadsheetml/2006/main">
  <c r="C65" i="1"/>
  <c r="C63"/>
  <c r="C50" i="2"/>
  <c r="C49"/>
  <c r="C45"/>
  <c r="C40"/>
  <c r="C39"/>
  <c r="C38"/>
  <c r="C37"/>
  <c r="C41" s="1"/>
  <c r="C35"/>
  <c r="C34"/>
  <c r="C28"/>
  <c r="C27"/>
  <c r="C26"/>
  <c r="C25"/>
  <c r="C24"/>
  <c r="C29" s="1"/>
  <c r="C18"/>
  <c r="C17"/>
  <c r="C16"/>
  <c r="C19" s="1"/>
  <c r="F13"/>
  <c r="F12"/>
  <c r="C11"/>
  <c r="C10"/>
  <c r="C9"/>
  <c r="C8"/>
  <c r="C12" s="1"/>
  <c r="B8"/>
  <c r="B7"/>
  <c r="C62" i="1"/>
  <c r="C60"/>
  <c r="C59"/>
  <c r="C58"/>
  <c r="C57"/>
  <c r="C56"/>
  <c r="C55"/>
  <c r="C54"/>
  <c r="C64" s="1"/>
  <c r="C53"/>
  <c r="C52"/>
  <c r="C51"/>
  <c r="C47"/>
  <c r="C46"/>
  <c r="C45"/>
  <c r="C44"/>
  <c r="C43"/>
  <c r="C42"/>
  <c r="C41"/>
  <c r="C40" s="1"/>
  <c r="C39"/>
  <c r="C38"/>
  <c r="C37"/>
  <c r="C36"/>
  <c r="C35"/>
  <c r="C34"/>
  <c r="C33"/>
  <c r="C32"/>
  <c r="C31"/>
  <c r="C30"/>
  <c r="C29" s="1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 s="1"/>
  <c r="C26" s="1"/>
  <c r="B7"/>
  <c r="F29" i="2" l="1"/>
  <c r="F26"/>
  <c r="C21"/>
  <c r="C31" s="1"/>
  <c r="C43" s="1"/>
  <c r="C47" s="1"/>
  <c r="C52" s="1"/>
  <c r="C48" i="1"/>
</calcChain>
</file>

<file path=xl/sharedStrings.xml><?xml version="1.0" encoding="utf-8"?>
<sst xmlns="http://schemas.openxmlformats.org/spreadsheetml/2006/main" count="99" uniqueCount="96">
  <si>
    <t>BOLSA DE VALORES DE EL SALVADOR, S.A. DE C.V.</t>
  </si>
  <si>
    <t>BALANCE GENERAL AL 31 DE MARZO DE 2018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</si>
  <si>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</si>
  <si>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</si>
  <si>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</si>
  <si>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</si>
  <si>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</si>
  <si>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</si>
  <si>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</si>
  <si>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</si>
  <si>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</si>
  <si>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</si>
  <si>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</si>
  <si>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</si>
  <si>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</si>
  <si>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</si>
  <si>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</si>
  <si>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</si>
  <si>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</si>
  <si>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</si>
  <si>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</si>
  <si>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</si>
  <si>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</si>
  <si>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</si>
  <si>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</si>
  <si>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</si>
  <si>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</si>
  <si>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</si>
  <si>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</si>
  <si>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</si>
  <si>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</si>
  <si>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</si>
  <si>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</si>
  <si>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</si>
  <si>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</si>
  <si>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</si>
  <si>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</si>
  <si>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</si>
  <si>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</si>
  <si>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</si>
  <si>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</si>
  <si>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</si>
  <si>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</si>
  <si>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</si>
  <si>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</si>
  <si>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</si>
  <si>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</si>
  <si>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</si>
  <si>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</si>
  <si>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</si>
  <si>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</si>
  <si>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</si>
  <si>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</si>
  <si>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</si>
  <si>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</si>
  <si>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</si>
  <si>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</si>
  <si>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</si>
  <si>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</si>
  <si>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</si>
  <si>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ESTADO DE RESULTADOS DEL 1 DE ENERO AL 31 DE MARZO DE 2018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</si>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</sst>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4" fontId="3" fillId="0" borderId="0" xfId="1" applyFont="1"/>
    <xf numFmtId="0" fontId="4" fillId="0" borderId="0" xfId="0" applyFont="1"/>
    <xf numFmtId="44" fontId="4" fillId="0" borderId="0" xfId="1" applyFont="1"/>
    <xf numFmtId="4" fontId="0" fillId="0" borderId="0" xfId="0" applyNumberFormat="1" applyFill="1"/>
    <xf numFmtId="0" fontId="3" fillId="0" borderId="0" xfId="0" applyFont="1" applyFill="1"/>
    <xf numFmtId="44" fontId="0" fillId="0" borderId="0" xfId="0" applyNumberFormat="1"/>
    <xf numFmtId="4" fontId="0" fillId="0" borderId="0" xfId="0" applyNumberFormat="1"/>
    <xf numFmtId="44" fontId="3" fillId="0" borderId="0" xfId="1" applyFont="1" applyFill="1"/>
    <xf numFmtId="44" fontId="4" fillId="0" borderId="0" xfId="0" applyNumberFormat="1" applyFont="1"/>
    <xf numFmtId="0" fontId="4" fillId="0" borderId="0" xfId="0" applyFont="1" applyFill="1"/>
    <xf numFmtId="0" fontId="2" fillId="0" borderId="0" xfId="0" applyFont="1"/>
    <xf numFmtId="44" fontId="3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Bves%20-marz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  <row r="1254">
          <cell r="B1254" t="str">
            <v>INGRESOS DE OPERACIÓN</v>
          </cell>
        </row>
        <row r="1255">
          <cell r="B1255" t="str">
            <v>INGRESOS POR OPERACIONES BURSÁTILES Y SERVICIOS DE COMPENSACION Y LIQUIDACIÓN.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DATA"/>
    </sheetNames>
    <sheetDataSet>
      <sheetData sheetId="0"/>
      <sheetData sheetId="1">
        <row r="52">
          <cell r="C52">
            <v>247.51770999999997</v>
          </cell>
        </row>
      </sheetData>
      <sheetData sheetId="2">
        <row r="8">
          <cell r="G8">
            <v>700</v>
          </cell>
        </row>
        <row r="15">
          <cell r="G15">
            <v>19898.66</v>
          </cell>
        </row>
        <row r="78">
          <cell r="G78">
            <v>22326.67</v>
          </cell>
        </row>
        <row r="124">
          <cell r="G124">
            <v>3238841.95</v>
          </cell>
        </row>
        <row r="263">
          <cell r="G263">
            <v>53404.7</v>
          </cell>
        </row>
        <row r="349">
          <cell r="G349">
            <v>5368.47</v>
          </cell>
        </row>
        <row r="465">
          <cell r="G465">
            <v>18434.09</v>
          </cell>
        </row>
        <row r="512">
          <cell r="G512">
            <v>39238.03</v>
          </cell>
        </row>
        <row r="522">
          <cell r="G522">
            <v>66096.02</v>
          </cell>
        </row>
        <row r="583">
          <cell r="G583">
            <v>1128799.6100000001</v>
          </cell>
        </row>
        <row r="598">
          <cell r="G598">
            <v>75503.44</v>
          </cell>
        </row>
        <row r="630">
          <cell r="G630">
            <v>0</v>
          </cell>
        </row>
        <row r="631">
          <cell r="G631">
            <v>52631.41</v>
          </cell>
        </row>
        <row r="689">
          <cell r="G689">
            <v>0</v>
          </cell>
        </row>
        <row r="728">
          <cell r="G728">
            <v>0</v>
          </cell>
        </row>
        <row r="752">
          <cell r="G752">
            <v>15299.81</v>
          </cell>
        </row>
        <row r="764">
          <cell r="G764">
            <v>0</v>
          </cell>
        </row>
        <row r="767">
          <cell r="G767">
            <v>0</v>
          </cell>
        </row>
        <row r="788">
          <cell r="G788">
            <v>-4410.87</v>
          </cell>
        </row>
        <row r="799">
          <cell r="G799">
            <v>-2386.2600000000002</v>
          </cell>
        </row>
        <row r="800">
          <cell r="G800">
            <v>0</v>
          </cell>
        </row>
        <row r="842">
          <cell r="G842">
            <v>-41158.86</v>
          </cell>
        </row>
        <row r="892">
          <cell r="G892">
            <v>-132186.04999999999</v>
          </cell>
        </row>
        <row r="903">
          <cell r="G903">
            <v>-60026.13</v>
          </cell>
        </row>
        <row r="909">
          <cell r="G909">
            <v>0</v>
          </cell>
        </row>
        <row r="915">
          <cell r="G915">
            <v>0</v>
          </cell>
        </row>
        <row r="921">
          <cell r="G921">
            <v>0</v>
          </cell>
        </row>
        <row r="922">
          <cell r="G922">
            <v>0</v>
          </cell>
        </row>
        <row r="930">
          <cell r="G930">
            <v>0</v>
          </cell>
        </row>
        <row r="936">
          <cell r="G936">
            <v>0</v>
          </cell>
        </row>
        <row r="937">
          <cell r="G937">
            <v>-6628.69</v>
          </cell>
        </row>
        <row r="946">
          <cell r="G946">
            <v>-88081.98</v>
          </cell>
        </row>
        <row r="949">
          <cell r="G949">
            <v>0</v>
          </cell>
        </row>
        <row r="961">
          <cell r="G961">
            <v>-17571.57</v>
          </cell>
        </row>
        <row r="968">
          <cell r="G968">
            <v>-3200000</v>
          </cell>
        </row>
        <row r="969">
          <cell r="G969">
            <v>-3200000</v>
          </cell>
        </row>
        <row r="977">
          <cell r="G977">
            <v>0</v>
          </cell>
        </row>
        <row r="980">
          <cell r="G980">
            <v>-800000</v>
          </cell>
        </row>
        <row r="981">
          <cell r="G981">
            <v>-800000</v>
          </cell>
        </row>
        <row r="984">
          <cell r="G984">
            <v>0</v>
          </cell>
        </row>
        <row r="986">
          <cell r="G986">
            <v>0</v>
          </cell>
        </row>
        <row r="994">
          <cell r="G994">
            <v>129039.67</v>
          </cell>
        </row>
        <row r="996">
          <cell r="G996">
            <v>0</v>
          </cell>
        </row>
        <row r="1001">
          <cell r="G1001">
            <v>129039.67</v>
          </cell>
        </row>
        <row r="1014">
          <cell r="G1014">
            <v>-265631.55</v>
          </cell>
        </row>
        <row r="1038">
          <cell r="G1038">
            <v>26167.84</v>
          </cell>
        </row>
        <row r="1067">
          <cell r="G1067">
            <v>288839.33</v>
          </cell>
        </row>
        <row r="1141">
          <cell r="G1141">
            <v>22412.63</v>
          </cell>
        </row>
        <row r="1168">
          <cell r="G1168">
            <v>0</v>
          </cell>
        </row>
        <row r="1183">
          <cell r="G1183">
            <v>0</v>
          </cell>
        </row>
        <row r="1204">
          <cell r="G1204">
            <v>0</v>
          </cell>
        </row>
        <row r="1206">
          <cell r="G1206">
            <v>0</v>
          </cell>
        </row>
        <row r="1222">
          <cell r="G1222">
            <v>0</v>
          </cell>
        </row>
        <row r="1229">
          <cell r="G1229">
            <v>10.3</v>
          </cell>
        </row>
        <row r="1246">
          <cell r="G1246">
            <v>0</v>
          </cell>
        </row>
        <row r="1269">
          <cell r="G1269">
            <v>4430.5</v>
          </cell>
        </row>
        <row r="1279">
          <cell r="G1279">
            <v>-387869.54</v>
          </cell>
        </row>
        <row r="1295">
          <cell r="G1295">
            <v>-44925</v>
          </cell>
        </row>
        <row r="1334">
          <cell r="G1334">
            <v>-110</v>
          </cell>
        </row>
        <row r="1357">
          <cell r="G1357">
            <v>0</v>
          </cell>
        </row>
        <row r="1370">
          <cell r="G1370">
            <v>-47449.98</v>
          </cell>
        </row>
        <row r="1389">
          <cell r="G1389">
            <v>-108359.8</v>
          </cell>
        </row>
        <row r="1421">
          <cell r="G1421">
            <v>-232.81</v>
          </cell>
        </row>
        <row r="1425">
          <cell r="G1425">
            <v>0</v>
          </cell>
        </row>
        <row r="1432">
          <cell r="G1432">
            <v>-21.21</v>
          </cell>
        </row>
        <row r="1436">
          <cell r="G1436">
            <v>-409.97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topLeftCell="A57" zoomScaleNormal="100" zoomScaleSheetLayoutView="100" workbookViewId="0">
      <selection activeCell="B80" sqref="B80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3</v>
      </c>
      <c r="C5" s="2"/>
    </row>
    <row r="6" spans="1:3" ht="15.75">
      <c r="A6" s="1">
        <v>11</v>
      </c>
      <c r="B6" s="1" t="s">
        <v>4</v>
      </c>
      <c r="C6" s="2">
        <f>SUM(C7:C15)</f>
        <v>3464.3085900000001</v>
      </c>
    </row>
    <row r="7" spans="1:3" ht="15.75">
      <c r="A7" s="1">
        <v>110</v>
      </c>
      <c r="B7" s="1" t="str">
        <f>[1]Hoja2!$B$8</f>
        <v>EFECTIVO Y SUS EQUIVALENTES</v>
      </c>
      <c r="C7" s="2">
        <f>[2]DATA!G8/1000</f>
        <v>0.7</v>
      </c>
    </row>
    <row r="8" spans="1:3" ht="15.75">
      <c r="A8" s="1">
        <v>111</v>
      </c>
      <c r="B8" s="1" t="s">
        <v>5</v>
      </c>
      <c r="C8" s="2">
        <f>[2]DATA!G15/1000</f>
        <v>19.89866</v>
      </c>
    </row>
    <row r="9" spans="1:3" ht="15.75">
      <c r="A9" s="1">
        <v>112</v>
      </c>
      <c r="B9" s="1" t="s">
        <v>6</v>
      </c>
      <c r="C9" s="2">
        <f>[2]DATA!G78/1000</f>
        <v>22.32667</v>
      </c>
    </row>
    <row r="10" spans="1:3" ht="15.75">
      <c r="A10" s="1">
        <v>113</v>
      </c>
      <c r="B10" s="1" t="s">
        <v>7</v>
      </c>
      <c r="C10" s="2">
        <f>[2]DATA!G124/1000</f>
        <v>3238.84195</v>
      </c>
    </row>
    <row r="11" spans="1:3" ht="15.75">
      <c r="A11" s="1">
        <v>114</v>
      </c>
      <c r="B11" s="1" t="s">
        <v>8</v>
      </c>
      <c r="C11" s="2">
        <f>[2]DATA!G263/1000</f>
        <v>53.404699999999998</v>
      </c>
    </row>
    <row r="12" spans="1:3" ht="15.75">
      <c r="A12" s="1">
        <v>115</v>
      </c>
      <c r="B12" s="1" t="s">
        <v>9</v>
      </c>
      <c r="C12" s="2">
        <f>[2]DATA!G349/1000</f>
        <v>5.3684700000000003</v>
      </c>
    </row>
    <row r="13" spans="1:3" ht="15.75">
      <c r="A13" s="1">
        <v>116</v>
      </c>
      <c r="B13" s="1" t="s">
        <v>10</v>
      </c>
      <c r="C13" s="2">
        <f>[2]DATA!G465/1000</f>
        <v>18.434090000000001</v>
      </c>
    </row>
    <row r="14" spans="1:3" ht="15.75">
      <c r="A14" s="1">
        <v>117</v>
      </c>
      <c r="B14" s="1" t="s">
        <v>11</v>
      </c>
      <c r="C14" s="2">
        <f>[2]DATA!G512/1000</f>
        <v>39.238030000000002</v>
      </c>
    </row>
    <row r="15" spans="1:3" ht="15.75">
      <c r="A15" s="1">
        <v>118</v>
      </c>
      <c r="B15" s="1" t="s">
        <v>12</v>
      </c>
      <c r="C15" s="2">
        <f>[2]DATA!G522/1000</f>
        <v>66.09602000000001</v>
      </c>
    </row>
    <row r="16" spans="1:3" ht="15.75">
      <c r="A16" s="1">
        <v>12</v>
      </c>
      <c r="B16" s="1" t="s">
        <v>13</v>
      </c>
      <c r="C16" s="2">
        <f>SUM(C17:C25)</f>
        <v>1272.2342699999999</v>
      </c>
    </row>
    <row r="17" spans="1:6" ht="15.75">
      <c r="A17" s="1">
        <v>120</v>
      </c>
      <c r="B17" s="1" t="s">
        <v>14</v>
      </c>
      <c r="C17" s="2">
        <f>[2]DATA!G583/1000</f>
        <v>1128.79961</v>
      </c>
    </row>
    <row r="18" spans="1:6" ht="15.75">
      <c r="A18" s="1">
        <v>121</v>
      </c>
      <c r="B18" s="1" t="s">
        <v>15</v>
      </c>
      <c r="C18" s="2">
        <f>[2]DATA!G598/1000</f>
        <v>75.503439999999998</v>
      </c>
    </row>
    <row r="19" spans="1:6" ht="15.75">
      <c r="A19" s="1">
        <v>122</v>
      </c>
      <c r="B19" s="1" t="s">
        <v>16</v>
      </c>
      <c r="C19" s="2">
        <f>[2]DATA!G631/1000</f>
        <v>52.631410000000002</v>
      </c>
    </row>
    <row r="20" spans="1:6" ht="15.75">
      <c r="A20" s="1">
        <v>123</v>
      </c>
      <c r="B20" s="1" t="s">
        <v>17</v>
      </c>
      <c r="C20" s="2">
        <f>[2]DATA!G630/1000</f>
        <v>0</v>
      </c>
    </row>
    <row r="21" spans="1:6" ht="15.75">
      <c r="A21" s="1">
        <v>124</v>
      </c>
      <c r="B21" s="1" t="s">
        <v>18</v>
      </c>
      <c r="C21" s="2">
        <f>[2]DATA!G689/1000</f>
        <v>0</v>
      </c>
    </row>
    <row r="22" spans="1:6" ht="15.75">
      <c r="A22" s="1">
        <v>125</v>
      </c>
      <c r="B22" s="1" t="s">
        <v>19</v>
      </c>
      <c r="C22" s="2">
        <f>[2]DATA!G728/1000</f>
        <v>0</v>
      </c>
    </row>
    <row r="23" spans="1:6" ht="15.75">
      <c r="A23" s="1">
        <v>126</v>
      </c>
      <c r="B23" s="1" t="s">
        <v>20</v>
      </c>
      <c r="C23" s="2">
        <f>[2]DATA!G752/1000</f>
        <v>15.299809999999999</v>
      </c>
    </row>
    <row r="24" spans="1:6" ht="15.75">
      <c r="A24" s="1">
        <v>127</v>
      </c>
      <c r="B24" s="1" t="s">
        <v>21</v>
      </c>
      <c r="C24" s="2">
        <f>[2]DATA!G764</f>
        <v>0</v>
      </c>
    </row>
    <row r="25" spans="1:6" ht="15.75">
      <c r="A25" s="1">
        <v>128</v>
      </c>
      <c r="B25" s="1" t="s">
        <v>22</v>
      </c>
      <c r="C25" s="2">
        <f>[2]DATA!G767</f>
        <v>0</v>
      </c>
    </row>
    <row r="26" spans="1:6" ht="15.75">
      <c r="A26" s="1"/>
      <c r="B26" s="3" t="s">
        <v>23</v>
      </c>
      <c r="C26" s="4">
        <f>C6+C16</f>
        <v>4736.5428599999996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24</v>
      </c>
      <c r="C28" s="2"/>
    </row>
    <row r="29" spans="1:6" ht="15.75">
      <c r="A29" s="1">
        <v>21</v>
      </c>
      <c r="B29" s="1" t="s">
        <v>25</v>
      </c>
      <c r="C29" s="2">
        <f>SUM(C30:C39)</f>
        <v>240.16817</v>
      </c>
    </row>
    <row r="30" spans="1:6" ht="15.75">
      <c r="A30" s="1">
        <v>210</v>
      </c>
      <c r="B30" s="6" t="s">
        <v>26</v>
      </c>
      <c r="C30" s="2">
        <f>-[2]DATA!G788/1000</f>
        <v>4.4108700000000001</v>
      </c>
    </row>
    <row r="31" spans="1:6" ht="15.75">
      <c r="A31" s="1">
        <v>211</v>
      </c>
      <c r="B31" s="1" t="s">
        <v>27</v>
      </c>
      <c r="C31" s="2">
        <f>-[2]DATA!G799/1000</f>
        <v>2.38626</v>
      </c>
    </row>
    <row r="32" spans="1:6" ht="15.75">
      <c r="A32" s="1">
        <v>212</v>
      </c>
      <c r="B32" s="1" t="s">
        <v>28</v>
      </c>
      <c r="C32" s="2">
        <f>[2]DATA!G800/1000</f>
        <v>0</v>
      </c>
    </row>
    <row r="33" spans="1:9" ht="15.75">
      <c r="A33" s="1">
        <v>213</v>
      </c>
      <c r="B33" s="1" t="s">
        <v>29</v>
      </c>
      <c r="C33" s="2">
        <f>-[2]DATA!G842/1000</f>
        <v>41.158859999999997</v>
      </c>
    </row>
    <row r="34" spans="1:9" ht="15.75">
      <c r="A34" s="1">
        <v>214</v>
      </c>
      <c r="B34" s="1" t="s">
        <v>30</v>
      </c>
      <c r="C34" s="2">
        <f>-[2]DATA!G892/1000</f>
        <v>132.18604999999999</v>
      </c>
      <c r="F34" s="7"/>
    </row>
    <row r="35" spans="1:9" ht="15.75">
      <c r="A35" s="1">
        <v>215</v>
      </c>
      <c r="B35" s="1" t="s">
        <v>31</v>
      </c>
      <c r="C35" s="2">
        <f>-[2]DATA!G903/1000</f>
        <v>60.026129999999995</v>
      </c>
    </row>
    <row r="36" spans="1:9" ht="15.75">
      <c r="A36" s="1">
        <v>216</v>
      </c>
      <c r="B36" s="1" t="s">
        <v>32</v>
      </c>
      <c r="C36" s="2">
        <f>[2]DATA!G915</f>
        <v>0</v>
      </c>
    </row>
    <row r="37" spans="1:9" ht="15.75">
      <c r="A37" s="1">
        <v>217</v>
      </c>
      <c r="B37" s="1" t="s">
        <v>33</v>
      </c>
      <c r="C37" s="2">
        <f>[2]DATA!G909</f>
        <v>0</v>
      </c>
    </row>
    <row r="38" spans="1:9" ht="15.75">
      <c r="A38" s="1">
        <v>218</v>
      </c>
      <c r="B38" s="1" t="s">
        <v>34</v>
      </c>
      <c r="C38" s="2">
        <f>[2]DATA!G921</f>
        <v>0</v>
      </c>
    </row>
    <row r="39" spans="1:9" ht="15.75">
      <c r="A39" s="1">
        <v>219</v>
      </c>
      <c r="B39" s="1" t="s">
        <v>35</v>
      </c>
      <c r="C39" s="2">
        <f>[2]DATA!G915</f>
        <v>0</v>
      </c>
    </row>
    <row r="40" spans="1:9" ht="15.75">
      <c r="A40" s="1">
        <v>22</v>
      </c>
      <c r="B40" s="1" t="s">
        <v>36</v>
      </c>
      <c r="C40" s="2">
        <f>SUM(C41:C47)</f>
        <v>112.28224</v>
      </c>
    </row>
    <row r="41" spans="1:9" ht="15.75">
      <c r="A41" s="1">
        <v>220</v>
      </c>
      <c r="B41" s="1" t="s">
        <v>37</v>
      </c>
      <c r="C41" s="2">
        <f>[2]DATA!G930</f>
        <v>0</v>
      </c>
    </row>
    <row r="42" spans="1:9" ht="15.75">
      <c r="A42" s="1">
        <v>221</v>
      </c>
      <c r="B42" s="1" t="s">
        <v>38</v>
      </c>
      <c r="C42" s="2">
        <f>-[2]DATA!G937/1000</f>
        <v>6.6286899999999997</v>
      </c>
    </row>
    <row r="43" spans="1:9" ht="15.75">
      <c r="A43" s="1">
        <v>222</v>
      </c>
      <c r="B43" s="1" t="s">
        <v>39</v>
      </c>
      <c r="C43" s="2">
        <f>[2]DATA!G922</f>
        <v>0</v>
      </c>
    </row>
    <row r="44" spans="1:9" ht="15.75">
      <c r="A44" s="1">
        <v>223</v>
      </c>
      <c r="B44" s="1" t="s">
        <v>40</v>
      </c>
      <c r="C44" s="2">
        <f>-[2]DATA!G946/1000</f>
        <v>88.081980000000001</v>
      </c>
    </row>
    <row r="45" spans="1:9" ht="15.75">
      <c r="A45" s="1">
        <v>224</v>
      </c>
      <c r="B45" s="1" t="s">
        <v>41</v>
      </c>
      <c r="C45" s="2">
        <f>[2]DATA!G949</f>
        <v>0</v>
      </c>
    </row>
    <row r="46" spans="1:9" ht="15.75">
      <c r="A46" s="1">
        <v>225</v>
      </c>
      <c r="B46" s="1" t="s">
        <v>42</v>
      </c>
      <c r="C46" s="2">
        <f>[2]DATA!G936</f>
        <v>0</v>
      </c>
    </row>
    <row r="47" spans="1:9" ht="15.75">
      <c r="A47" s="1">
        <v>226</v>
      </c>
      <c r="B47" s="1" t="s">
        <v>43</v>
      </c>
      <c r="C47" s="2">
        <f>-[2]DATA!G961/1000</f>
        <v>17.571570000000001</v>
      </c>
    </row>
    <row r="48" spans="1:9" ht="15.75">
      <c r="A48" s="1"/>
      <c r="B48" s="3" t="s">
        <v>44</v>
      </c>
      <c r="C48" s="2">
        <f>C29+C40</f>
        <v>352.45041000000003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45</v>
      </c>
      <c r="C50" s="2"/>
      <c r="I50" s="5"/>
    </row>
    <row r="51" spans="1:9" ht="15.75">
      <c r="A51" s="1">
        <v>31</v>
      </c>
      <c r="B51" s="1" t="s">
        <v>46</v>
      </c>
      <c r="C51" s="2">
        <f>-[2]DATA!G968/1000</f>
        <v>3200</v>
      </c>
      <c r="I51" s="5"/>
    </row>
    <row r="52" spans="1:9" ht="15.75">
      <c r="A52" s="1">
        <v>310</v>
      </c>
      <c r="B52" s="1" t="s">
        <v>47</v>
      </c>
      <c r="C52" s="2">
        <f>-[2]DATA!G969/1000</f>
        <v>3200</v>
      </c>
      <c r="I52" s="7"/>
    </row>
    <row r="53" spans="1:9" ht="15.75">
      <c r="A53" s="1">
        <v>311</v>
      </c>
      <c r="B53" s="1" t="s">
        <v>48</v>
      </c>
      <c r="C53" s="2">
        <f>[2]DATA!G977</f>
        <v>0</v>
      </c>
      <c r="I53" s="8"/>
    </row>
    <row r="54" spans="1:9" ht="15.75">
      <c r="A54" s="1">
        <v>32</v>
      </c>
      <c r="B54" s="1" t="s">
        <v>49</v>
      </c>
      <c r="C54" s="2">
        <f>-[2]DATA!G980/1000</f>
        <v>800</v>
      </c>
    </row>
    <row r="55" spans="1:9" ht="15.75">
      <c r="A55" s="1">
        <v>320</v>
      </c>
      <c r="B55" s="1" t="s">
        <v>49</v>
      </c>
      <c r="C55" s="2">
        <f>-[2]DATA!G981/1000</f>
        <v>800</v>
      </c>
    </row>
    <row r="56" spans="1:9" ht="15.75">
      <c r="A56" s="1">
        <v>33</v>
      </c>
      <c r="B56" s="1" t="s">
        <v>50</v>
      </c>
      <c r="C56" s="2">
        <f>-[2]DATA!G994/1000</f>
        <v>-129.03967</v>
      </c>
    </row>
    <row r="57" spans="1:9" ht="15.75">
      <c r="A57" s="1">
        <v>330</v>
      </c>
      <c r="B57" s="1" t="s">
        <v>51</v>
      </c>
      <c r="C57" s="2">
        <f>[2]DATA!G986</f>
        <v>0</v>
      </c>
    </row>
    <row r="58" spans="1:9" ht="15.75">
      <c r="A58" s="1">
        <v>331</v>
      </c>
      <c r="B58" s="1" t="s">
        <v>52</v>
      </c>
      <c r="C58" s="2">
        <f>[2]DATA!G984</f>
        <v>0</v>
      </c>
      <c r="E58" s="7"/>
      <c r="F58" s="7"/>
    </row>
    <row r="59" spans="1:9" ht="15.75">
      <c r="A59" s="1">
        <v>332</v>
      </c>
      <c r="B59" s="1" t="s">
        <v>53</v>
      </c>
      <c r="C59" s="2">
        <f>-[2]DATA!G1001/1000</f>
        <v>-129.03967</v>
      </c>
    </row>
    <row r="60" spans="1:9" ht="15.75">
      <c r="A60" s="1">
        <v>333</v>
      </c>
      <c r="B60" s="1" t="s">
        <v>54</v>
      </c>
      <c r="C60" s="2">
        <f>[2]DATA!G996</f>
        <v>0</v>
      </c>
    </row>
    <row r="61" spans="1:9" ht="15.75">
      <c r="A61" s="1">
        <v>34</v>
      </c>
      <c r="B61" s="1" t="s">
        <v>55</v>
      </c>
      <c r="C61" s="2"/>
    </row>
    <row r="62" spans="1:9" ht="15.75">
      <c r="A62" s="1">
        <v>340</v>
      </c>
      <c r="B62" s="1" t="s">
        <v>56</v>
      </c>
      <c r="C62" s="2">
        <f>-[2]DATA!G1014/1000</f>
        <v>265.63155</v>
      </c>
    </row>
    <row r="63" spans="1:9" ht="15.75">
      <c r="A63" s="1">
        <v>341</v>
      </c>
      <c r="B63" s="1" t="s">
        <v>57</v>
      </c>
      <c r="C63" s="9">
        <f>[2]ER!C52</f>
        <v>247.51770999999997</v>
      </c>
    </row>
    <row r="64" spans="1:9" ht="15.75">
      <c r="A64" s="1"/>
      <c r="B64" s="3" t="s">
        <v>58</v>
      </c>
      <c r="C64" s="2">
        <f>C51+C54+C56+C62+C63</f>
        <v>4384.10959</v>
      </c>
      <c r="E64" s="7"/>
    </row>
    <row r="65" spans="1:3" ht="15.75">
      <c r="A65" s="1"/>
      <c r="B65" s="3" t="s">
        <v>59</v>
      </c>
      <c r="C65" s="10">
        <f>C48+C64-0.02</f>
        <v>4736.54</v>
      </c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topLeftCell="A28" zoomScaleNormal="100" zoomScaleSheetLayoutView="100" workbookViewId="0">
      <selection activeCell="B28" sqref="B28"/>
    </sheetView>
  </sheetViews>
  <sheetFormatPr baseColWidth="10" defaultRowHeight="15"/>
  <cols>
    <col min="1" max="1" width="11.5703125" bestFit="1" customWidth="1"/>
    <col min="2" max="2" width="83.140625" customWidth="1"/>
    <col min="3" max="3" width="15.140625" bestFit="1" customWidth="1"/>
    <col min="6" max="6" width="13.28515625" bestFit="1" customWidth="1"/>
  </cols>
  <sheetData>
    <row r="1" spans="1:6" ht="15.75">
      <c r="A1" s="1" t="s">
        <v>0</v>
      </c>
      <c r="B1" s="1"/>
      <c r="C1" s="1"/>
    </row>
    <row r="2" spans="1:6" ht="15.75">
      <c r="A2" s="1" t="s">
        <v>60</v>
      </c>
      <c r="B2" s="1"/>
      <c r="C2" s="1"/>
    </row>
    <row r="3" spans="1:6" ht="15.75">
      <c r="A3" s="1" t="s">
        <v>2</v>
      </c>
      <c r="B3" s="1"/>
      <c r="C3" s="1"/>
    </row>
    <row r="4" spans="1:6" ht="15.75">
      <c r="A4" s="1"/>
      <c r="B4" s="1"/>
      <c r="C4" s="1"/>
    </row>
    <row r="5" spans="1:6" ht="15.75">
      <c r="A5" s="1"/>
      <c r="B5" s="1"/>
      <c r="C5" s="1"/>
    </row>
    <row r="6" spans="1:6" ht="15.75">
      <c r="A6" s="1">
        <v>5</v>
      </c>
      <c r="B6" s="1" t="s">
        <v>61</v>
      </c>
      <c r="C6" s="1"/>
      <c r="F6" s="7"/>
    </row>
    <row r="7" spans="1:6" ht="15.75">
      <c r="A7" s="1">
        <v>51</v>
      </c>
      <c r="B7" s="1" t="str">
        <f>[1]Hoja2!$B$1254</f>
        <v>INGRESOS DE OPERACIÓN</v>
      </c>
      <c r="C7" s="2"/>
      <c r="F7" s="7"/>
    </row>
    <row r="8" spans="1:6" ht="15.75">
      <c r="A8" s="1">
        <v>510</v>
      </c>
      <c r="B8" s="6" t="str">
        <f>[1]Hoja2!$B$1255</f>
        <v>INGRESOS POR OPERACIONES BURSÁTILES Y SERVICIOS DE COMPENSACION Y LIQUIDACIÓN.</v>
      </c>
      <c r="C8" s="2">
        <f>-[2]DATA!G1279/1000</f>
        <v>387.86953999999997</v>
      </c>
      <c r="F8" s="7"/>
    </row>
    <row r="9" spans="1:6" ht="15.75">
      <c r="A9" s="1">
        <v>511</v>
      </c>
      <c r="B9" s="1" t="s">
        <v>62</v>
      </c>
      <c r="C9" s="2">
        <f>-[2]DATA!G1295/1000</f>
        <v>44.924999999999997</v>
      </c>
    </row>
    <row r="10" spans="1:6" ht="15.75">
      <c r="A10" s="1">
        <v>512</v>
      </c>
      <c r="B10" s="1" t="s">
        <v>63</v>
      </c>
      <c r="C10" s="2">
        <f>-[2]DATA!G1334/1000</f>
        <v>0.11</v>
      </c>
      <c r="F10" s="5">
        <v>-1267821.07</v>
      </c>
    </row>
    <row r="11" spans="1:6" ht="15.75">
      <c r="A11" s="1">
        <v>513</v>
      </c>
      <c r="B11" s="6" t="s">
        <v>64</v>
      </c>
      <c r="C11" s="2">
        <f>-[2]DATA!G1370/1000</f>
        <v>47.449980000000004</v>
      </c>
      <c r="F11" s="5">
        <v>1155933.94</v>
      </c>
    </row>
    <row r="12" spans="1:6" ht="15.75">
      <c r="A12" s="1"/>
      <c r="B12" s="11" t="s">
        <v>65</v>
      </c>
      <c r="C12" s="2">
        <f>SUM(C8:C11)</f>
        <v>480.35451999999998</v>
      </c>
      <c r="F12" s="8">
        <f>SUM(F10:F11)</f>
        <v>-111887.13000000012</v>
      </c>
    </row>
    <row r="13" spans="1:6" ht="15.75">
      <c r="A13" s="1"/>
      <c r="B13" s="1"/>
      <c r="C13" s="2"/>
      <c r="F13">
        <f>F12/1000</f>
        <v>-111.88713000000013</v>
      </c>
    </row>
    <row r="14" spans="1:6" ht="15.75">
      <c r="A14" s="1">
        <v>4</v>
      </c>
      <c r="B14" s="1" t="s">
        <v>66</v>
      </c>
      <c r="C14" s="2"/>
    </row>
    <row r="15" spans="1:6" ht="15.75">
      <c r="A15" s="1">
        <v>41</v>
      </c>
      <c r="B15" s="1" t="s">
        <v>67</v>
      </c>
      <c r="C15" s="2"/>
    </row>
    <row r="16" spans="1:6" ht="15.75">
      <c r="A16" s="1">
        <v>410</v>
      </c>
      <c r="B16" s="1" t="s">
        <v>68</v>
      </c>
      <c r="C16" s="2">
        <f>[2]DATA!G1038/1000</f>
        <v>26.167840000000002</v>
      </c>
    </row>
    <row r="17" spans="1:8" ht="15.75">
      <c r="A17" s="1">
        <v>411</v>
      </c>
      <c r="B17" s="1" t="s">
        <v>69</v>
      </c>
      <c r="C17" s="2">
        <f>[2]DATA!G1067/1000</f>
        <v>288.83933000000002</v>
      </c>
    </row>
    <row r="18" spans="1:8" ht="15.75">
      <c r="A18" s="1">
        <v>412</v>
      </c>
      <c r="B18" s="1" t="s">
        <v>70</v>
      </c>
      <c r="C18" s="2">
        <f>[2]DATA!G1141/1000</f>
        <v>22.41263</v>
      </c>
    </row>
    <row r="19" spans="1:8" ht="15.75">
      <c r="A19" s="1"/>
      <c r="B19" s="3" t="s">
        <v>71</v>
      </c>
      <c r="C19" s="2">
        <f>SUM(C16:C18)</f>
        <v>337.41980000000001</v>
      </c>
    </row>
    <row r="20" spans="1:8" ht="15.75">
      <c r="A20" s="1"/>
      <c r="B20" s="1"/>
      <c r="C20" s="2"/>
    </row>
    <row r="21" spans="1:8" ht="15.75">
      <c r="A21" s="1"/>
      <c r="B21" s="1" t="s">
        <v>72</v>
      </c>
      <c r="C21" s="2">
        <f>C12-C19</f>
        <v>142.93471999999997</v>
      </c>
      <c r="F21" s="7"/>
    </row>
    <row r="22" spans="1:8" ht="15.75">
      <c r="A22" s="1"/>
      <c r="B22" s="1"/>
      <c r="C22" s="2"/>
    </row>
    <row r="23" spans="1:8" ht="15.75">
      <c r="A23" s="1">
        <v>52</v>
      </c>
      <c r="B23" s="1" t="s">
        <v>73</v>
      </c>
      <c r="C23" s="2"/>
    </row>
    <row r="24" spans="1:8" ht="15.75">
      <c r="A24" s="1">
        <v>520</v>
      </c>
      <c r="B24" s="1" t="s">
        <v>74</v>
      </c>
      <c r="C24" s="2">
        <f>[2]DATA!G1357</f>
        <v>0</v>
      </c>
    </row>
    <row r="25" spans="1:8" ht="15.75">
      <c r="A25" s="1">
        <v>521</v>
      </c>
      <c r="B25" s="1" t="s">
        <v>75</v>
      </c>
      <c r="C25" s="2">
        <f>-[2]DATA!G1389/1000</f>
        <v>108.35980000000001</v>
      </c>
    </row>
    <row r="26" spans="1:8" ht="15.75">
      <c r="A26" s="1">
        <v>522</v>
      </c>
      <c r="B26" s="1" t="s">
        <v>76</v>
      </c>
      <c r="C26" s="2">
        <f>-[2]DATA!G1421/1000</f>
        <v>0.23280999999999999</v>
      </c>
      <c r="F26" s="7">
        <f>C12+C29+C49</f>
        <v>589.37831000000006</v>
      </c>
    </row>
    <row r="27" spans="1:8" ht="15.75">
      <c r="A27" s="1">
        <v>523</v>
      </c>
      <c r="B27" s="1" t="s">
        <v>77</v>
      </c>
      <c r="C27" s="2">
        <f>-[2]DATA!G1425/1000</f>
        <v>0</v>
      </c>
    </row>
    <row r="28" spans="1:8" ht="15.75">
      <c r="A28" s="1">
        <v>524</v>
      </c>
      <c r="B28" s="1" t="s">
        <v>78</v>
      </c>
      <c r="C28" s="2">
        <f>-[2]DATA!G1432/1000</f>
        <v>2.121E-2</v>
      </c>
    </row>
    <row r="29" spans="1:8" ht="15.75">
      <c r="A29" s="1"/>
      <c r="B29" s="3" t="s">
        <v>79</v>
      </c>
      <c r="C29" s="2">
        <f>SUM(C24:C28)</f>
        <v>108.61382</v>
      </c>
      <c r="F29" s="7">
        <f>C19+C41+C45+C50</f>
        <v>341.86059999999998</v>
      </c>
    </row>
    <row r="30" spans="1:8" ht="15.75">
      <c r="A30" s="1"/>
      <c r="B30" s="1"/>
      <c r="C30" s="2"/>
    </row>
    <row r="31" spans="1:8" ht="15.75">
      <c r="A31" s="1"/>
      <c r="B31" s="1" t="s">
        <v>80</v>
      </c>
      <c r="C31" s="2">
        <f>C21+C29</f>
        <v>251.54853999999997</v>
      </c>
      <c r="F31" s="7"/>
    </row>
    <row r="32" spans="1:8" ht="15.75">
      <c r="A32" s="1"/>
      <c r="B32" s="1"/>
      <c r="C32" s="2"/>
      <c r="H32" s="12"/>
    </row>
    <row r="33" spans="1:3" ht="15.75">
      <c r="A33" s="1">
        <v>42</v>
      </c>
      <c r="B33" s="1" t="s">
        <v>81</v>
      </c>
      <c r="C33" s="2"/>
    </row>
    <row r="34" spans="1:3" ht="15.75">
      <c r="A34" s="1">
        <v>420</v>
      </c>
      <c r="B34" s="1" t="s">
        <v>82</v>
      </c>
      <c r="C34" s="2">
        <f>[2]DATA!G1168</f>
        <v>0</v>
      </c>
    </row>
    <row r="35" spans="1:3" ht="15.75">
      <c r="A35" s="1">
        <v>421</v>
      </c>
      <c r="B35" s="1" t="s">
        <v>83</v>
      </c>
      <c r="C35" s="2">
        <f>[2]DATA!G1183/1000</f>
        <v>0</v>
      </c>
    </row>
    <row r="36" spans="1:3" ht="15.75">
      <c r="A36" s="1">
        <v>422</v>
      </c>
      <c r="B36" s="1" t="s">
        <v>84</v>
      </c>
      <c r="C36" s="2">
        <v>0</v>
      </c>
    </row>
    <row r="37" spans="1:3" ht="15.75">
      <c r="A37" s="1">
        <v>423</v>
      </c>
      <c r="B37" s="1" t="s">
        <v>85</v>
      </c>
      <c r="C37" s="2">
        <f>[2]DATA!G1204</f>
        <v>0</v>
      </c>
    </row>
    <row r="38" spans="1:3" ht="15.75">
      <c r="A38" s="1">
        <v>424</v>
      </c>
      <c r="B38" s="1" t="s">
        <v>86</v>
      </c>
      <c r="C38" s="2">
        <f>[2]DATA!G1206</f>
        <v>0</v>
      </c>
    </row>
    <row r="39" spans="1:3" ht="15.75">
      <c r="A39" s="1">
        <v>425</v>
      </c>
      <c r="B39" s="1" t="s">
        <v>87</v>
      </c>
      <c r="C39" s="2">
        <f>[2]DATA!G1229/1000</f>
        <v>1.03E-2</v>
      </c>
    </row>
    <row r="40" spans="1:3" ht="15.75">
      <c r="A40" s="1">
        <v>426</v>
      </c>
      <c r="B40" s="1" t="s">
        <v>88</v>
      </c>
      <c r="C40" s="2">
        <f>[2]DATA!G1222/1000</f>
        <v>0</v>
      </c>
    </row>
    <row r="41" spans="1:3" ht="15.75">
      <c r="A41" s="1"/>
      <c r="B41" s="3" t="s">
        <v>89</v>
      </c>
      <c r="C41" s="2">
        <f>SUM(C34:C40)</f>
        <v>1.03E-2</v>
      </c>
    </row>
    <row r="42" spans="1:3" ht="15.75">
      <c r="A42" s="1"/>
      <c r="B42" s="1"/>
      <c r="C42" s="2"/>
    </row>
    <row r="43" spans="1:3" ht="15.75">
      <c r="A43" s="1"/>
      <c r="B43" s="1" t="s">
        <v>90</v>
      </c>
      <c r="C43" s="2">
        <f>C31-C41</f>
        <v>251.53823999999997</v>
      </c>
    </row>
    <row r="44" spans="1:3" ht="15.75">
      <c r="A44" s="1"/>
      <c r="B44" s="1"/>
      <c r="C44" s="2"/>
    </row>
    <row r="45" spans="1:3" ht="15.75">
      <c r="A45" s="1"/>
      <c r="B45" s="1" t="s">
        <v>91</v>
      </c>
      <c r="C45" s="2">
        <f>[2]DATA!G1269/1000</f>
        <v>4.4305000000000003</v>
      </c>
    </row>
    <row r="46" spans="1:3" ht="15.75">
      <c r="A46" s="1"/>
      <c r="B46" s="1"/>
      <c r="C46" s="2"/>
    </row>
    <row r="47" spans="1:3" ht="15.75">
      <c r="A47" s="1"/>
      <c r="B47" s="1" t="s">
        <v>92</v>
      </c>
      <c r="C47" s="2">
        <f>C43-C45</f>
        <v>247.10773999999998</v>
      </c>
    </row>
    <row r="48" spans="1:3" ht="15.75">
      <c r="A48" s="1"/>
      <c r="B48" s="1"/>
      <c r="C48" s="2"/>
    </row>
    <row r="49" spans="1:3" ht="15.75">
      <c r="A49" s="1">
        <v>530</v>
      </c>
      <c r="B49" s="1" t="s">
        <v>93</v>
      </c>
      <c r="C49" s="2">
        <f>-[2]DATA!G1436/1000</f>
        <v>0.40997</v>
      </c>
    </row>
    <row r="50" spans="1:3" ht="15.75">
      <c r="A50" s="1">
        <v>430</v>
      </c>
      <c r="B50" s="1" t="s">
        <v>94</v>
      </c>
      <c r="C50" s="2">
        <f>[2]DATA!G1246/1000</f>
        <v>0</v>
      </c>
    </row>
    <row r="51" spans="1:3" ht="15.75">
      <c r="A51" s="1"/>
      <c r="B51" s="1"/>
      <c r="C51" s="1"/>
    </row>
    <row r="52" spans="1:3" ht="15.75">
      <c r="A52" s="1"/>
      <c r="B52" s="1" t="s">
        <v>95</v>
      </c>
      <c r="C52" s="13">
        <f>C47+C49-C50</f>
        <v>247.51770999999997</v>
      </c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</sheetData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2018-04-30T18:57:02Z</cp:lastPrinted>
  <dcterms:created xsi:type="dcterms:W3CDTF">2018-04-30T18:51:58Z</dcterms:created>
  <dcterms:modified xsi:type="dcterms:W3CDTF">2018-04-30T18:57:41Z</dcterms:modified>
</cp:coreProperties>
</file>