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Balance" sheetId="1" r:id="rId1"/>
    <sheet name="EstR" sheetId="2" r:id="rId2"/>
  </sheets>
  <externalReferences>
    <externalReference r:id="rId5"/>
    <externalReference r:id="rId6"/>
  </externalReferences>
  <definedNames>
    <definedName name="_xlnm.Print_Area" localSheetId="0">'Balance'!$A$1:$Z$49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<sst xmlns="http://schemas.openxmlformats.org/spreadsheetml/2006/main" count="71" uniqueCount="61">
  <si>
    <t>SARAM, S.A. DE C.V.
BALANCE COMPARATIVO
NIT 0614-291064-002-6  
(Expresado en Dolares Americanos)</t>
  </si>
  <si>
    <t>DIFERENCIA</t>
  </si>
  <si>
    <t>ACTIVO</t>
  </si>
  <si>
    <t>ACTIVO CORRIENTE</t>
  </si>
  <si>
    <t>Efectivo y Equivalentes al Efectivo</t>
  </si>
  <si>
    <t>Deudores Comerciales</t>
  </si>
  <si>
    <t>Inversiones Financieras a Corto Plazo</t>
  </si>
  <si>
    <t>Inventarios</t>
  </si>
  <si>
    <t>Pagos Anticipados</t>
  </si>
  <si>
    <t>ACTIVO NO CORRIENTE</t>
  </si>
  <si>
    <t>Propiedad, Planta y Equipo</t>
  </si>
  <si>
    <t>Depreciación Acumulada</t>
  </si>
  <si>
    <t>Activos Intangibles</t>
  </si>
  <si>
    <t>Inversiones Financieras a Largo Plazo</t>
  </si>
  <si>
    <t>Construcciones en proceso</t>
  </si>
  <si>
    <t>TOTAL ACTIVO</t>
  </si>
  <si>
    <t>PASIVO</t>
  </si>
  <si>
    <t>PASIVO CORRIENTE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</si>
  <si>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</si>
  <si>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</si>
  <si>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</si>
  <si>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</si>
  <si>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</si>
  <si>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PASIVO NO CORRIENTE</t>
  </si>
  <si>
    <t>Deudas Financieras a Largo Plazo</t>
  </si>
  <si>
    <t>Provisiones y Otros Pasivos a Largo Plazo</t>
  </si>
  <si>
    <t>PATRIMONIO</t>
  </si>
  <si>
    <t>Capital Social</t>
  </si>
  <si>
    <t>Reservas</t>
  </si>
  <si>
    <t>Resultados Acumulados</t>
  </si>
  <si>
    <t>Ajuste y Efecto por Valuacion</t>
  </si>
  <si>
    <t>Resultados del Ejercicio</t>
  </si>
  <si>
    <t xml:space="preserve">TOTAL PASIVO Y PATRIMONIO
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</si>
  <si>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</si>
  <si>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</si>
  <si>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</si>
  <si>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</si>
  <si>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</si>
  <si>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</si>
  <si>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</si>
  <si>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</si>
  <si>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</si>
  <si>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</si>
  <si>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</si>
  <si>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</si>
  <si>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</si>
  <si>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</si>
  <si>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</si>
  <si>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</si>
  <si>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</si>
  <si>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</si>
  <si>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</si>
  <si>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</si>
  <si>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</si>
  <si>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</si>
  <si>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</si>
  <si>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Rolando Arturo Duarte Schlageter
Representante Legal</t>
  </si>
  <si>
    <t>Lic. Daisy Yanira Pérez Lemus
Contador General</t>
  </si>
  <si>
    <t>SARAM, S.A. DE C.V.
Empresa Salvadoreña
ESTADO DE RESULTADO INTEGRAL
Por Los Ejercicios Finalizados al 31 de Mayo de 2018 Y Diciembre de 2017
(Expresado en Dolares de Los Estados Unidos de America)</t>
  </si>
  <si>
    <t>MAYO 2017</t>
  </si>
  <si>
    <t>MAYO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</si>
</sst>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40A]#,##0.00_);\([$$-440A]#,##0.00\)"/>
    <numFmt numFmtId="173" formatCode="[$$-440A]#,##0.00_);\([$$-440A]#,##0.00\);\-"/>
    <numFmt numFmtId="174" formatCode="[$$-440A]#,##0.00"/>
    <numFmt numFmtId="175" formatCode="[$$-440A]#,##0.00_);[$$-440A]\(#,##0.00\);\-"/>
  </numFmts>
  <fonts count="58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95">
    <xf numFmtId="0" fontId="0" fillId="0" borderId="0" xfId="0" applyAlignment="1">
      <alignment vertical="top"/>
    </xf>
    <xf numFmtId="43" fontId="8" fillId="0" borderId="0" xfId="49" applyFont="1" applyAlignment="1">
      <alignment/>
    </xf>
    <xf numFmtId="44" fontId="9" fillId="0" borderId="0" xfId="52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 wrapText="1"/>
    </xf>
    <xf numFmtId="44" fontId="10" fillId="0" borderId="0" xfId="52" applyFont="1" applyBorder="1" applyAlignment="1">
      <alignment horizontal="center" wrapText="1"/>
    </xf>
    <xf numFmtId="0" fontId="11" fillId="0" borderId="0" xfId="49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3" fontId="11" fillId="0" borderId="0" xfId="49" applyFont="1" applyBorder="1" applyAlignment="1">
      <alignment horizontal="center" wrapText="1"/>
    </xf>
    <xf numFmtId="44" fontId="11" fillId="0" borderId="0" xfId="52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52" applyFont="1" applyAlignment="1">
      <alignment/>
    </xf>
    <xf numFmtId="44" fontId="8" fillId="0" borderId="0" xfId="52" applyFont="1" applyBorder="1" applyAlignment="1">
      <alignment/>
    </xf>
    <xf numFmtId="44" fontId="8" fillId="0" borderId="0" xfId="52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43" fontId="8" fillId="0" borderId="0" xfId="49" applyFont="1" applyBorder="1" applyAlignment="1">
      <alignment/>
    </xf>
    <xf numFmtId="49" fontId="12" fillId="0" borderId="0" xfId="0" applyNumberFormat="1" applyFont="1" applyAlignment="1">
      <alignment horizontal="left"/>
    </xf>
    <xf numFmtId="44" fontId="12" fillId="0" borderId="0" xfId="52" applyFont="1" applyBorder="1" applyAlignment="1">
      <alignment horizontal="right"/>
    </xf>
    <xf numFmtId="43" fontId="12" fillId="0" borderId="0" xfId="49" applyFont="1" applyBorder="1" applyAlignment="1">
      <alignment horizontal="right"/>
    </xf>
    <xf numFmtId="44" fontId="12" fillId="0" borderId="0" xfId="52" applyFont="1" applyAlignment="1">
      <alignment/>
    </xf>
    <xf numFmtId="0" fontId="0" fillId="0" borderId="0" xfId="0" applyAlignment="1">
      <alignment/>
    </xf>
    <xf numFmtId="49" fontId="13" fillId="0" borderId="0" xfId="0" applyNumberFormat="1" applyFont="1" applyAlignment="1">
      <alignment horizontal="left"/>
    </xf>
    <xf numFmtId="44" fontId="13" fillId="0" borderId="0" xfId="52" applyFont="1" applyBorder="1" applyAlignment="1">
      <alignment horizontal="right"/>
    </xf>
    <xf numFmtId="43" fontId="13" fillId="0" borderId="0" xfId="49" applyFont="1" applyBorder="1" applyAlignment="1">
      <alignment horizontal="right"/>
    </xf>
    <xf numFmtId="44" fontId="14" fillId="0" borderId="0" xfId="52" applyFont="1" applyAlignment="1">
      <alignment/>
    </xf>
    <xf numFmtId="0" fontId="14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10" xfId="49" applyFont="1" applyBorder="1" applyAlignment="1">
      <alignment/>
    </xf>
    <xf numFmtId="43" fontId="7" fillId="0" borderId="10" xfId="49" applyFont="1" applyBorder="1" applyAlignment="1">
      <alignment/>
    </xf>
    <xf numFmtId="49" fontId="15" fillId="0" borderId="0" xfId="0" applyNumberFormat="1" applyFont="1" applyAlignment="1">
      <alignment horizontal="left"/>
    </xf>
    <xf numFmtId="44" fontId="15" fillId="0" borderId="0" xfId="52" applyFont="1" applyAlignment="1">
      <alignment horizontal="right"/>
    </xf>
    <xf numFmtId="43" fontId="15" fillId="0" borderId="0" xfId="49" applyFont="1" applyAlignment="1">
      <alignment horizontal="right"/>
    </xf>
    <xf numFmtId="44" fontId="15" fillId="0" borderId="0" xfId="52" applyFont="1" applyBorder="1" applyAlignment="1">
      <alignment horizontal="right"/>
    </xf>
    <xf numFmtId="44" fontId="15" fillId="0" borderId="0" xfId="52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4" fontId="16" fillId="0" borderId="0" xfId="52" applyFont="1" applyAlignment="1">
      <alignment/>
    </xf>
    <xf numFmtId="43" fontId="16" fillId="0" borderId="0" xfId="49" applyFont="1" applyAlignment="1">
      <alignment/>
    </xf>
    <xf numFmtId="44" fontId="16" fillId="0" borderId="0" xfId="52" applyFont="1" applyBorder="1" applyAlignment="1">
      <alignment/>
    </xf>
    <xf numFmtId="43" fontId="15" fillId="33" borderId="0" xfId="49" applyFont="1" applyFill="1" applyAlignment="1">
      <alignment horizontal="right"/>
    </xf>
    <xf numFmtId="49" fontId="17" fillId="0" borderId="0" xfId="0" applyNumberFormat="1" applyFont="1" applyAlignment="1">
      <alignment horizontal="left"/>
    </xf>
    <xf numFmtId="44" fontId="18" fillId="0" borderId="0" xfId="52" applyFont="1" applyAlignment="1">
      <alignment/>
    </xf>
    <xf numFmtId="0" fontId="18" fillId="0" borderId="0" xfId="0" applyFont="1" applyAlignment="1">
      <alignment/>
    </xf>
    <xf numFmtId="44" fontId="13" fillId="0" borderId="0" xfId="52" applyFont="1" applyAlignment="1">
      <alignment horizontal="right"/>
    </xf>
    <xf numFmtId="43" fontId="13" fillId="0" borderId="0" xfId="49" applyFont="1" applyAlignment="1">
      <alignment horizontal="right"/>
    </xf>
    <xf numFmtId="0" fontId="16" fillId="0" borderId="0" xfId="0" applyFont="1" applyFill="1" applyAlignment="1">
      <alignment horizontal="center"/>
    </xf>
    <xf numFmtId="44" fontId="16" fillId="0" borderId="0" xfId="52" applyFont="1" applyFill="1" applyAlignment="1">
      <alignment/>
    </xf>
    <xf numFmtId="43" fontId="16" fillId="0" borderId="0" xfId="49" applyFont="1" applyFill="1" applyAlignment="1">
      <alignment/>
    </xf>
    <xf numFmtId="44" fontId="16" fillId="0" borderId="0" xfId="52" applyFont="1" applyFill="1" applyBorder="1" applyAlignment="1">
      <alignment/>
    </xf>
    <xf numFmtId="43" fontId="19" fillId="0" borderId="0" xfId="49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Alignment="1">
      <alignment horizontal="left"/>
    </xf>
    <xf numFmtId="43" fontId="20" fillId="0" borderId="0" xfId="49" applyFont="1" applyBorder="1" applyAlignment="1">
      <alignment horizontal="right"/>
    </xf>
    <xf numFmtId="43" fontId="16" fillId="0" borderId="0" xfId="49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43" fontId="16" fillId="0" borderId="11" xfId="49" applyFont="1" applyFill="1" applyBorder="1" applyAlignment="1">
      <alignment/>
    </xf>
    <xf numFmtId="0" fontId="21" fillId="0" borderId="0" xfId="0" applyFont="1" applyAlignment="1">
      <alignment/>
    </xf>
    <xf numFmtId="43" fontId="16" fillId="33" borderId="0" xfId="49" applyFont="1" applyFill="1" applyBorder="1" applyAlignment="1">
      <alignment/>
    </xf>
    <xf numFmtId="0" fontId="7" fillId="0" borderId="0" xfId="0" applyFont="1" applyAlignment="1">
      <alignment/>
    </xf>
    <xf numFmtId="49" fontId="22" fillId="0" borderId="0" xfId="0" applyNumberFormat="1" applyFont="1" applyFill="1" applyAlignment="1">
      <alignment horizontal="center"/>
    </xf>
    <xf numFmtId="44" fontId="19" fillId="0" borderId="0" xfId="52" applyFont="1" applyFill="1" applyAlignment="1">
      <alignment/>
    </xf>
    <xf numFmtId="43" fontId="19" fillId="0" borderId="12" xfId="49" applyFont="1" applyFill="1" applyBorder="1" applyAlignment="1">
      <alignment/>
    </xf>
    <xf numFmtId="44" fontId="19" fillId="0" borderId="0" xfId="52" applyFont="1" applyFill="1" applyBorder="1" applyAlignment="1">
      <alignment/>
    </xf>
    <xf numFmtId="0" fontId="0" fillId="0" borderId="0" xfId="54">
      <alignment vertical="top"/>
      <protection/>
    </xf>
    <xf numFmtId="172" fontId="3" fillId="0" borderId="0" xfId="54" applyNumberFormat="1" applyFont="1" applyAlignment="1">
      <alignment horizontal="right" vertical="top" wrapText="1"/>
      <protection/>
    </xf>
    <xf numFmtId="172" fontId="4" fillId="0" borderId="0" xfId="54" applyNumberFormat="1" applyFont="1" applyAlignment="1">
      <alignment horizontal="right" vertical="top" wrapText="1"/>
      <protection/>
    </xf>
    <xf numFmtId="172" fontId="6" fillId="0" borderId="0" xfId="54" applyNumberFormat="1" applyFont="1" applyAlignment="1">
      <alignment horizontal="right" vertical="top" wrapText="1"/>
      <protection/>
    </xf>
    <xf numFmtId="174" fontId="1" fillId="0" borderId="13" xfId="54" applyNumberFormat="1" applyFont="1" applyBorder="1" applyAlignment="1">
      <alignment horizontal="right" vertical="top" wrapText="1"/>
      <protection/>
    </xf>
    <xf numFmtId="174" fontId="0" fillId="0" borderId="0" xfId="54" applyNumberFormat="1">
      <alignment vertical="top"/>
      <protection/>
    </xf>
    <xf numFmtId="43" fontId="0" fillId="0" borderId="0" xfId="47" applyFont="1" applyAlignment="1">
      <alignment vertical="top"/>
    </xf>
    <xf numFmtId="0" fontId="5" fillId="0" borderId="0" xfId="54" applyFont="1" applyAlignment="1">
      <alignment horizontal="left" vertical="top" wrapText="1" readingOrder="1"/>
      <protection/>
    </xf>
    <xf numFmtId="0" fontId="1" fillId="0" borderId="0" xfId="54" applyFont="1" applyAlignment="1">
      <alignment horizontal="left" vertical="top" readingOrder="1"/>
      <protection/>
    </xf>
    <xf numFmtId="173" fontId="1" fillId="0" borderId="13" xfId="54" applyNumberFormat="1" applyFont="1" applyBorder="1" applyAlignment="1">
      <alignment horizontal="right" vertical="top" wrapText="1"/>
      <protection/>
    </xf>
    <xf numFmtId="0" fontId="0" fillId="0" borderId="0" xfId="54" applyFont="1" applyAlignment="1">
      <alignment horizontal="left" vertical="top" wrapText="1" readingOrder="1"/>
      <protection/>
    </xf>
    <xf numFmtId="0" fontId="5" fillId="0" borderId="0" xfId="54" applyFont="1" applyAlignment="1">
      <alignment horizontal="left" vertical="top" wrapText="1"/>
      <protection/>
    </xf>
    <xf numFmtId="0" fontId="6" fillId="0" borderId="0" xfId="54" applyFont="1" applyAlignment="1">
      <alignment horizontal="left" vertical="top" wrapText="1"/>
      <protection/>
    </xf>
    <xf numFmtId="172" fontId="6" fillId="0" borderId="0" xfId="54" applyNumberFormat="1" applyFont="1" applyAlignment="1">
      <alignment horizontal="right" vertical="top" wrapText="1"/>
      <protection/>
    </xf>
    <xf numFmtId="0" fontId="3" fillId="0" borderId="0" xfId="54" applyFont="1" applyAlignment="1">
      <alignment horizontal="left" vertical="top" wrapText="1"/>
      <protection/>
    </xf>
    <xf numFmtId="39" fontId="3" fillId="0" borderId="0" xfId="54" applyNumberFormat="1" applyFont="1" applyAlignment="1">
      <alignment horizontal="right" vertical="top" wrapText="1"/>
      <protection/>
    </xf>
    <xf numFmtId="0" fontId="4" fillId="0" borderId="0" xfId="54" applyFont="1" applyAlignment="1">
      <alignment horizontal="left" vertical="top" wrapText="1"/>
      <protection/>
    </xf>
    <xf numFmtId="173" fontId="4" fillId="0" borderId="0" xfId="54" applyNumberFormat="1" applyFont="1" applyAlignment="1">
      <alignment horizontal="right" vertical="top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horizontal="center" vertical="top" wrapText="1" readingOrder="1"/>
      <protection/>
    </xf>
    <xf numFmtId="49" fontId="2" fillId="0" borderId="0" xfId="54" applyNumberFormat="1" applyFont="1" applyAlignment="1">
      <alignment horizontal="center" vertical="top" wrapText="1"/>
      <protection/>
    </xf>
    <xf numFmtId="0" fontId="2" fillId="0" borderId="0" xfId="54" applyFont="1" applyAlignment="1">
      <alignment horizontal="center" vertical="top" wrapText="1" readingOrder="1"/>
      <protection/>
    </xf>
    <xf numFmtId="0" fontId="7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172" fontId="40" fillId="0" borderId="0" xfId="0" applyNumberFormat="1" applyFont="1" applyAlignment="1">
      <alignment horizontal="right" vertical="top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7</xdr:col>
      <xdr:colOff>47625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847725</xdr:colOff>
      <xdr:row>2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ysi.Perez\Documents\BALANCES\04%20abril%202018\EEFF%20abril%2018\Definitivos%20abril%2018\Balance%20comparativo%20Abril%202017%20-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comparativo%20Mayo%202017%20-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"/>
      <sheetName val="Balanza"/>
      <sheetName val="Mayor"/>
      <sheetName val="Mayor valor"/>
      <sheetName val="Bala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"/>
      <sheetName val="Balanza"/>
      <sheetName val="Mayor"/>
      <sheetName val="Mayor valor"/>
      <sheetName val="Balance"/>
    </sheetNames>
    <sheetDataSet>
      <sheetData sheetId="3">
        <row r="5">
          <cell r="A5">
            <v>1101</v>
          </cell>
          <cell r="C5">
            <v>24265339.800000004</v>
          </cell>
          <cell r="D5">
            <v>24764405.83</v>
          </cell>
          <cell r="E5">
            <v>-499066.02999999997</v>
          </cell>
          <cell r="F5">
            <v>566357.8400000001</v>
          </cell>
        </row>
        <row r="6">
          <cell r="A6">
            <v>1102</v>
          </cell>
          <cell r="C6">
            <v>0</v>
          </cell>
          <cell r="D6">
            <v>0</v>
          </cell>
          <cell r="E6">
            <v>0</v>
          </cell>
          <cell r="F6">
            <v>396034.67</v>
          </cell>
        </row>
        <row r="7">
          <cell r="A7">
            <v>1103</v>
          </cell>
          <cell r="C7">
            <v>4627738.680000001</v>
          </cell>
          <cell r="D7">
            <v>4333260.58</v>
          </cell>
          <cell r="E7">
            <v>294478.1</v>
          </cell>
          <cell r="F7">
            <v>2122301.99</v>
          </cell>
        </row>
        <row r="8">
          <cell r="A8">
            <v>1104</v>
          </cell>
          <cell r="C8">
            <v>13713482.51</v>
          </cell>
          <cell r="D8">
            <v>13165754.289999997</v>
          </cell>
          <cell r="E8">
            <v>547728.22</v>
          </cell>
          <cell r="F8">
            <v>3821300.5800000005</v>
          </cell>
        </row>
        <row r="9">
          <cell r="A9">
            <v>1105</v>
          </cell>
          <cell r="C9">
            <v>7484020.21</v>
          </cell>
          <cell r="D9">
            <v>7493728.27</v>
          </cell>
          <cell r="E9">
            <v>-9708.059999999998</v>
          </cell>
          <cell r="F9">
            <v>528043.5900000001</v>
          </cell>
        </row>
        <row r="10">
          <cell r="A10">
            <v>1201</v>
          </cell>
          <cell r="C10">
            <v>55313.8</v>
          </cell>
          <cell r="D10">
            <v>40938.36</v>
          </cell>
          <cell r="E10">
            <v>14375.440000000002</v>
          </cell>
          <cell r="F10">
            <v>14464101.559999997</v>
          </cell>
        </row>
        <row r="11">
          <cell r="A11">
            <v>1202</v>
          </cell>
          <cell r="C11">
            <v>12973.23</v>
          </cell>
          <cell r="D11">
            <v>99001.90000000001</v>
          </cell>
          <cell r="E11">
            <v>-86028.67000000001</v>
          </cell>
          <cell r="F11">
            <v>-4619845.0600000005</v>
          </cell>
        </row>
        <row r="12">
          <cell r="A12">
            <v>1203</v>
          </cell>
          <cell r="C12">
            <v>0</v>
          </cell>
          <cell r="D12">
            <v>382.57</v>
          </cell>
          <cell r="E12">
            <v>-382.57</v>
          </cell>
          <cell r="F12">
            <v>3542.220000000001</v>
          </cell>
        </row>
        <row r="13">
          <cell r="A13">
            <v>1205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>
            <v>1208</v>
          </cell>
          <cell r="C14">
            <v>89803.27</v>
          </cell>
          <cell r="D14">
            <v>51.6</v>
          </cell>
          <cell r="E14">
            <v>89751.67</v>
          </cell>
          <cell r="F14">
            <v>1460726.0699999996</v>
          </cell>
        </row>
        <row r="15">
          <cell r="A15">
            <v>2101</v>
          </cell>
          <cell r="C15">
            <v>407114.79000000004</v>
          </cell>
          <cell r="D15">
            <v>2341661.16</v>
          </cell>
          <cell r="E15">
            <v>-1934546.37</v>
          </cell>
          <cell r="F15">
            <v>-4160412.5</v>
          </cell>
        </row>
        <row r="16">
          <cell r="A16">
            <v>2102</v>
          </cell>
          <cell r="C16">
            <v>13348616.670000002</v>
          </cell>
          <cell r="D16">
            <v>12882687.600000001</v>
          </cell>
          <cell r="E16">
            <v>465929.07000000007</v>
          </cell>
          <cell r="F16">
            <v>-2308643.9499999997</v>
          </cell>
        </row>
        <row r="17">
          <cell r="A17">
            <v>2103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2104</v>
          </cell>
          <cell r="C18">
            <v>157170.51</v>
          </cell>
          <cell r="D18">
            <v>177640.7</v>
          </cell>
          <cell r="E18">
            <v>-20470.190000000002</v>
          </cell>
          <cell r="F18">
            <v>-111926.48</v>
          </cell>
        </row>
        <row r="19">
          <cell r="A19">
            <v>2105</v>
          </cell>
          <cell r="C19">
            <v>1033895.7</v>
          </cell>
          <cell r="D19">
            <v>966336.21</v>
          </cell>
          <cell r="E19">
            <v>67559.49</v>
          </cell>
          <cell r="F19">
            <v>-38993.67</v>
          </cell>
        </row>
        <row r="20">
          <cell r="A20">
            <v>2106</v>
          </cell>
          <cell r="C20">
            <v>103998.07</v>
          </cell>
          <cell r="D20">
            <v>0</v>
          </cell>
          <cell r="E20">
            <v>103998.07</v>
          </cell>
          <cell r="F20">
            <v>-71221.46</v>
          </cell>
        </row>
        <row r="21">
          <cell r="A21">
            <v>2107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>
            <v>2110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A23">
            <v>2201</v>
          </cell>
          <cell r="C23">
            <v>1198621.6400000001</v>
          </cell>
          <cell r="D23">
            <v>102833.35</v>
          </cell>
          <cell r="E23">
            <v>1095788.29</v>
          </cell>
          <cell r="F23">
            <v>-5065779.18</v>
          </cell>
        </row>
        <row r="24">
          <cell r="A24">
            <v>2204</v>
          </cell>
          <cell r="C24">
            <v>0</v>
          </cell>
          <cell r="D24">
            <v>0</v>
          </cell>
          <cell r="E24">
            <v>0</v>
          </cell>
          <cell r="F24">
            <v>-174715.41</v>
          </cell>
        </row>
        <row r="25">
          <cell r="A25">
            <v>2205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>
            <v>3101</v>
          </cell>
          <cell r="C26">
            <v>0</v>
          </cell>
          <cell r="D26">
            <v>0.51</v>
          </cell>
          <cell r="E26">
            <v>-0.51</v>
          </cell>
          <cell r="F26">
            <v>-3150000.51</v>
          </cell>
        </row>
        <row r="27">
          <cell r="A27">
            <v>3104</v>
          </cell>
          <cell r="C27">
            <v>0</v>
          </cell>
          <cell r="D27">
            <v>0</v>
          </cell>
          <cell r="E27">
            <v>0</v>
          </cell>
          <cell r="F27">
            <v>-707323.9</v>
          </cell>
        </row>
        <row r="28">
          <cell r="A28">
            <v>3105</v>
          </cell>
          <cell r="C28">
            <v>0</v>
          </cell>
          <cell r="D28">
            <v>0</v>
          </cell>
          <cell r="E28">
            <v>0</v>
          </cell>
          <cell r="F28">
            <v>-1977450.15</v>
          </cell>
        </row>
        <row r="29">
          <cell r="A29">
            <v>3106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3108</v>
          </cell>
          <cell r="C30">
            <v>0</v>
          </cell>
          <cell r="D30">
            <v>0</v>
          </cell>
          <cell r="E30">
            <v>0</v>
          </cell>
          <cell r="F30">
            <v>-316007.92</v>
          </cell>
          <cell r="J30">
            <v>-660088.3299999994</v>
          </cell>
        </row>
        <row r="31">
          <cell r="A31">
            <v>4101</v>
          </cell>
          <cell r="C31">
            <v>135721.68000000002</v>
          </cell>
          <cell r="D31">
            <v>2789148.159999999</v>
          </cell>
          <cell r="E31">
            <v>-2653426.4800000004</v>
          </cell>
          <cell r="F31">
            <v>-13989942.370000001</v>
          </cell>
        </row>
        <row r="32">
          <cell r="A32">
            <v>4102</v>
          </cell>
          <cell r="C32">
            <v>3694.7100000000005</v>
          </cell>
          <cell r="D32">
            <v>176739.5</v>
          </cell>
          <cell r="E32">
            <v>-173044.79</v>
          </cell>
          <cell r="F32">
            <v>-524221.63</v>
          </cell>
        </row>
        <row r="33">
          <cell r="A33">
            <v>4103</v>
          </cell>
          <cell r="C33">
            <v>3583.4300000000003</v>
          </cell>
          <cell r="D33">
            <v>28590.699999999997</v>
          </cell>
          <cell r="E33">
            <v>-25007.27</v>
          </cell>
          <cell r="F33">
            <v>-129159.94000000002</v>
          </cell>
        </row>
        <row r="34">
          <cell r="A34">
            <v>4104</v>
          </cell>
          <cell r="C34">
            <v>4989.13</v>
          </cell>
          <cell r="D34">
            <v>816.0600000000001</v>
          </cell>
          <cell r="E34">
            <v>4173.07</v>
          </cell>
          <cell r="F34">
            <v>21787.79</v>
          </cell>
        </row>
        <row r="35">
          <cell r="A35">
            <v>4105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4106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4201</v>
          </cell>
          <cell r="C37">
            <v>5.3100000000000005</v>
          </cell>
          <cell r="D37">
            <v>15583.85</v>
          </cell>
          <cell r="E37">
            <v>-15578.54</v>
          </cell>
          <cell r="F37">
            <v>-39676.149999999994</v>
          </cell>
        </row>
        <row r="38">
          <cell r="A38">
            <v>4204</v>
          </cell>
          <cell r="C38">
            <v>0</v>
          </cell>
          <cell r="D38">
            <v>30.080000000000002</v>
          </cell>
          <cell r="E38">
            <v>-30.080000000000002</v>
          </cell>
          <cell r="F38">
            <v>-75.2</v>
          </cell>
        </row>
        <row r="39">
          <cell r="A39">
            <v>4205</v>
          </cell>
          <cell r="C39">
            <v>0</v>
          </cell>
          <cell r="D39">
            <v>72.84</v>
          </cell>
          <cell r="E39">
            <v>-72.84</v>
          </cell>
          <cell r="F39">
            <v>-306.41</v>
          </cell>
        </row>
        <row r="40">
          <cell r="A40">
            <v>4206</v>
          </cell>
          <cell r="C40">
            <v>303.53000000000003</v>
          </cell>
          <cell r="D40">
            <v>11847.74</v>
          </cell>
          <cell r="E40">
            <v>-11544.210000000001</v>
          </cell>
          <cell r="F40">
            <v>-98599.37</v>
          </cell>
        </row>
        <row r="41">
          <cell r="A41">
            <v>5101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5102</v>
          </cell>
          <cell r="C42">
            <v>164697.26</v>
          </cell>
          <cell r="D42">
            <v>184632.91</v>
          </cell>
          <cell r="E42">
            <v>-19935.649999999965</v>
          </cell>
          <cell r="F42">
            <v>-177018.29000000007</v>
          </cell>
        </row>
        <row r="43">
          <cell r="A43">
            <v>5103</v>
          </cell>
          <cell r="C43">
            <v>56011.06</v>
          </cell>
          <cell r="D43">
            <v>70422.2</v>
          </cell>
          <cell r="E43">
            <v>-14411.14</v>
          </cell>
          <cell r="F43">
            <v>-35553.07</v>
          </cell>
        </row>
        <row r="44">
          <cell r="A44">
            <v>5104</v>
          </cell>
          <cell r="C44">
            <v>1286.1000000000001</v>
          </cell>
          <cell r="D44">
            <v>0</v>
          </cell>
          <cell r="E44">
            <v>1286.1000000000001</v>
          </cell>
          <cell r="F44">
            <v>3631.48</v>
          </cell>
        </row>
        <row r="45">
          <cell r="A45">
            <v>5105</v>
          </cell>
          <cell r="C45">
            <v>566277.5900000002</v>
          </cell>
          <cell r="D45">
            <v>561938.9500000003</v>
          </cell>
          <cell r="E45">
            <v>4338.64</v>
          </cell>
          <cell r="F45">
            <v>19055.97000000003</v>
          </cell>
        </row>
        <row r="46">
          <cell r="A46">
            <v>5106</v>
          </cell>
          <cell r="C46">
            <v>29087.640000000003</v>
          </cell>
          <cell r="D46">
            <v>29087.64</v>
          </cell>
          <cell r="E46">
            <v>3.637978807091713E-12</v>
          </cell>
          <cell r="F46">
            <v>26.54999999998836</v>
          </cell>
        </row>
        <row r="47">
          <cell r="A47">
            <v>5201</v>
          </cell>
          <cell r="C47">
            <v>2663402.35</v>
          </cell>
          <cell r="D47">
            <v>337655.26</v>
          </cell>
          <cell r="E47">
            <v>2325747.0900000003</v>
          </cell>
          <cell r="F47">
            <v>12186942.780000001</v>
          </cell>
        </row>
        <row r="48">
          <cell r="A48">
            <v>5202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5203</v>
          </cell>
          <cell r="C49">
            <v>30221.64</v>
          </cell>
          <cell r="D49">
            <v>0</v>
          </cell>
          <cell r="E49">
            <v>30221.64</v>
          </cell>
          <cell r="F49">
            <v>49522.229999999996</v>
          </cell>
        </row>
        <row r="50">
          <cell r="A50">
            <v>5301</v>
          </cell>
          <cell r="C50">
            <v>49520.26000000001</v>
          </cell>
          <cell r="D50">
            <v>3221.54</v>
          </cell>
          <cell r="E50">
            <v>46298.72</v>
          </cell>
          <cell r="F50">
            <v>224019.02999999988</v>
          </cell>
        </row>
        <row r="51">
          <cell r="A51">
            <v>5302</v>
          </cell>
          <cell r="C51">
            <v>109849.19000000002</v>
          </cell>
          <cell r="D51">
            <v>1672.2400000000002</v>
          </cell>
          <cell r="E51">
            <v>108176.94999999998</v>
          </cell>
          <cell r="F51">
            <v>539572.4799999999</v>
          </cell>
        </row>
        <row r="52">
          <cell r="A52">
            <v>5303</v>
          </cell>
          <cell r="C52">
            <v>42925.74999999999</v>
          </cell>
          <cell r="D52">
            <v>7303.339999999999</v>
          </cell>
          <cell r="E52">
            <v>35622.409999999996</v>
          </cell>
          <cell r="F52">
            <v>156283.73999999996</v>
          </cell>
        </row>
        <row r="53">
          <cell r="A53">
            <v>5304</v>
          </cell>
          <cell r="C53">
            <v>15151.660000000002</v>
          </cell>
          <cell r="D53">
            <v>4357.630000000001</v>
          </cell>
          <cell r="E53">
            <v>10794.030000000002</v>
          </cell>
          <cell r="F53">
            <v>66918.41</v>
          </cell>
        </row>
        <row r="54">
          <cell r="A54">
            <v>5305</v>
          </cell>
          <cell r="C54">
            <v>44299.56000000001</v>
          </cell>
          <cell r="D54">
            <v>6417.94</v>
          </cell>
          <cell r="E54">
            <v>37881.620000000024</v>
          </cell>
          <cell r="F54">
            <v>187799.79000000004</v>
          </cell>
        </row>
        <row r="55">
          <cell r="A55">
            <v>5306</v>
          </cell>
          <cell r="C55">
            <v>69160.59999999996</v>
          </cell>
          <cell r="D55">
            <v>1730.33</v>
          </cell>
          <cell r="E55">
            <v>67430.26999999996</v>
          </cell>
          <cell r="F55">
            <v>337317.89</v>
          </cell>
        </row>
        <row r="56">
          <cell r="A56">
            <v>5307</v>
          </cell>
          <cell r="C56">
            <v>87264.23000000001</v>
          </cell>
          <cell r="D56">
            <v>32720.840000000004</v>
          </cell>
          <cell r="E56">
            <v>54543.39000000001</v>
          </cell>
          <cell r="F56">
            <v>280586.6500000001</v>
          </cell>
        </row>
        <row r="57">
          <cell r="A57">
            <v>5308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>
            <v>5401</v>
          </cell>
          <cell r="C58">
            <v>71003.59</v>
          </cell>
          <cell r="D58">
            <v>15224.150000000001</v>
          </cell>
          <cell r="E58">
            <v>55779.44</v>
          </cell>
          <cell r="F58">
            <v>254499.17</v>
          </cell>
        </row>
        <row r="59">
          <cell r="A59">
            <v>5404</v>
          </cell>
          <cell r="C59">
            <v>1351.68</v>
          </cell>
          <cell r="D59">
            <v>0</v>
          </cell>
          <cell r="E59">
            <v>1351.68</v>
          </cell>
          <cell r="F59">
            <v>6500.14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7"/>
  <sheetViews>
    <sheetView showGridLines="0" showOutlineSymbols="0" zoomScalePageLayoutView="0" workbookViewId="0" topLeftCell="A27">
      <selection activeCell="T41" sqref="T41"/>
    </sheetView>
  </sheetViews>
  <sheetFormatPr defaultColWidth="6.8515625" defaultRowHeight="12.75" customHeight="1"/>
  <cols>
    <col min="1" max="1" width="2.28125" style="66" customWidth="1"/>
    <col min="2" max="2" width="8.00390625" style="66" customWidth="1"/>
    <col min="3" max="3" width="1.57421875" style="66" customWidth="1"/>
    <col min="4" max="4" width="2.57421875" style="66" customWidth="1"/>
    <col min="5" max="5" width="3.421875" style="66" customWidth="1"/>
    <col min="6" max="6" width="1.1484375" style="66" customWidth="1"/>
    <col min="7" max="7" width="0.9921875" style="66" customWidth="1"/>
    <col min="8" max="8" width="2.28125" style="66" customWidth="1"/>
    <col min="9" max="9" width="2.421875" style="66" customWidth="1"/>
    <col min="10" max="10" width="5.140625" style="66" customWidth="1"/>
    <col min="11" max="11" width="15.57421875" style="66" customWidth="1"/>
    <col min="12" max="12" width="3.421875" style="66" customWidth="1"/>
    <col min="13" max="13" width="2.28125" style="66" customWidth="1"/>
    <col min="14" max="14" width="1.1484375" style="66" customWidth="1"/>
    <col min="15" max="15" width="13.8515625" style="66" customWidth="1"/>
    <col min="16" max="16" width="3.7109375" style="66" customWidth="1"/>
    <col min="17" max="17" width="1.1484375" style="66" customWidth="1"/>
    <col min="18" max="18" width="2.00390625" style="66" customWidth="1"/>
    <col min="19" max="19" width="2.57421875" style="66" customWidth="1"/>
    <col min="20" max="20" width="13.8515625" style="66" customWidth="1"/>
    <col min="21" max="21" width="3.57421875" style="66" customWidth="1"/>
    <col min="22" max="22" width="3.421875" style="66" customWidth="1"/>
    <col min="23" max="23" width="2.28125" style="66" customWidth="1"/>
    <col min="24" max="24" width="1.7109375" style="66" customWidth="1"/>
    <col min="25" max="25" width="13.28125" style="66" customWidth="1"/>
    <col min="26" max="26" width="3.28125" style="66" customWidth="1"/>
    <col min="27" max="16384" width="6.8515625" style="66" customWidth="1"/>
  </cols>
  <sheetData>
    <row r="1" ht="12" customHeight="1"/>
    <row r="2" spans="1:26" ht="12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2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2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1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ht="6" customHeight="1"/>
    <row r="7" spans="13:26" ht="12.75">
      <c r="M7" s="86" t="s">
        <v>59</v>
      </c>
      <c r="N7" s="86"/>
      <c r="O7" s="86"/>
      <c r="P7" s="86"/>
      <c r="S7" s="86" t="s">
        <v>60</v>
      </c>
      <c r="T7" s="86"/>
      <c r="U7" s="86"/>
      <c r="W7" s="87" t="s">
        <v>1</v>
      </c>
      <c r="X7" s="87"/>
      <c r="Y7" s="87"/>
      <c r="Z7" s="87"/>
    </row>
    <row r="8" ht="7.5" customHeight="1"/>
    <row r="9" spans="1:25" ht="14.25" customHeight="1">
      <c r="A9" s="80" t="s">
        <v>2</v>
      </c>
      <c r="B9" s="80"/>
      <c r="C9" s="80"/>
      <c r="D9" s="80"/>
      <c r="E9" s="80"/>
      <c r="F9" s="80"/>
      <c r="G9" s="80"/>
      <c r="O9" s="67">
        <f>+O23</f>
        <v>17801560.56</v>
      </c>
      <c r="T9" s="67">
        <f>+T10+T16</f>
        <v>18742563.459999997</v>
      </c>
      <c r="X9" s="81">
        <f>+T9-O9</f>
        <v>941002.8999999985</v>
      </c>
      <c r="Y9" s="81"/>
    </row>
    <row r="10" spans="2:25" ht="13.5" customHeight="1">
      <c r="B10" s="82" t="s">
        <v>3</v>
      </c>
      <c r="C10" s="82"/>
      <c r="D10" s="82"/>
      <c r="E10" s="82"/>
      <c r="F10" s="82"/>
      <c r="G10" s="82"/>
      <c r="H10" s="82"/>
      <c r="O10" s="68">
        <f>SUM(O11:O15)</f>
        <v>7342436.03</v>
      </c>
      <c r="T10" s="68">
        <f>SUM(T11:T15)</f>
        <v>7434038.67</v>
      </c>
      <c r="X10" s="83">
        <f>+T10-O10</f>
        <v>91602.63999999966</v>
      </c>
      <c r="Y10" s="83"/>
    </row>
    <row r="11" spans="1:25" ht="13.5" customHeight="1">
      <c r="A11" s="77">
        <v>1101</v>
      </c>
      <c r="B11" s="77"/>
      <c r="E11" s="78" t="s">
        <v>4</v>
      </c>
      <c r="F11" s="78"/>
      <c r="G11" s="78"/>
      <c r="H11" s="78"/>
      <c r="I11" s="78"/>
      <c r="J11" s="78"/>
      <c r="K11" s="78"/>
      <c r="L11" s="78"/>
      <c r="O11" s="94">
        <v>1560377.24</v>
      </c>
      <c r="T11" s="69">
        <f>VLOOKUP(A11,'[2]Mayor valor'!A5:I59,6,0)</f>
        <v>566357.8400000001</v>
      </c>
      <c r="X11" s="79">
        <f aca="true" t="shared" si="0" ref="X11:X21">+T11-O11</f>
        <v>-994019.3999999999</v>
      </c>
      <c r="Y11" s="79"/>
    </row>
    <row r="12" spans="1:25" ht="13.5" customHeight="1">
      <c r="A12" s="77">
        <v>1102</v>
      </c>
      <c r="B12" s="77"/>
      <c r="E12" s="78" t="s">
        <v>6</v>
      </c>
      <c r="F12" s="78"/>
      <c r="G12" s="78"/>
      <c r="H12" s="78"/>
      <c r="I12" s="78"/>
      <c r="J12" s="78"/>
      <c r="K12" s="78"/>
      <c r="L12" s="78"/>
      <c r="O12" s="89">
        <v>396034.67</v>
      </c>
      <c r="T12" s="69">
        <f>VLOOKUP(A12,'[2]Mayor valor'!A5:I59,6,0)</f>
        <v>396034.67</v>
      </c>
      <c r="X12" s="79">
        <f t="shared" si="0"/>
        <v>0</v>
      </c>
      <c r="Y12" s="79"/>
    </row>
    <row r="13" spans="1:25" ht="13.5" customHeight="1">
      <c r="A13" s="77">
        <v>1103</v>
      </c>
      <c r="B13" s="77"/>
      <c r="E13" s="78" t="s">
        <v>5</v>
      </c>
      <c r="F13" s="78"/>
      <c r="G13" s="78"/>
      <c r="H13" s="78"/>
      <c r="I13" s="78"/>
      <c r="J13" s="78"/>
      <c r="K13" s="78"/>
      <c r="L13" s="78"/>
      <c r="O13" s="89">
        <v>1655587.97</v>
      </c>
      <c r="T13" s="69">
        <f>VLOOKUP(A13,'[2]Mayor valor'!A5:I59,6,0)</f>
        <v>2122301.99</v>
      </c>
      <c r="X13" s="79">
        <f t="shared" si="0"/>
        <v>466714.02000000025</v>
      </c>
      <c r="Y13" s="79"/>
    </row>
    <row r="14" spans="1:25" ht="13.5" customHeight="1">
      <c r="A14" s="77">
        <v>1104</v>
      </c>
      <c r="B14" s="77"/>
      <c r="E14" s="78" t="s">
        <v>7</v>
      </c>
      <c r="F14" s="78"/>
      <c r="G14" s="78"/>
      <c r="H14" s="78"/>
      <c r="I14" s="78"/>
      <c r="J14" s="78"/>
      <c r="K14" s="78"/>
      <c r="L14" s="78"/>
      <c r="O14" s="89">
        <v>3314360.49</v>
      </c>
      <c r="T14" s="69">
        <f>VLOOKUP(A14,'[2]Mayor valor'!A5:I59,6,0)</f>
        <v>3821300.5800000005</v>
      </c>
      <c r="X14" s="79">
        <f t="shared" si="0"/>
        <v>506940.0900000003</v>
      </c>
      <c r="Y14" s="79"/>
    </row>
    <row r="15" spans="1:25" ht="13.5" customHeight="1">
      <c r="A15" s="77">
        <v>1105</v>
      </c>
      <c r="B15" s="77"/>
      <c r="E15" s="78" t="s">
        <v>8</v>
      </c>
      <c r="F15" s="78"/>
      <c r="G15" s="78"/>
      <c r="H15" s="78"/>
      <c r="I15" s="78"/>
      <c r="J15" s="78"/>
      <c r="K15" s="78"/>
      <c r="L15" s="78"/>
      <c r="O15" s="89">
        <v>416075.66</v>
      </c>
      <c r="T15" s="69">
        <f>VLOOKUP(A15,'[2]Mayor valor'!A5:I59,6,0)</f>
        <v>528043.5900000001</v>
      </c>
      <c r="X15" s="79">
        <f t="shared" si="0"/>
        <v>111967.93000000011</v>
      </c>
      <c r="Y15" s="79"/>
    </row>
    <row r="16" spans="2:25" ht="13.5" customHeight="1">
      <c r="B16" s="82" t="s">
        <v>9</v>
      </c>
      <c r="C16" s="82"/>
      <c r="D16" s="82"/>
      <c r="E16" s="82"/>
      <c r="F16" s="82"/>
      <c r="G16" s="82"/>
      <c r="H16" s="82"/>
      <c r="O16" s="68">
        <f>SUM(O17:O21)</f>
        <v>10459124.53</v>
      </c>
      <c r="T16" s="68">
        <f>SUM(T17:T21)</f>
        <v>11308524.789999997</v>
      </c>
      <c r="X16" s="83">
        <f t="shared" si="0"/>
        <v>849400.2599999979</v>
      </c>
      <c r="Y16" s="83"/>
    </row>
    <row r="17" spans="1:25" ht="13.5" customHeight="1">
      <c r="A17" s="77">
        <v>1201</v>
      </c>
      <c r="B17" s="77"/>
      <c r="E17" s="78" t="s">
        <v>10</v>
      </c>
      <c r="F17" s="78"/>
      <c r="G17" s="78"/>
      <c r="H17" s="78"/>
      <c r="I17" s="78"/>
      <c r="J17" s="78"/>
      <c r="K17" s="78"/>
      <c r="L17" s="78"/>
      <c r="O17" s="89">
        <v>12187844.62</v>
      </c>
      <c r="T17" s="69">
        <f>VLOOKUP(A17,'[2]Mayor valor'!A5:I59,6,0)</f>
        <v>14464101.559999997</v>
      </c>
      <c r="X17" s="79">
        <f t="shared" si="0"/>
        <v>2276256.9399999976</v>
      </c>
      <c r="Y17" s="79"/>
    </row>
    <row r="18" spans="1:25" ht="13.5" customHeight="1">
      <c r="A18" s="77">
        <v>1202</v>
      </c>
      <c r="B18" s="77"/>
      <c r="E18" s="78" t="s">
        <v>11</v>
      </c>
      <c r="F18" s="78"/>
      <c r="G18" s="78"/>
      <c r="H18" s="78"/>
      <c r="I18" s="78"/>
      <c r="J18" s="78"/>
      <c r="K18" s="78"/>
      <c r="L18" s="78"/>
      <c r="O18" s="89">
        <v>-3652628.07</v>
      </c>
      <c r="T18" s="69">
        <f>VLOOKUP(A18,'[2]Mayor valor'!A5:I59,6,0)</f>
        <v>-4619845.0600000005</v>
      </c>
      <c r="X18" s="79">
        <f t="shared" si="0"/>
        <v>-967216.9900000007</v>
      </c>
      <c r="Y18" s="79"/>
    </row>
    <row r="19" spans="1:25" ht="13.5" customHeight="1">
      <c r="A19" s="77">
        <v>1203</v>
      </c>
      <c r="B19" s="77"/>
      <c r="E19" s="78" t="s">
        <v>12</v>
      </c>
      <c r="F19" s="78"/>
      <c r="G19" s="78"/>
      <c r="H19" s="78"/>
      <c r="I19" s="78"/>
      <c r="J19" s="78"/>
      <c r="K19" s="78"/>
      <c r="L19" s="78"/>
      <c r="O19" s="89">
        <v>5535.74</v>
      </c>
      <c r="T19" s="69">
        <f>VLOOKUP(A19,'[2]Mayor valor'!A5:I59,6,0)</f>
        <v>3542.220000000001</v>
      </c>
      <c r="X19" s="79">
        <f t="shared" si="0"/>
        <v>-1993.5199999999986</v>
      </c>
      <c r="Y19" s="79"/>
    </row>
    <row r="20" spans="1:25" ht="13.5" customHeight="1">
      <c r="A20" s="77">
        <v>1205</v>
      </c>
      <c r="B20" s="77"/>
      <c r="E20" s="78" t="s">
        <v>13</v>
      </c>
      <c r="F20" s="78"/>
      <c r="G20" s="78"/>
      <c r="H20" s="78"/>
      <c r="I20" s="78"/>
      <c r="J20" s="78"/>
      <c r="K20" s="78"/>
      <c r="L20" s="78"/>
      <c r="O20" s="89">
        <v>0</v>
      </c>
      <c r="T20" s="69">
        <f>VLOOKUP(A20,'[2]Mayor valor'!A5:I59,6,0)</f>
        <v>0</v>
      </c>
      <c r="X20" s="79">
        <f t="shared" si="0"/>
        <v>0</v>
      </c>
      <c r="Y20" s="79"/>
    </row>
    <row r="21" spans="1:25" ht="13.5" customHeight="1">
      <c r="A21" s="77">
        <v>1208</v>
      </c>
      <c r="B21" s="77"/>
      <c r="E21" s="78" t="s">
        <v>14</v>
      </c>
      <c r="F21" s="78"/>
      <c r="G21" s="78"/>
      <c r="H21" s="78"/>
      <c r="I21" s="78"/>
      <c r="J21" s="78"/>
      <c r="K21" s="78"/>
      <c r="L21" s="78"/>
      <c r="O21" s="89">
        <v>1918372.24</v>
      </c>
      <c r="T21" s="69">
        <f>VLOOKUP(A21,'[2]Mayor valor'!A5:I59,6,0)</f>
        <v>1460726.0699999996</v>
      </c>
      <c r="X21" s="79">
        <f t="shared" si="0"/>
        <v>-457646.1700000004</v>
      </c>
      <c r="Y21" s="79"/>
    </row>
    <row r="22" ht="6" customHeight="1"/>
    <row r="23" spans="7:20" ht="13.5" thickBot="1">
      <c r="G23" s="84" t="s">
        <v>15</v>
      </c>
      <c r="H23" s="84"/>
      <c r="I23" s="84"/>
      <c r="J23" s="84"/>
      <c r="K23" s="84"/>
      <c r="O23" s="70">
        <f>+O16+O10</f>
        <v>17801560.56</v>
      </c>
      <c r="T23" s="70">
        <f>+T9</f>
        <v>18742563.459999997</v>
      </c>
    </row>
    <row r="24" ht="13.5" thickTop="1"/>
    <row r="25" spans="1:25" ht="14.25" customHeight="1">
      <c r="A25" s="80" t="s">
        <v>16</v>
      </c>
      <c r="B25" s="80"/>
      <c r="C25" s="80"/>
      <c r="D25" s="80"/>
      <c r="E25" s="80"/>
      <c r="F25" s="80"/>
      <c r="G25" s="80"/>
      <c r="O25" s="67">
        <f>+O26+O32</f>
        <v>11316116.79</v>
      </c>
      <c r="T25" s="67">
        <f>+T26+T32</f>
        <v>11931692.649999999</v>
      </c>
      <c r="X25" s="81">
        <f aca="true" t="shared" si="1" ref="X25:X41">+T25-O25</f>
        <v>615575.8599999994</v>
      </c>
      <c r="Y25" s="81"/>
    </row>
    <row r="26" spans="2:25" ht="13.5" customHeight="1">
      <c r="B26" s="82" t="s">
        <v>17</v>
      </c>
      <c r="C26" s="82"/>
      <c r="D26" s="82"/>
      <c r="E26" s="82"/>
      <c r="F26" s="82"/>
      <c r="G26" s="82"/>
      <c r="H26" s="82"/>
      <c r="O26" s="68">
        <f>SUM(O27:O31)</f>
        <v>5020780.67</v>
      </c>
      <c r="T26" s="68">
        <f>SUM(T27:T31)</f>
        <v>6691198.06</v>
      </c>
      <c r="X26" s="83">
        <f t="shared" si="1"/>
        <v>1670417.3899999997</v>
      </c>
      <c r="Y26" s="83"/>
    </row>
    <row r="27" spans="1:25" ht="13.5" customHeight="1">
      <c r="A27" s="77">
        <v>2101</v>
      </c>
      <c r="B27" s="77"/>
      <c r="E27" s="78" t="s">
        <v>18</v>
      </c>
      <c r="F27" s="78"/>
      <c r="G27" s="78"/>
      <c r="H27" s="78"/>
      <c r="I27" s="78"/>
      <c r="J27" s="78"/>
      <c r="K27" s="78"/>
      <c r="L27" s="78"/>
      <c r="O27" s="89">
        <v>3491988.86</v>
      </c>
      <c r="T27" s="69">
        <f>-(VLOOKUP(A27,'[2]Mayor valor'!A5:I59,6,0))</f>
        <v>4160412.5</v>
      </c>
      <c r="X27" s="79">
        <f t="shared" si="1"/>
        <v>668423.6400000001</v>
      </c>
      <c r="Y27" s="79"/>
    </row>
    <row r="28" spans="1:25" ht="13.5" customHeight="1">
      <c r="A28" s="77">
        <v>2102</v>
      </c>
      <c r="B28" s="77"/>
      <c r="E28" s="78" t="s">
        <v>19</v>
      </c>
      <c r="F28" s="78"/>
      <c r="G28" s="78"/>
      <c r="H28" s="78"/>
      <c r="I28" s="78"/>
      <c r="J28" s="78"/>
      <c r="K28" s="78"/>
      <c r="L28" s="78"/>
      <c r="O28" s="89">
        <v>1369895.9</v>
      </c>
      <c r="T28" s="69">
        <f>-(VLOOKUP(A28,'[2]Mayor valor'!A5:I59,6,0))</f>
        <v>2308643.9499999997</v>
      </c>
      <c r="X28" s="79">
        <f t="shared" si="1"/>
        <v>938748.0499999998</v>
      </c>
      <c r="Y28" s="79"/>
    </row>
    <row r="29" spans="1:25" ht="13.5" customHeight="1">
      <c r="A29" s="77">
        <v>2104</v>
      </c>
      <c r="B29" s="77"/>
      <c r="E29" s="78" t="s">
        <v>20</v>
      </c>
      <c r="F29" s="78"/>
      <c r="G29" s="78"/>
      <c r="H29" s="78"/>
      <c r="I29" s="78"/>
      <c r="J29" s="78"/>
      <c r="K29" s="78"/>
      <c r="L29" s="78"/>
      <c r="O29" s="89">
        <v>96280.59</v>
      </c>
      <c r="T29" s="69">
        <f>-(VLOOKUP(A29,'[2]Mayor valor'!A5:I59,6,0))</f>
        <v>111926.48</v>
      </c>
      <c r="X29" s="79">
        <f t="shared" si="1"/>
        <v>15645.89</v>
      </c>
      <c r="Y29" s="79"/>
    </row>
    <row r="30" spans="1:25" ht="13.5" customHeight="1">
      <c r="A30" s="77">
        <v>2105</v>
      </c>
      <c r="B30" s="77"/>
      <c r="E30" s="78" t="s">
        <v>21</v>
      </c>
      <c r="F30" s="78"/>
      <c r="G30" s="78"/>
      <c r="H30" s="78"/>
      <c r="I30" s="78"/>
      <c r="J30" s="78"/>
      <c r="K30" s="78"/>
      <c r="L30" s="78"/>
      <c r="O30" s="89">
        <v>62460.58</v>
      </c>
      <c r="T30" s="69">
        <f>-(VLOOKUP(A30,'[2]Mayor valor'!A5:I59,6,0))</f>
        <v>38993.67</v>
      </c>
      <c r="X30" s="79">
        <f t="shared" si="1"/>
        <v>-23466.910000000003</v>
      </c>
      <c r="Y30" s="79"/>
    </row>
    <row r="31" spans="1:25" ht="13.5" customHeight="1">
      <c r="A31" s="77">
        <v>2106</v>
      </c>
      <c r="B31" s="77"/>
      <c r="E31" s="78" t="s">
        <v>22</v>
      </c>
      <c r="F31" s="78"/>
      <c r="G31" s="78"/>
      <c r="H31" s="78"/>
      <c r="I31" s="78"/>
      <c r="J31" s="78"/>
      <c r="K31" s="78"/>
      <c r="L31" s="78"/>
      <c r="O31" s="89">
        <v>154.74</v>
      </c>
      <c r="T31" s="69">
        <f>-(VLOOKUP(A31,'[2]Mayor valor'!A5:I59,6,0))</f>
        <v>71221.46</v>
      </c>
      <c r="X31" s="79">
        <f t="shared" si="1"/>
        <v>71066.72</v>
      </c>
      <c r="Y31" s="79"/>
    </row>
    <row r="32" spans="2:25" ht="13.5" customHeight="1">
      <c r="B32" s="82" t="s">
        <v>23</v>
      </c>
      <c r="C32" s="82"/>
      <c r="D32" s="82"/>
      <c r="E32" s="82"/>
      <c r="F32" s="82"/>
      <c r="G32" s="82"/>
      <c r="H32" s="82"/>
      <c r="O32" s="68">
        <f>SUM(O33:O34)</f>
        <v>6295336.12</v>
      </c>
      <c r="T32" s="68">
        <f>SUM(T33:T34)</f>
        <v>5240494.59</v>
      </c>
      <c r="X32" s="83">
        <f t="shared" si="1"/>
        <v>-1054841.5300000003</v>
      </c>
      <c r="Y32" s="83"/>
    </row>
    <row r="33" spans="1:25" ht="13.5" customHeight="1">
      <c r="A33" s="77">
        <v>2201</v>
      </c>
      <c r="B33" s="77"/>
      <c r="E33" s="78" t="s">
        <v>24</v>
      </c>
      <c r="F33" s="78"/>
      <c r="G33" s="78"/>
      <c r="H33" s="78"/>
      <c r="I33" s="78"/>
      <c r="J33" s="78"/>
      <c r="K33" s="78"/>
      <c r="L33" s="78"/>
      <c r="O33" s="89">
        <v>6123907.55</v>
      </c>
      <c r="T33" s="69">
        <f>-(VLOOKUP(A33,'[2]Mayor valor'!A5:I59,6,0))</f>
        <v>5065779.18</v>
      </c>
      <c r="X33" s="79">
        <f t="shared" si="1"/>
        <v>-1058128.37</v>
      </c>
      <c r="Y33" s="79"/>
    </row>
    <row r="34" spans="1:25" ht="13.5" customHeight="1">
      <c r="A34" s="77">
        <v>2204</v>
      </c>
      <c r="B34" s="77"/>
      <c r="E34" s="78" t="s">
        <v>25</v>
      </c>
      <c r="F34" s="78"/>
      <c r="G34" s="78"/>
      <c r="H34" s="78"/>
      <c r="I34" s="78"/>
      <c r="J34" s="78"/>
      <c r="K34" s="78"/>
      <c r="L34" s="78"/>
      <c r="O34" s="89">
        <v>171428.57</v>
      </c>
      <c r="T34" s="69">
        <f>-(VLOOKUP(A34,'[2]Mayor valor'!A5:I59,6,0))</f>
        <v>174715.41</v>
      </c>
      <c r="X34" s="79">
        <f t="shared" si="1"/>
        <v>3286.8399999999965</v>
      </c>
      <c r="Y34" s="79"/>
    </row>
    <row r="35" spans="1:25" ht="14.25" customHeight="1">
      <c r="A35" s="80" t="s">
        <v>26</v>
      </c>
      <c r="B35" s="80"/>
      <c r="C35" s="80"/>
      <c r="D35" s="80"/>
      <c r="E35" s="80"/>
      <c r="F35" s="80"/>
      <c r="G35" s="80"/>
      <c r="O35" s="67">
        <f>+O36</f>
        <v>6485443.77</v>
      </c>
      <c r="T35" s="67">
        <f>+T36</f>
        <v>6810870.809999999</v>
      </c>
      <c r="X35" s="81">
        <f t="shared" si="1"/>
        <v>325427.0399999991</v>
      </c>
      <c r="Y35" s="81"/>
    </row>
    <row r="36" spans="2:25" ht="13.5" customHeight="1">
      <c r="B36" s="82" t="s">
        <v>26</v>
      </c>
      <c r="C36" s="82"/>
      <c r="D36" s="82"/>
      <c r="E36" s="82"/>
      <c r="F36" s="82"/>
      <c r="G36" s="82"/>
      <c r="H36" s="82"/>
      <c r="O36" s="68">
        <f>SUM(O37:O41)</f>
        <v>6485443.77</v>
      </c>
      <c r="T36" s="68">
        <f>SUM(T37:T41)</f>
        <v>6810870.809999999</v>
      </c>
      <c r="X36" s="83">
        <f t="shared" si="1"/>
        <v>325427.0399999991</v>
      </c>
      <c r="Y36" s="83"/>
    </row>
    <row r="37" spans="1:25" ht="13.5" customHeight="1">
      <c r="A37" s="77">
        <v>3101</v>
      </c>
      <c r="B37" s="77"/>
      <c r="E37" s="78" t="s">
        <v>27</v>
      </c>
      <c r="F37" s="78"/>
      <c r="G37" s="78"/>
      <c r="H37" s="78"/>
      <c r="I37" s="78"/>
      <c r="J37" s="78"/>
      <c r="K37" s="78"/>
      <c r="L37" s="78"/>
      <c r="O37" s="89">
        <v>3150000</v>
      </c>
      <c r="T37" s="69">
        <f>-(VLOOKUP(A37,'[2]Mayor valor'!A5:I59,6,0))</f>
        <v>3150000.51</v>
      </c>
      <c r="X37" s="79">
        <f t="shared" si="1"/>
        <v>0.5099999997764826</v>
      </c>
      <c r="Y37" s="79"/>
    </row>
    <row r="38" spans="1:25" ht="13.5" customHeight="1">
      <c r="A38" s="77">
        <v>3104</v>
      </c>
      <c r="B38" s="77"/>
      <c r="E38" s="78" t="s">
        <v>28</v>
      </c>
      <c r="F38" s="78"/>
      <c r="G38" s="78"/>
      <c r="H38" s="78"/>
      <c r="I38" s="78"/>
      <c r="J38" s="78"/>
      <c r="K38" s="78"/>
      <c r="L38" s="78"/>
      <c r="O38" s="89">
        <v>620018.33</v>
      </c>
      <c r="T38" s="69">
        <f>-(VLOOKUP(A38,'[2]Mayor valor'!A5:I59,6,0))</f>
        <v>707323.9</v>
      </c>
      <c r="X38" s="79">
        <f t="shared" si="1"/>
        <v>87305.57000000007</v>
      </c>
      <c r="Y38" s="79"/>
    </row>
    <row r="39" spans="1:25" ht="13.5" customHeight="1">
      <c r="A39" s="77">
        <v>3105</v>
      </c>
      <c r="B39" s="77"/>
      <c r="E39" s="78" t="s">
        <v>29</v>
      </c>
      <c r="F39" s="78"/>
      <c r="G39" s="78"/>
      <c r="H39" s="78"/>
      <c r="I39" s="78"/>
      <c r="J39" s="78"/>
      <c r="K39" s="78"/>
      <c r="L39" s="78"/>
      <c r="O39" s="89">
        <v>1784045.71</v>
      </c>
      <c r="T39" s="69">
        <f>-(VLOOKUP(A39,'[2]Mayor valor'!A5:I59,6,0))</f>
        <v>1977450.15</v>
      </c>
      <c r="X39" s="79">
        <f t="shared" si="1"/>
        <v>193404.43999999994</v>
      </c>
      <c r="Y39" s="79"/>
    </row>
    <row r="40" spans="1:25" ht="13.5" customHeight="1">
      <c r="A40" s="77">
        <v>3108</v>
      </c>
      <c r="B40" s="77"/>
      <c r="E40" s="78" t="s">
        <v>30</v>
      </c>
      <c r="F40" s="78"/>
      <c r="G40" s="78"/>
      <c r="H40" s="78"/>
      <c r="I40" s="78"/>
      <c r="J40" s="78"/>
      <c r="K40" s="78"/>
      <c r="L40" s="78"/>
      <c r="O40" s="89">
        <v>316007.92</v>
      </c>
      <c r="T40" s="69">
        <f>-(VLOOKUP(A40,'[2]Mayor valor'!A5:I59,6,0))</f>
        <v>316007.92</v>
      </c>
      <c r="X40" s="79">
        <f t="shared" si="1"/>
        <v>0</v>
      </c>
      <c r="Y40" s="79"/>
    </row>
    <row r="41" spans="1:25" ht="13.5" customHeight="1">
      <c r="A41" s="77">
        <v>3106</v>
      </c>
      <c r="B41" s="77"/>
      <c r="E41" s="78" t="s">
        <v>31</v>
      </c>
      <c r="F41" s="78"/>
      <c r="G41" s="78"/>
      <c r="H41" s="78"/>
      <c r="I41" s="78"/>
      <c r="J41" s="78"/>
      <c r="K41" s="78"/>
      <c r="L41" s="78"/>
      <c r="O41" s="89">
        <v>615371.81</v>
      </c>
      <c r="T41" s="69">
        <f>-'[2]Mayor valor'!J30</f>
        <v>660088.3299999994</v>
      </c>
      <c r="X41" s="79">
        <f t="shared" si="1"/>
        <v>44716.51999999932</v>
      </c>
      <c r="Y41" s="79"/>
    </row>
    <row r="42" spans="5:11" ht="9.75" customHeight="1">
      <c r="E42" s="73"/>
      <c r="F42" s="73"/>
      <c r="G42" s="73"/>
      <c r="H42" s="73"/>
      <c r="I42" s="73"/>
      <c r="J42" s="73"/>
      <c r="K42" s="73"/>
    </row>
    <row r="43" spans="7:20" ht="18" customHeight="1" thickBot="1">
      <c r="G43" s="74" t="s">
        <v>32</v>
      </c>
      <c r="H43" s="74"/>
      <c r="I43" s="74"/>
      <c r="J43" s="74"/>
      <c r="K43" s="74"/>
      <c r="L43" s="75">
        <f>+O25+O35</f>
        <v>17801560.56</v>
      </c>
      <c r="M43" s="75"/>
      <c r="N43" s="75"/>
      <c r="O43" s="75"/>
      <c r="R43" s="75">
        <f>+T25+T35</f>
        <v>18742563.459999997</v>
      </c>
      <c r="S43" s="75"/>
      <c r="T43" s="75"/>
    </row>
    <row r="44" spans="4:10" ht="13.5" thickTop="1">
      <c r="D44" s="76"/>
      <c r="E44" s="76"/>
      <c r="F44" s="76"/>
      <c r="G44" s="76"/>
      <c r="H44" s="76"/>
      <c r="I44" s="76"/>
      <c r="J44" s="76"/>
    </row>
    <row r="45" spans="15:20" ht="10.5" customHeight="1">
      <c r="O45" s="71"/>
      <c r="T45" s="72"/>
    </row>
    <row r="47" spans="4:24" s="22" customFormat="1" ht="24.75" customHeight="1">
      <c r="D47" s="90" t="s">
        <v>56</v>
      </c>
      <c r="E47" s="90"/>
      <c r="F47" s="90"/>
      <c r="G47" s="90"/>
      <c r="H47" s="90"/>
      <c r="I47" s="90"/>
      <c r="J47" s="90"/>
      <c r="K47" s="90"/>
      <c r="P47" s="91" t="s">
        <v>57</v>
      </c>
      <c r="Q47" s="91"/>
      <c r="R47" s="91"/>
      <c r="S47" s="91"/>
      <c r="T47" s="91"/>
      <c r="U47" s="91"/>
      <c r="V47" s="91"/>
      <c r="W47" s="91"/>
      <c r="X47" s="91"/>
    </row>
  </sheetData>
  <sheetProtection/>
  <mergeCells count="94">
    <mergeCell ref="E42:K42"/>
    <mergeCell ref="G43:K43"/>
    <mergeCell ref="L43:O43"/>
    <mergeCell ref="R43:T43"/>
    <mergeCell ref="D44:J44"/>
    <mergeCell ref="D47:K47"/>
    <mergeCell ref="P47:X47"/>
    <mergeCell ref="A40:B40"/>
    <mergeCell ref="E40:L40"/>
    <mergeCell ref="X40:Y40"/>
    <mergeCell ref="A41:B41"/>
    <mergeCell ref="E41:L41"/>
    <mergeCell ref="X41:Y41"/>
    <mergeCell ref="A38:B38"/>
    <mergeCell ref="E38:L38"/>
    <mergeCell ref="X38:Y38"/>
    <mergeCell ref="A39:B39"/>
    <mergeCell ref="E39:L39"/>
    <mergeCell ref="X39:Y39"/>
    <mergeCell ref="A35:G35"/>
    <mergeCell ref="X35:Y35"/>
    <mergeCell ref="B36:H36"/>
    <mergeCell ref="X36:Y36"/>
    <mergeCell ref="A37:B37"/>
    <mergeCell ref="E37:L37"/>
    <mergeCell ref="X37:Y37"/>
    <mergeCell ref="B32:H32"/>
    <mergeCell ref="X32:Y32"/>
    <mergeCell ref="A33:B33"/>
    <mergeCell ref="E33:L33"/>
    <mergeCell ref="X33:Y33"/>
    <mergeCell ref="A34:B34"/>
    <mergeCell ref="E34:L34"/>
    <mergeCell ref="X34:Y34"/>
    <mergeCell ref="A30:B30"/>
    <mergeCell ref="E30:L30"/>
    <mergeCell ref="X30:Y30"/>
    <mergeCell ref="A31:B31"/>
    <mergeCell ref="E31:L31"/>
    <mergeCell ref="X31:Y31"/>
    <mergeCell ref="A28:B28"/>
    <mergeCell ref="E28:L28"/>
    <mergeCell ref="X28:Y28"/>
    <mergeCell ref="A29:B29"/>
    <mergeCell ref="E29:L29"/>
    <mergeCell ref="X29:Y29"/>
    <mergeCell ref="G23:K23"/>
    <mergeCell ref="A25:G25"/>
    <mergeCell ref="X25:Y25"/>
    <mergeCell ref="B26:H26"/>
    <mergeCell ref="X26:Y26"/>
    <mergeCell ref="A27:B27"/>
    <mergeCell ref="E27:L27"/>
    <mergeCell ref="X27:Y27"/>
    <mergeCell ref="A20:B20"/>
    <mergeCell ref="E20:L20"/>
    <mergeCell ref="X20:Y20"/>
    <mergeCell ref="A21:B21"/>
    <mergeCell ref="E21:L21"/>
    <mergeCell ref="X21:Y21"/>
    <mergeCell ref="A18:B18"/>
    <mergeCell ref="E18:L18"/>
    <mergeCell ref="X18:Y18"/>
    <mergeCell ref="A19:B19"/>
    <mergeCell ref="E19:L19"/>
    <mergeCell ref="X19:Y19"/>
    <mergeCell ref="A15:B15"/>
    <mergeCell ref="E15:L15"/>
    <mergeCell ref="X15:Y15"/>
    <mergeCell ref="B16:H16"/>
    <mergeCell ref="X16:Y16"/>
    <mergeCell ref="A17:B17"/>
    <mergeCell ref="E17:L17"/>
    <mergeCell ref="X17:Y17"/>
    <mergeCell ref="A13:B13"/>
    <mergeCell ref="E13:L13"/>
    <mergeCell ref="X13:Y13"/>
    <mergeCell ref="A14:B14"/>
    <mergeCell ref="E14:L14"/>
    <mergeCell ref="X14:Y14"/>
    <mergeCell ref="B10:H10"/>
    <mergeCell ref="X10:Y10"/>
    <mergeCell ref="A11:B11"/>
    <mergeCell ref="E11:L11"/>
    <mergeCell ref="X11:Y11"/>
    <mergeCell ref="A12:B12"/>
    <mergeCell ref="E12:L12"/>
    <mergeCell ref="X12:Y12"/>
    <mergeCell ref="A2:Z5"/>
    <mergeCell ref="M7:P7"/>
    <mergeCell ref="S7:U7"/>
    <mergeCell ref="W7:Z7"/>
    <mergeCell ref="A9:G9"/>
    <mergeCell ref="X9:Y9"/>
  </mergeCells>
  <printOptions horizontalCentered="1" verticalCentered="1"/>
  <pageMargins left="0.15748031496062992" right="0.15748031496062992" top="0.2362204724409449" bottom="0.15748031496062992" header="0" footer="0"/>
  <pageSetup fitToWidth="0" fitToHeight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6"/>
  <sheetViews>
    <sheetView tabSelected="1" zoomScalePageLayoutView="0" workbookViewId="0" topLeftCell="A1">
      <selection activeCell="J1" sqref="J1:J16384"/>
    </sheetView>
  </sheetViews>
  <sheetFormatPr defaultColWidth="11.421875" defaultRowHeight="12.75"/>
  <cols>
    <col min="1" max="1" width="6.421875" style="12" customWidth="1"/>
    <col min="2" max="2" width="41.00390625" style="12" bestFit="1" customWidth="1"/>
    <col min="3" max="3" width="8.7109375" style="13" bestFit="1" customWidth="1"/>
    <col min="4" max="4" width="17.8515625" style="1" customWidth="1"/>
    <col min="5" max="5" width="4.00390625" style="14" customWidth="1"/>
    <col min="6" max="6" width="17.8515625" style="1" customWidth="1"/>
    <col min="7" max="7" width="4.8515625" style="1" hidden="1" customWidth="1"/>
    <col min="8" max="8" width="15.00390625" style="1" hidden="1" customWidth="1"/>
    <col min="9" max="9" width="13.8515625" style="2" bestFit="1" customWidth="1"/>
    <col min="10" max="10" width="15.57421875" style="2" bestFit="1" customWidth="1"/>
    <col min="11" max="16384" width="11.421875" style="3" customWidth="1"/>
  </cols>
  <sheetData>
    <row r="3" spans="1:10" s="10" customFormat="1" ht="69.75" customHeight="1">
      <c r="A3" s="88" t="s">
        <v>58</v>
      </c>
      <c r="B3" s="88"/>
      <c r="C3" s="88"/>
      <c r="D3" s="88"/>
      <c r="E3" s="88"/>
      <c r="F3" s="88"/>
      <c r="G3" s="8"/>
      <c r="H3" s="8" t="s">
        <v>1</v>
      </c>
      <c r="I3" s="9"/>
      <c r="J3" s="9"/>
    </row>
    <row r="5" spans="1:6" ht="12.75">
      <c r="A5" s="4"/>
      <c r="B5" s="4"/>
      <c r="C5" s="5"/>
      <c r="D5" s="6">
        <v>2018</v>
      </c>
      <c r="E5" s="7"/>
      <c r="F5" s="6">
        <v>2017</v>
      </c>
    </row>
    <row r="6" spans="1:8" ht="12.75">
      <c r="A6" s="11" t="s">
        <v>33</v>
      </c>
      <c r="G6" s="16"/>
      <c r="H6" s="16">
        <f>+D8-F8</f>
        <v>-17190809.72</v>
      </c>
    </row>
    <row r="7" spans="1:8" ht="12.75">
      <c r="A7" s="11"/>
      <c r="G7" s="17"/>
      <c r="H7" s="17"/>
    </row>
    <row r="8" spans="1:10" s="22" customFormat="1" ht="12.75">
      <c r="A8" s="12"/>
      <c r="B8" s="11" t="s">
        <v>34</v>
      </c>
      <c r="C8" s="15"/>
      <c r="D8" s="16">
        <v>14760193.28</v>
      </c>
      <c r="E8" s="15"/>
      <c r="F8" s="16">
        <v>31951003</v>
      </c>
      <c r="G8" s="20"/>
      <c r="H8" s="20">
        <f>+D10-F10</f>
        <v>-13888258.389999999</v>
      </c>
      <c r="I8" s="21"/>
      <c r="J8" s="2"/>
    </row>
    <row r="9" spans="1:10" s="27" customFormat="1" ht="12.75">
      <c r="A9" s="11"/>
      <c r="B9" s="12"/>
      <c r="C9" s="14"/>
      <c r="D9" s="17"/>
      <c r="E9" s="14"/>
      <c r="F9" s="17"/>
      <c r="G9" s="25"/>
      <c r="H9" s="25"/>
      <c r="I9" s="26"/>
      <c r="J9" s="26"/>
    </row>
    <row r="10" spans="1:8" ht="13.5" thickBot="1">
      <c r="A10" s="18" t="s">
        <v>35</v>
      </c>
      <c r="B10" s="18" t="s">
        <v>36</v>
      </c>
      <c r="C10" s="19"/>
      <c r="D10" s="20">
        <v>12046607.65</v>
      </c>
      <c r="E10" s="19"/>
      <c r="F10" s="20">
        <v>25934866.04</v>
      </c>
      <c r="G10" s="31"/>
      <c r="H10" s="31">
        <f>+D12-F12</f>
        <v>-3302551.330000002</v>
      </c>
    </row>
    <row r="11" spans="1:6" ht="12.75">
      <c r="A11" s="23" t="s">
        <v>35</v>
      </c>
      <c r="B11" s="23"/>
      <c r="C11" s="24"/>
      <c r="D11" s="25"/>
      <c r="E11" s="24"/>
      <c r="F11" s="25"/>
    </row>
    <row r="12" spans="1:10" s="37" customFormat="1" ht="13.5" thickBot="1">
      <c r="A12" s="28" t="s">
        <v>35</v>
      </c>
      <c r="B12" s="29" t="s">
        <v>37</v>
      </c>
      <c r="C12" s="14"/>
      <c r="D12" s="30">
        <f>+D8-D10</f>
        <v>2713585.629999999</v>
      </c>
      <c r="E12" s="14"/>
      <c r="F12" s="30">
        <f>+F8-F10</f>
        <v>6016136.960000001</v>
      </c>
      <c r="G12" s="34"/>
      <c r="H12" s="34"/>
      <c r="I12" s="36"/>
      <c r="J12" s="36"/>
    </row>
    <row r="13" spans="1:10" s="37" customFormat="1" ht="12.75">
      <c r="A13" s="11"/>
      <c r="B13" s="12"/>
      <c r="C13" s="13"/>
      <c r="D13" s="1"/>
      <c r="E13" s="14"/>
      <c r="F13" s="1"/>
      <c r="G13" s="34"/>
      <c r="H13" s="34"/>
      <c r="I13" s="36"/>
      <c r="J13" s="36"/>
    </row>
    <row r="14" spans="1:10" s="37" customFormat="1" ht="12.75">
      <c r="A14" s="32" t="s">
        <v>38</v>
      </c>
      <c r="B14" s="32"/>
      <c r="C14" s="33"/>
      <c r="D14" s="34"/>
      <c r="E14" s="35"/>
      <c r="F14" s="34"/>
      <c r="G14" s="40"/>
      <c r="H14" s="40">
        <f aca="true" t="shared" si="0" ref="H14:H22">+D16-F16</f>
        <v>-159020.33000000002</v>
      </c>
      <c r="I14" s="36"/>
      <c r="J14" s="36"/>
    </row>
    <row r="15" spans="1:10" s="37" customFormat="1" ht="12.75">
      <c r="A15" s="32"/>
      <c r="B15" s="32"/>
      <c r="C15" s="33"/>
      <c r="D15" s="34"/>
      <c r="E15" s="35"/>
      <c r="F15" s="34"/>
      <c r="G15" s="34"/>
      <c r="H15" s="34">
        <f t="shared" si="0"/>
        <v>-162919.73</v>
      </c>
      <c r="I15" s="36"/>
      <c r="J15" s="36"/>
    </row>
    <row r="16" spans="1:10" s="37" customFormat="1" ht="12.75">
      <c r="A16" s="32"/>
      <c r="B16" s="38" t="s">
        <v>39</v>
      </c>
      <c r="C16" s="39"/>
      <c r="D16" s="40">
        <v>88137.08</v>
      </c>
      <c r="E16" s="41"/>
      <c r="F16" s="40">
        <v>247157.41</v>
      </c>
      <c r="G16" s="34"/>
      <c r="H16" s="34"/>
      <c r="I16" s="36"/>
      <c r="J16" s="36"/>
    </row>
    <row r="17" spans="1:10" s="37" customFormat="1" ht="12.75">
      <c r="A17" s="32" t="s">
        <v>35</v>
      </c>
      <c r="B17" s="32" t="s">
        <v>40</v>
      </c>
      <c r="C17" s="33"/>
      <c r="D17" s="34">
        <v>103042.85</v>
      </c>
      <c r="E17" s="35"/>
      <c r="F17" s="34">
        <v>265962.58</v>
      </c>
      <c r="G17" s="34"/>
      <c r="H17" s="34">
        <f t="shared" si="0"/>
        <v>-722791.98</v>
      </c>
      <c r="I17" s="36"/>
      <c r="J17" s="36"/>
    </row>
    <row r="18" spans="1:10" s="37" customFormat="1" ht="12.75">
      <c r="A18" s="32"/>
      <c r="B18" s="32" t="s">
        <v>41</v>
      </c>
      <c r="C18" s="33"/>
      <c r="D18" s="34">
        <v>32839.1</v>
      </c>
      <c r="E18" s="35"/>
      <c r="F18" s="34">
        <v>74612.12</v>
      </c>
      <c r="G18" s="34"/>
      <c r="H18" s="34">
        <f t="shared" si="0"/>
        <v>-202351.47</v>
      </c>
      <c r="I18" s="36"/>
      <c r="J18" s="36"/>
    </row>
    <row r="19" spans="1:10" s="45" customFormat="1" ht="12.75">
      <c r="A19" s="32"/>
      <c r="B19" s="32" t="s">
        <v>42</v>
      </c>
      <c r="C19" s="33"/>
      <c r="D19" s="34">
        <v>695856.22</v>
      </c>
      <c r="E19" s="35"/>
      <c r="F19" s="34">
        <v>1418648.2</v>
      </c>
      <c r="G19" s="34"/>
      <c r="H19" s="34">
        <f t="shared" si="0"/>
        <v>-698410.1799999999</v>
      </c>
      <c r="I19" s="44"/>
      <c r="J19" s="44"/>
    </row>
    <row r="20" spans="1:10" s="37" customFormat="1" ht="12.75">
      <c r="A20" s="32" t="s">
        <v>35</v>
      </c>
      <c r="B20" s="32" t="s">
        <v>43</v>
      </c>
      <c r="C20" s="33"/>
      <c r="D20" s="42">
        <v>187799.79</v>
      </c>
      <c r="E20" s="35"/>
      <c r="F20" s="34">
        <v>390151.26</v>
      </c>
      <c r="G20" s="34"/>
      <c r="H20" s="34">
        <f t="shared" si="0"/>
        <v>-357955.55</v>
      </c>
      <c r="I20" s="36"/>
      <c r="J20" s="36"/>
    </row>
    <row r="21" spans="1:10" s="22" customFormat="1" ht="12.75">
      <c r="A21" s="43" t="s">
        <v>35</v>
      </c>
      <c r="B21" s="32" t="s">
        <v>44</v>
      </c>
      <c r="C21" s="33"/>
      <c r="D21" s="34">
        <v>337317.89</v>
      </c>
      <c r="E21" s="35"/>
      <c r="F21" s="34">
        <v>1035728.07</v>
      </c>
      <c r="G21" s="20"/>
      <c r="H21" s="20">
        <f t="shared" si="0"/>
        <v>0</v>
      </c>
      <c r="I21" s="21"/>
      <c r="J21" s="2"/>
    </row>
    <row r="22" spans="1:8" ht="13.5" thickBot="1">
      <c r="A22" s="32"/>
      <c r="B22" s="32" t="s">
        <v>45</v>
      </c>
      <c r="C22" s="33"/>
      <c r="D22" s="42">
        <v>347505.06</v>
      </c>
      <c r="E22" s="35"/>
      <c r="F22" s="34">
        <v>705460.61</v>
      </c>
      <c r="G22" s="31"/>
      <c r="H22" s="31">
        <f t="shared" si="0"/>
        <v>-2345222.26</v>
      </c>
    </row>
    <row r="23" spans="1:10" s="27" customFormat="1" ht="12.75">
      <c r="A23" s="18"/>
      <c r="B23" s="18"/>
      <c r="C23" s="19"/>
      <c r="D23" s="20"/>
      <c r="E23" s="19"/>
      <c r="F23" s="20"/>
      <c r="G23" s="47"/>
      <c r="H23" s="47"/>
      <c r="I23" s="26"/>
      <c r="J23" s="26"/>
    </row>
    <row r="24" spans="1:6" ht="13.5" thickBot="1">
      <c r="A24" s="11" t="s">
        <v>35</v>
      </c>
      <c r="B24" s="29"/>
      <c r="C24" s="14"/>
      <c r="D24" s="30">
        <f>SUM(D16:D23)</f>
        <v>1792497.9900000002</v>
      </c>
      <c r="F24" s="30">
        <f>SUM(F16:F23)</f>
        <v>4137720.25</v>
      </c>
    </row>
    <row r="25" spans="1:8" ht="12.75">
      <c r="A25" s="23"/>
      <c r="B25" s="23"/>
      <c r="C25" s="46"/>
      <c r="D25" s="47"/>
      <c r="E25" s="24"/>
      <c r="F25" s="47"/>
      <c r="G25" s="52"/>
      <c r="H25" s="52">
        <f aca="true" t="shared" si="1" ref="H25:H41">+D27-F27</f>
        <v>-957329.0700000022</v>
      </c>
    </row>
    <row r="26" spans="7:8" ht="12.75">
      <c r="G26" s="52"/>
      <c r="H26" s="52">
        <f t="shared" si="1"/>
        <v>0</v>
      </c>
    </row>
    <row r="27" spans="2:8" ht="12.75">
      <c r="B27" s="48" t="s">
        <v>46</v>
      </c>
      <c r="C27" s="49"/>
      <c r="D27" s="50">
        <f>+D12-D24</f>
        <v>921087.6399999987</v>
      </c>
      <c r="E27" s="51"/>
      <c r="F27" s="50">
        <f>+F12-F24</f>
        <v>1878416.710000001</v>
      </c>
      <c r="G27" s="52"/>
      <c r="H27" s="52">
        <f t="shared" si="1"/>
        <v>0</v>
      </c>
    </row>
    <row r="28" spans="2:8" ht="12.75">
      <c r="B28" s="53"/>
      <c r="C28" s="49"/>
      <c r="D28" s="50"/>
      <c r="E28" s="51"/>
      <c r="F28" s="50"/>
      <c r="G28" s="52"/>
      <c r="H28" s="52">
        <f t="shared" si="1"/>
        <v>0</v>
      </c>
    </row>
    <row r="29" spans="1:8" ht="12.75">
      <c r="A29" s="12" t="s">
        <v>47</v>
      </c>
      <c r="B29" s="53"/>
      <c r="C29" s="49"/>
      <c r="D29" s="50"/>
      <c r="E29" s="51"/>
      <c r="F29" s="50"/>
      <c r="G29" s="55"/>
      <c r="H29" s="55">
        <f t="shared" si="1"/>
        <v>-353287.2899999999</v>
      </c>
    </row>
    <row r="30" spans="2:8" ht="12.75">
      <c r="B30" s="53"/>
      <c r="C30" s="49"/>
      <c r="D30" s="50"/>
      <c r="E30" s="51"/>
      <c r="F30" s="50"/>
      <c r="G30" s="55"/>
      <c r="H30" s="55"/>
    </row>
    <row r="31" spans="2:8" ht="12.75">
      <c r="B31" s="54" t="s">
        <v>48</v>
      </c>
      <c r="C31" s="49"/>
      <c r="D31" s="50">
        <v>254499.17</v>
      </c>
      <c r="E31" s="51"/>
      <c r="F31" s="50">
        <v>607786.46</v>
      </c>
      <c r="G31" s="52"/>
      <c r="H31" s="52">
        <f t="shared" si="1"/>
        <v>0</v>
      </c>
    </row>
    <row r="32" spans="2:8" ht="12.75">
      <c r="B32" s="54" t="s">
        <v>49</v>
      </c>
      <c r="C32" s="49"/>
      <c r="D32" s="50">
        <v>6500.14</v>
      </c>
      <c r="E32" s="51"/>
      <c r="F32" s="50">
        <v>23407.84</v>
      </c>
      <c r="G32" s="52"/>
      <c r="H32" s="52">
        <f t="shared" si="1"/>
        <v>-587134.0800000022</v>
      </c>
    </row>
    <row r="33" spans="2:8" ht="12.75">
      <c r="B33" s="53"/>
      <c r="C33" s="49"/>
      <c r="D33" s="56"/>
      <c r="E33" s="51"/>
      <c r="F33" s="56"/>
      <c r="G33" s="52"/>
      <c r="H33" s="52">
        <f t="shared" si="1"/>
        <v>0</v>
      </c>
    </row>
    <row r="34" spans="2:8" ht="12.75">
      <c r="B34" s="57" t="s">
        <v>50</v>
      </c>
      <c r="C34" s="49"/>
      <c r="D34" s="58">
        <f>+D27-D31-D32</f>
        <v>660088.3299999987</v>
      </c>
      <c r="E34" s="51"/>
      <c r="F34" s="58">
        <f>+F27-F31-F32</f>
        <v>1247222.4100000008</v>
      </c>
      <c r="G34" s="52"/>
      <c r="H34" s="52">
        <f>+D36-F36</f>
        <v>-87305.57</v>
      </c>
    </row>
    <row r="35" spans="2:8" ht="12.75">
      <c r="B35" s="53"/>
      <c r="C35" s="49"/>
      <c r="D35" s="56"/>
      <c r="E35" s="51"/>
      <c r="F35" s="56"/>
      <c r="G35" s="52"/>
      <c r="H35" s="52">
        <f t="shared" si="1"/>
        <v>0</v>
      </c>
    </row>
    <row r="36" spans="1:8" ht="12.75">
      <c r="A36" s="53" t="s">
        <v>51</v>
      </c>
      <c r="B36" s="59"/>
      <c r="C36" s="49"/>
      <c r="D36" s="60">
        <v>0</v>
      </c>
      <c r="E36" s="51"/>
      <c r="F36" s="60">
        <v>87305.57</v>
      </c>
      <c r="G36" s="52"/>
      <c r="H36" s="52">
        <f t="shared" si="1"/>
        <v>-499828.5100000021</v>
      </c>
    </row>
    <row r="37" spans="2:8" ht="12.75">
      <c r="B37" s="53"/>
      <c r="C37" s="49"/>
      <c r="D37" s="56"/>
      <c r="E37" s="51"/>
      <c r="F37" s="56"/>
      <c r="G37" s="52"/>
      <c r="H37" s="52">
        <f t="shared" si="1"/>
        <v>0</v>
      </c>
    </row>
    <row r="38" spans="1:8" ht="12.75">
      <c r="A38" s="59"/>
      <c r="B38" s="29" t="s">
        <v>52</v>
      </c>
      <c r="C38" s="49"/>
      <c r="D38" s="58">
        <f>+D34-D40</f>
        <v>660088.3299999987</v>
      </c>
      <c r="E38" s="51"/>
      <c r="F38" s="58">
        <f>+F34-F36</f>
        <v>1159916.8400000008</v>
      </c>
      <c r="G38" s="52"/>
      <c r="H38" s="52">
        <f>+D40-F40</f>
        <v>-369084.11</v>
      </c>
    </row>
    <row r="39" spans="2:8" ht="12.75">
      <c r="B39" s="53"/>
      <c r="C39" s="49"/>
      <c r="D39" s="56"/>
      <c r="E39" s="51"/>
      <c r="F39" s="56"/>
      <c r="G39" s="52"/>
      <c r="H39" s="52"/>
    </row>
    <row r="40" spans="1:8" ht="12.75">
      <c r="A40" s="53" t="s">
        <v>53</v>
      </c>
      <c r="B40" s="59"/>
      <c r="C40" s="49"/>
      <c r="D40" s="60">
        <v>0</v>
      </c>
      <c r="E40" s="51"/>
      <c r="F40" s="56">
        <v>369084.11</v>
      </c>
      <c r="H40" s="1">
        <f t="shared" si="1"/>
        <v>0</v>
      </c>
    </row>
    <row r="41" spans="1:8" ht="12.75">
      <c r="A41" s="53" t="s">
        <v>54</v>
      </c>
      <c r="B41" s="59"/>
      <c r="C41" s="49"/>
      <c r="D41" s="60"/>
      <c r="E41" s="51"/>
      <c r="F41" s="56">
        <v>43553.29</v>
      </c>
      <c r="G41" s="52"/>
      <c r="H41" s="52">
        <f t="shared" si="1"/>
        <v>-87191.11000000208</v>
      </c>
    </row>
    <row r="42" spans="7:8" ht="12.75">
      <c r="G42" s="52"/>
      <c r="H42" s="52"/>
    </row>
    <row r="43" spans="1:8" ht="13.5" thickBot="1">
      <c r="A43" s="61"/>
      <c r="B43" s="62" t="s">
        <v>55</v>
      </c>
      <c r="C43" s="63"/>
      <c r="D43" s="64">
        <f>+D38-D36</f>
        <v>660088.3299999987</v>
      </c>
      <c r="E43" s="65"/>
      <c r="F43" s="64">
        <f>+F38-F40-F41</f>
        <v>747279.4400000008</v>
      </c>
      <c r="G43" s="52"/>
      <c r="H43" s="52"/>
    </row>
    <row r="44" spans="1:11" s="22" customFormat="1" ht="24.75" customHeight="1" thickTop="1">
      <c r="A44" s="12"/>
      <c r="B44" s="53"/>
      <c r="C44" s="49"/>
      <c r="D44" s="50"/>
      <c r="E44" s="51"/>
      <c r="F44" s="50"/>
      <c r="G44" s="92"/>
      <c r="H44" s="92"/>
      <c r="I44" s="92"/>
      <c r="J44" s="92"/>
      <c r="K44" s="92"/>
    </row>
    <row r="45" spans="2:6" ht="12.75">
      <c r="B45" s="53"/>
      <c r="C45" s="49"/>
      <c r="D45" s="50"/>
      <c r="E45" s="51"/>
      <c r="F45" s="50"/>
    </row>
    <row r="46" spans="1:6" ht="25.5">
      <c r="A46" s="22"/>
      <c r="B46" s="93" t="s">
        <v>56</v>
      </c>
      <c r="C46" s="22"/>
      <c r="D46" s="91" t="s">
        <v>57</v>
      </c>
      <c r="E46" s="91"/>
      <c r="F46" s="91"/>
    </row>
  </sheetData>
  <sheetProtection/>
  <mergeCells count="2">
    <mergeCell ref="A3:F3"/>
    <mergeCell ref="D46:F46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Daysi.Perez</cp:lastModifiedBy>
  <cp:lastPrinted>2018-08-20T17:35:03Z</cp:lastPrinted>
  <dcterms:created xsi:type="dcterms:W3CDTF">2017-05-23T15:36:02Z</dcterms:created>
  <dcterms:modified xsi:type="dcterms:W3CDTF">2018-08-20T18:07:42Z</dcterms:modified>
  <cp:category/>
  <cp:version/>
  <cp:contentType/>
  <cp:contentStatus/>
</cp:coreProperties>
</file>