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7_JUL_2018\"/>
    </mc:Choice>
  </mc:AlternateContent>
  <bookViews>
    <workbookView xWindow="0" yWindow="0" windowWidth="24000" windowHeight="9735"/>
  </bookViews>
  <sheets>
    <sheet name="BALANCE JUL 2018-2017" sheetId="2" r:id="rId1"/>
    <sheet name="ESTAD.RESULT. JUL 2018-2017" sheetId="3" r:id="rId2"/>
  </sheets>
  <externalReferences>
    <externalReference r:id="rId3"/>
  </externalReferences>
  <definedNames>
    <definedName name="A_impresión_IM">#REF!</definedName>
    <definedName name="_xlnm.Print_Area" localSheetId="0">'BALANCE JUL 2018-2017'!$B$1:$J$81</definedName>
    <definedName name="_xlnm.Print_Area" localSheetId="1">'ESTAD.RESULT. JUL 2018-2017'!$B$1:$I$59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2" l="1"/>
  <c r="C46" i="3" l="1"/>
  <c r="D46" i="2"/>
  <c r="D12" i="2" l="1"/>
  <c r="D8" i="2" s="1"/>
  <c r="F60" i="2" l="1"/>
  <c r="F46" i="2"/>
  <c r="F55" i="2" s="1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6" i="3"/>
  <c r="E34" i="3"/>
  <c r="E24" i="3"/>
  <c r="E27" i="3" s="1"/>
  <c r="E14" i="3"/>
  <c r="E29" i="3" l="1"/>
  <c r="E39" i="3" s="1"/>
  <c r="E48" i="3" s="1"/>
  <c r="E50" i="3" s="1"/>
  <c r="E52" i="3" s="1"/>
  <c r="E54" i="3" s="1"/>
  <c r="E58" i="3" s="1"/>
  <c r="F71" i="2"/>
  <c r="F73" i="2" s="1"/>
  <c r="E56" i="3" l="1"/>
  <c r="C34" i="3" l="1"/>
  <c r="D55" i="2"/>
  <c r="C24" i="3" l="1"/>
  <c r="C27" i="3" s="1"/>
  <c r="C14" i="3"/>
  <c r="H68" i="2" l="1"/>
  <c r="J68" i="2" s="1"/>
  <c r="G49" i="3" l="1"/>
  <c r="I49" i="3" s="1"/>
  <c r="H50" i="3" l="1"/>
  <c r="F50" i="3"/>
  <c r="G51" i="3" l="1"/>
  <c r="I51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43" i="3"/>
  <c r="I43" i="3" s="1"/>
  <c r="G44" i="3"/>
  <c r="I44" i="3" s="1"/>
  <c r="G53" i="3"/>
  <c r="I53" i="3" s="1"/>
  <c r="G55" i="3"/>
  <c r="I55" i="3" s="1"/>
  <c r="F56" i="3"/>
  <c r="H56" i="3"/>
  <c r="G57" i="3"/>
  <c r="I57" i="3" s="1"/>
  <c r="I31" i="3" l="1"/>
  <c r="G34" i="3"/>
  <c r="I34" i="3" s="1"/>
  <c r="C29" i="3"/>
  <c r="G14" i="3"/>
  <c r="I14" i="3" s="1"/>
  <c r="G46" i="3"/>
  <c r="I46" i="3" s="1"/>
  <c r="G24" i="3"/>
  <c r="I24" i="3" s="1"/>
  <c r="C39" i="3" l="1"/>
  <c r="C48" i="3" s="1"/>
  <c r="G27" i="3"/>
  <c r="I27" i="3" s="1"/>
  <c r="G29" i="3"/>
  <c r="I29" i="3" s="1"/>
  <c r="H70" i="2"/>
  <c r="C50" i="3" l="1"/>
  <c r="C52" i="3" s="1"/>
  <c r="C54" i="3" s="1"/>
  <c r="G48" i="3"/>
  <c r="I48" i="3" s="1"/>
  <c r="G39" i="3"/>
  <c r="I39" i="3" s="1"/>
  <c r="G50" i="3" l="1"/>
  <c r="I50" i="3" s="1"/>
  <c r="G52" i="3"/>
  <c r="C56" i="3"/>
  <c r="C58" i="3"/>
  <c r="G54" i="3" l="1"/>
  <c r="I52" i="3"/>
  <c r="G58" i="3" l="1"/>
  <c r="I58" i="3" s="1"/>
  <c r="I54" i="3"/>
  <c r="G56" i="3"/>
  <c r="I56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<sst xmlns="http://schemas.openxmlformats.org/spreadsheetml/2006/main" count="107" uniqueCount="81">
  <si>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</si>
  <si>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</si>
  <si>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</si>
  <si>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</si>
  <si>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</si>
  <si>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</si>
  <si>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</si>
  <si>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</si>
  <si>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</si>
  <si>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</si>
  <si>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</si>
  <si>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</si>
  <si>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</si>
  <si>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</si>
  <si>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</si>
  <si>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</si>
  <si>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</si>
  <si>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</si>
  <si>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</si>
  <si>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</si>
  <si>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</si>
  <si>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</si>
  <si>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</si>
  <si>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</si>
  <si>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</si>
  <si>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</si>
  <si>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</si>
  <si>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</si>
  <si>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</si>
  <si>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</si>
  <si>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</si>
  <si>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</si>
  <si>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</si>
  <si>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</si>
  <si>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</si>
  <si>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</si>
  <si>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</si>
  <si>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</si>
  <si>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</si>
  <si>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</si>
  <si>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</si>
  <si>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</si>
  <si>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</si>
  <si>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</si>
  <si>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</si>
  <si>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</si>
  <si>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</si>
  <si>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</si>
  <si>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</si>
  <si>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</si>
  <si>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</si>
  <si>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</si>
  <si>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</si>
  <si>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</si>
  <si>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</si>
  <si>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</si>
  <si>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</si>
  <si>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</si>
  <si>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</si>
  <si>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</si>
  <si>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</si>
  <si>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</si>
  <si>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</si>
  <si>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</si>
  <si>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</si>
  <si>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</si>
  <si>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</si>
  <si>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</si>
  <si>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</si>
  <si>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</si>
  <si>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</si>
  <si>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</si>
  <si>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</si>
  <si>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</si>
  <si>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</si>
  <si>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</si>
  <si>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</si>
  <si>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</si>
  <si>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</si>
  <si>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31 DE JULIO DE 2018 Y 2017</t>
  </si>
  <si>
    <t xml:space="preserve">ESTADO DE RESULTADOS COMPARATIVO DEL 1 DE ENERO AL 31 DE JULIO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</si>
</sst>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5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5" fontId="24" fillId="0" borderId="0"/>
    <xf numFmtId="175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4" zoomScaleNormal="64" zoomScaleSheetLayoutView="70" workbookViewId="0">
      <selection activeCell="J79" sqref="J79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453225.99999999994</v>
      </c>
      <c r="E8" s="12"/>
      <c r="F8" s="11">
        <f>F9+F11+F10+F12+F28</f>
        <v>363691.29999999993</v>
      </c>
      <c r="G8" s="12"/>
      <c r="H8" s="11">
        <f t="shared" ref="H8:H22" si="0">D8-F8</f>
        <v>89534.700000000012</v>
      </c>
      <c r="I8" s="12"/>
      <c r="J8" s="107">
        <f t="shared" ref="J8:J13" si="1">H8/F8*100</f>
        <v>24.618323286809453</v>
      </c>
    </row>
    <row r="9" spans="1:10" x14ac:dyDescent="0.25">
      <c r="A9" s="1">
        <v>111</v>
      </c>
      <c r="B9" s="108" t="s">
        <v>8</v>
      </c>
      <c r="C9" s="5"/>
      <c r="D9" s="13">
        <v>54187.1</v>
      </c>
      <c r="E9" s="13"/>
      <c r="F9" s="13">
        <v>59609</v>
      </c>
      <c r="G9" s="13"/>
      <c r="H9" s="13">
        <f t="shared" si="0"/>
        <v>-5421.9000000000015</v>
      </c>
      <c r="I9" s="13"/>
      <c r="J9" s="109">
        <f t="shared" si="1"/>
        <v>-9.0957741280679105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>D10-F10</f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92939.7</v>
      </c>
      <c r="E11" s="13"/>
      <c r="F11" s="13">
        <v>2914.5</v>
      </c>
      <c r="G11" s="13"/>
      <c r="H11" s="13">
        <f t="shared" si="0"/>
        <v>90025.2</v>
      </c>
      <c r="I11" s="13"/>
      <c r="J11" s="109">
        <f t="shared" si="1"/>
        <v>3088.8728769943382</v>
      </c>
    </row>
    <row r="12" spans="1:10" x14ac:dyDescent="0.25">
      <c r="B12" s="103" t="s">
        <v>11</v>
      </c>
      <c r="C12" s="6"/>
      <c r="D12" s="11">
        <f>D13+D22</f>
        <v>309191.09999999998</v>
      </c>
      <c r="E12" s="12"/>
      <c r="F12" s="11">
        <f>F13+F22</f>
        <v>304219.19999999995</v>
      </c>
      <c r="G12" s="12"/>
      <c r="H12" s="11">
        <f t="shared" si="0"/>
        <v>4971.9000000000233</v>
      </c>
      <c r="I12" s="12"/>
      <c r="J12" s="107">
        <f t="shared" si="1"/>
        <v>1.6343149939254404</v>
      </c>
    </row>
    <row r="13" spans="1:10" s="2" customFormat="1" ht="18" customHeight="1" x14ac:dyDescent="0.25">
      <c r="A13" s="1"/>
      <c r="B13" s="108" t="s">
        <v>12</v>
      </c>
      <c r="C13" s="5"/>
      <c r="D13" s="13">
        <v>308209</v>
      </c>
      <c r="E13" s="13"/>
      <c r="F13" s="13">
        <v>303142.09999999998</v>
      </c>
      <c r="G13" s="13"/>
      <c r="H13" s="13">
        <f t="shared" si="0"/>
        <v>5066.9000000000233</v>
      </c>
      <c r="I13" s="13"/>
      <c r="J13" s="109">
        <f t="shared" si="1"/>
        <v>1.6714603481337706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982.1</v>
      </c>
      <c r="E22" s="13"/>
      <c r="F22" s="13">
        <v>1077.0999999999999</v>
      </c>
      <c r="G22" s="13"/>
      <c r="H22" s="13">
        <f t="shared" si="0"/>
        <v>-94.999999999999886</v>
      </c>
      <c r="I22" s="13"/>
      <c r="J22" s="109">
        <f>H22/F22*100</f>
        <v>-8.8199795747841332</v>
      </c>
    </row>
    <row r="23" spans="1:10" s="2" customFormat="1" hidden="1" x14ac:dyDescent="0.25">
      <c r="A23" s="1">
        <v>1141049901</v>
      </c>
      <c r="B23" s="10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-3091.9</v>
      </c>
      <c r="E28" s="13"/>
      <c r="F28" s="13">
        <v>-3051.4</v>
      </c>
      <c r="G28" s="13"/>
      <c r="H28" s="13">
        <f>D28-F28</f>
        <v>-40.5</v>
      </c>
      <c r="I28" s="13"/>
      <c r="J28" s="109">
        <f>H28/F28*100</f>
        <v>1.3272596185357541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16713.2</v>
      </c>
      <c r="E30" s="14"/>
      <c r="F30" s="13">
        <v>15149.2</v>
      </c>
      <c r="G30" s="13"/>
      <c r="H30" s="13">
        <f>D30-F30</f>
        <v>1564</v>
      </c>
      <c r="I30" s="13"/>
      <c r="J30" s="109">
        <f>H30/F30*100</f>
        <v>10.323977503762574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1460.9</v>
      </c>
      <c r="E31" s="14"/>
      <c r="F31" s="13">
        <v>1397.2</v>
      </c>
      <c r="G31" s="13"/>
      <c r="H31" s="13">
        <f>D31-F31</f>
        <v>63.700000000000045</v>
      </c>
      <c r="I31" s="13"/>
      <c r="J31" s="109">
        <f>H31/F31*100</f>
        <v>4.5591182364729494</v>
      </c>
    </row>
    <row r="32" spans="1:10" s="2" customFormat="1" x14ac:dyDescent="0.25">
      <c r="A32" s="1">
        <v>13</v>
      </c>
      <c r="B32" s="108" t="s">
        <v>17</v>
      </c>
      <c r="C32" s="5"/>
      <c r="D32" s="13">
        <v>8830.1</v>
      </c>
      <c r="E32" s="13"/>
      <c r="F32" s="13">
        <v>9222.1</v>
      </c>
      <c r="G32" s="13"/>
      <c r="H32" s="13">
        <f>D32-F32</f>
        <v>-392</v>
      </c>
      <c r="I32" s="13"/>
      <c r="J32" s="109">
        <f>H32/F32*100</f>
        <v>-4.2506587436700967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480230.19999999995</v>
      </c>
      <c r="E34" s="16"/>
      <c r="F34" s="15">
        <f>F8+F30+F31+F32</f>
        <v>389459.79999999993</v>
      </c>
      <c r="G34" s="16"/>
      <c r="H34" s="15">
        <f>H8+H30+H31+H32</f>
        <v>90770.400000000009</v>
      </c>
      <c r="I34" s="16"/>
      <c r="J34" s="110">
        <f>H34/F34*100</f>
        <v>23.30674436745462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259850.99999999997</v>
      </c>
      <c r="E46" s="12"/>
      <c r="F46" s="11">
        <f>SUM(F47:F51)</f>
        <v>195864.69999999998</v>
      </c>
      <c r="G46" s="12"/>
      <c r="H46" s="11">
        <f t="shared" ref="H46:H55" si="2">D46-F46</f>
        <v>63986.299999999988</v>
      </c>
      <c r="I46" s="12"/>
      <c r="J46" s="107">
        <f>H46/F46*100</f>
        <v>32.668622778887666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22666.9</v>
      </c>
      <c r="E47" s="12"/>
      <c r="F47" s="13">
        <v>21223.1</v>
      </c>
      <c r="G47" s="12"/>
      <c r="H47" s="13">
        <f>D47-F47</f>
        <v>1443.8000000000029</v>
      </c>
      <c r="I47" s="13"/>
      <c r="J47" s="109">
        <f>H47/F47*100</f>
        <v>6.8029646941304662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206970.9</v>
      </c>
      <c r="E48" s="13"/>
      <c r="F48" s="13">
        <v>144545.5</v>
      </c>
      <c r="G48" s="13"/>
      <c r="H48" s="13">
        <f t="shared" si="2"/>
        <v>62425.399999999994</v>
      </c>
      <c r="I48" s="13"/>
      <c r="J48" s="109">
        <f>H48/F48*100</f>
        <v>43.187370066864759</v>
      </c>
    </row>
    <row r="49" spans="1:11" s="2" customFormat="1" x14ac:dyDescent="0.25">
      <c r="A49" s="1">
        <v>213</v>
      </c>
      <c r="B49" s="108" t="s">
        <v>25</v>
      </c>
      <c r="C49" s="5"/>
      <c r="D49" s="13">
        <v>117.9</v>
      </c>
      <c r="E49" s="13"/>
      <c r="F49" s="13">
        <v>0.8</v>
      </c>
      <c r="G49" s="13"/>
      <c r="H49" s="13">
        <f t="shared" si="2"/>
        <v>117.10000000000001</v>
      </c>
      <c r="I49" s="13"/>
      <c r="J49" s="109">
        <f>H49/F49*100</f>
        <v>14637.5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30095.3</v>
      </c>
      <c r="E50" s="13"/>
      <c r="F50" s="13">
        <v>30095.3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 t="shared" ref="H51" si="3"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131663.4</v>
      </c>
      <c r="E52" s="13"/>
      <c r="F52" s="13">
        <v>111391.2</v>
      </c>
      <c r="G52" s="13"/>
      <c r="H52" s="13">
        <f t="shared" si="2"/>
        <v>20272.199999999997</v>
      </c>
      <c r="I52" s="13"/>
      <c r="J52" s="109">
        <f>H52/F52*100</f>
        <v>18.199103699394563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7022.7</v>
      </c>
      <c r="E53" s="14"/>
      <c r="F53" s="13">
        <v>9023.5</v>
      </c>
      <c r="G53" s="14"/>
      <c r="H53" s="14">
        <f t="shared" si="2"/>
        <v>-2000.8000000000002</v>
      </c>
      <c r="I53" s="14"/>
      <c r="J53" s="109">
        <f>H53/F53*100</f>
        <v>-22.173214384662273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398537.1</v>
      </c>
      <c r="E55" s="16"/>
      <c r="F55" s="15">
        <f>SUM(F46,F52,F53)</f>
        <v>316279.39999999997</v>
      </c>
      <c r="G55" s="16"/>
      <c r="H55" s="15">
        <f t="shared" si="2"/>
        <v>82257.700000000012</v>
      </c>
      <c r="I55" s="16"/>
      <c r="J55" s="110">
        <f>H55/F55*100</f>
        <v>26.007922109375453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55811.799999999996</v>
      </c>
      <c r="E60" s="12"/>
      <c r="F60" s="11">
        <f>SUM(F61:F62)</f>
        <v>49508.6</v>
      </c>
      <c r="G60" s="12"/>
      <c r="H60" s="11">
        <f>D60-F60</f>
        <v>6303.1999999999971</v>
      </c>
      <c r="I60" s="12"/>
      <c r="J60" s="107">
        <f t="shared" ref="J60:J68" si="4">H60/F60*100</f>
        <v>12.731525431945151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56582.7</v>
      </c>
      <c r="E61" s="13"/>
      <c r="F61" s="13">
        <v>50670.1</v>
      </c>
      <c r="G61" s="13"/>
      <c r="H61" s="13">
        <f>D61-F61</f>
        <v>5912.5999999999985</v>
      </c>
      <c r="I61" s="13"/>
      <c r="J61" s="109">
        <f t="shared" si="4"/>
        <v>11.66881454743527</v>
      </c>
    </row>
    <row r="62" spans="1:11" s="2" customFormat="1" x14ac:dyDescent="0.25">
      <c r="A62" s="1"/>
      <c r="B62" s="108" t="s">
        <v>33</v>
      </c>
      <c r="C62" s="5"/>
      <c r="D62" s="13">
        <v>-770.9</v>
      </c>
      <c r="E62" s="13"/>
      <c r="F62" s="13">
        <v>-1161.5</v>
      </c>
      <c r="G62" s="13"/>
      <c r="H62" s="13">
        <f>D62-F62</f>
        <v>390.6</v>
      </c>
      <c r="I62" s="13"/>
      <c r="J62" s="109">
        <f>H62/F62*100</f>
        <v>-33.628928110202324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5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5"/>
        <v>121.40000000000009</v>
      </c>
      <c r="I64" s="13"/>
      <c r="J64" s="109">
        <f t="shared" si="4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5"/>
        <v>0</v>
      </c>
      <c r="I65" s="13"/>
      <c r="J65" s="109">
        <f t="shared" si="4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09">
        <f t="shared" si="4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4"/>
        <v>#DIV/0!</v>
      </c>
    </row>
    <row r="68" spans="1:11" s="2" customFormat="1" x14ac:dyDescent="0.25">
      <c r="A68" s="1"/>
      <c r="B68" s="118" t="s">
        <v>39</v>
      </c>
      <c r="C68" s="22"/>
      <c r="D68" s="23">
        <v>4321.8</v>
      </c>
      <c r="E68" s="16"/>
      <c r="F68" s="23">
        <v>4217.2</v>
      </c>
      <c r="G68" s="16"/>
      <c r="H68" s="23">
        <f t="shared" si="5"/>
        <v>104.60000000000036</v>
      </c>
      <c r="I68" s="16"/>
      <c r="J68" s="119">
        <f t="shared" si="4"/>
        <v>2.4803186948686418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5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1657.7</v>
      </c>
      <c r="E70" s="25"/>
      <c r="F70" s="24">
        <v>1724.6</v>
      </c>
      <c r="G70" s="24"/>
      <c r="H70" s="16">
        <f>D70-F70</f>
        <v>-66.899999999999864</v>
      </c>
      <c r="I70" s="16"/>
      <c r="J70" s="119">
        <f t="shared" ref="J70" si="6">H70/F70*100</f>
        <v>-3.8791603850168075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81693.099999999991</v>
      </c>
      <c r="E71" s="16"/>
      <c r="F71" s="15">
        <f>F60+F63+F64+F65+F66+F67+F68</f>
        <v>73180.399999999994</v>
      </c>
      <c r="G71" s="16"/>
      <c r="H71" s="15">
        <f>D71-F71</f>
        <v>8512.6999999999971</v>
      </c>
      <c r="I71" s="16"/>
      <c r="J71" s="110">
        <f>H71/F71*100</f>
        <v>11.632486294144332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480230.19999999995</v>
      </c>
      <c r="E73" s="16"/>
      <c r="F73" s="27">
        <f>F55+F71</f>
        <v>389459.79999999993</v>
      </c>
      <c r="G73" s="16"/>
      <c r="H73" s="28">
        <f>D73-F73</f>
        <v>90770.400000000023</v>
      </c>
      <c r="I73" s="24"/>
      <c r="J73" s="122">
        <f>H73/F73*100</f>
        <v>23.306744367454623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0"/>
  <sheetViews>
    <sheetView showGridLines="0" zoomScaleNormal="100" zoomScaleSheetLayoutView="90" workbookViewId="0">
      <selection activeCell="K26" sqref="K26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14376.8</v>
      </c>
      <c r="D8" s="48"/>
      <c r="E8" s="48">
        <v>14009.2</v>
      </c>
      <c r="F8" s="49"/>
      <c r="G8" s="50">
        <f>C8-E8</f>
        <v>367.59999999999854</v>
      </c>
      <c r="H8" s="50"/>
      <c r="I8" s="79">
        <f>G8/E8*100</f>
        <v>2.6239899494617718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1944</v>
      </c>
      <c r="D10" s="49"/>
      <c r="E10" s="48">
        <v>31.7</v>
      </c>
      <c r="F10" s="49"/>
      <c r="G10" s="50">
        <f>C10-E10</f>
        <v>1912.3</v>
      </c>
      <c r="H10" s="50"/>
      <c r="I10" s="79">
        <f>G10/E10*100</f>
        <v>6032.4921135646691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813</v>
      </c>
      <c r="D12" s="49"/>
      <c r="E12" s="48">
        <v>322.8</v>
      </c>
      <c r="F12" s="49"/>
      <c r="G12" s="50">
        <f>C12-E12</f>
        <v>490.2</v>
      </c>
      <c r="H12" s="50"/>
      <c r="I12" s="79">
        <f>G12/E12*100</f>
        <v>151.85873605947955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17133.8</v>
      </c>
      <c r="D14" s="56"/>
      <c r="E14" s="70">
        <f>SUM(E8:E12)</f>
        <v>14363.7</v>
      </c>
      <c r="F14" s="56"/>
      <c r="G14" s="71">
        <f>C14-E14</f>
        <v>2770.0999999999985</v>
      </c>
      <c r="H14" s="52"/>
      <c r="I14" s="80">
        <f>G14/E14*100</f>
        <v>19.285420887375803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233</v>
      </c>
      <c r="D19" s="40"/>
      <c r="E19" s="48">
        <v>150.6</v>
      </c>
      <c r="F19" s="40"/>
      <c r="G19" s="50">
        <f t="shared" ref="G19:G24" si="0">C19-E19</f>
        <v>82.4</v>
      </c>
      <c r="H19" s="40"/>
      <c r="I19" s="79">
        <f>G19/E19*100</f>
        <v>54.714475431606914</v>
      </c>
    </row>
    <row r="20" spans="1:9" x14ac:dyDescent="0.2">
      <c r="A20" s="38">
        <v>7110020100</v>
      </c>
      <c r="B20" s="78" t="s">
        <v>49</v>
      </c>
      <c r="C20" s="48">
        <v>8279.1</v>
      </c>
      <c r="D20" s="49"/>
      <c r="E20" s="48">
        <v>4983.2</v>
      </c>
      <c r="F20" s="49"/>
      <c r="G20" s="50">
        <f t="shared" si="0"/>
        <v>3295.9000000000005</v>
      </c>
      <c r="H20" s="50"/>
      <c r="I20" s="79">
        <f>G20/E20*100</f>
        <v>66.1402311767539</v>
      </c>
    </row>
    <row r="21" spans="1:9" x14ac:dyDescent="0.2">
      <c r="A21" s="38">
        <v>7110020200</v>
      </c>
      <c r="B21" s="78" t="s">
        <v>55</v>
      </c>
      <c r="C21" s="48">
        <v>505</v>
      </c>
      <c r="D21" s="49"/>
      <c r="E21" s="48">
        <v>390</v>
      </c>
      <c r="F21" s="49"/>
      <c r="G21" s="50">
        <f t="shared" si="0"/>
        <v>115</v>
      </c>
      <c r="H21" s="50"/>
      <c r="I21" s="79">
        <f>G21/E21*100</f>
        <v>29.487179487179489</v>
      </c>
    </row>
    <row r="22" spans="1:9" x14ac:dyDescent="0.2">
      <c r="B22" s="78" t="s">
        <v>26</v>
      </c>
      <c r="C22" s="48">
        <v>1289.2</v>
      </c>
      <c r="D22" s="49"/>
      <c r="E22" s="48">
        <v>1286</v>
      </c>
      <c r="F22" s="49"/>
      <c r="G22" s="50">
        <f t="shared" si="0"/>
        <v>3.2000000000000455</v>
      </c>
      <c r="H22" s="50"/>
      <c r="I22" s="79">
        <f>G22/E22*100</f>
        <v>0.24883359253499576</v>
      </c>
    </row>
    <row r="23" spans="1:9" x14ac:dyDescent="0.2">
      <c r="A23" s="38">
        <v>711007</v>
      </c>
      <c r="B23" s="78" t="s">
        <v>56</v>
      </c>
      <c r="C23" s="48">
        <v>63.4</v>
      </c>
      <c r="D23" s="49"/>
      <c r="E23" s="48">
        <v>0</v>
      </c>
      <c r="F23" s="49"/>
      <c r="G23" s="50">
        <f t="shared" si="0"/>
        <v>63.4</v>
      </c>
      <c r="H23" s="50"/>
      <c r="I23" s="79">
        <v>100</v>
      </c>
    </row>
    <row r="24" spans="1:9" x14ac:dyDescent="0.2">
      <c r="B24" s="78"/>
      <c r="C24" s="72">
        <f>SUM(C19:C23)</f>
        <v>10369.700000000001</v>
      </c>
      <c r="D24" s="56"/>
      <c r="E24" s="72">
        <f>SUM(E19:E23)</f>
        <v>6809.8</v>
      </c>
      <c r="F24" s="56"/>
      <c r="G24" s="59">
        <f t="shared" si="0"/>
        <v>3559.9000000000005</v>
      </c>
      <c r="H24" s="52"/>
      <c r="I24" s="81">
        <f>G24/E24*100</f>
        <v>52.276131457605224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153.9</v>
      </c>
      <c r="D26" s="40"/>
      <c r="E26" s="48">
        <v>66</v>
      </c>
      <c r="F26" s="40"/>
      <c r="G26" s="50">
        <f>C26-E26</f>
        <v>87.9</v>
      </c>
      <c r="H26" s="40"/>
      <c r="I26" s="79">
        <f>G26/E26*100</f>
        <v>133.18181818181819</v>
      </c>
    </row>
    <row r="27" spans="1:9" x14ac:dyDescent="0.2">
      <c r="B27" s="74"/>
      <c r="C27" s="70">
        <f>SUM(C24:C26)</f>
        <v>10523.6</v>
      </c>
      <c r="D27" s="56"/>
      <c r="E27" s="70">
        <f>SUM(E24:E26)</f>
        <v>6875.8</v>
      </c>
      <c r="F27" s="56"/>
      <c r="G27" s="71">
        <f>C27-E27</f>
        <v>3647.8</v>
      </c>
      <c r="H27" s="52"/>
      <c r="I27" s="80">
        <f>G27/E27*100</f>
        <v>53.052735681666128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6610.1999999999989</v>
      </c>
      <c r="D29" s="51"/>
      <c r="E29" s="51">
        <f>+E14-E27</f>
        <v>7487.9000000000005</v>
      </c>
      <c r="F29" s="51"/>
      <c r="G29" s="52">
        <f>C29-E29</f>
        <v>-877.70000000000164</v>
      </c>
      <c r="H29" s="52"/>
      <c r="I29" s="84">
        <f>G29/E29*100</f>
        <v>-11.72157747833173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7046.6</v>
      </c>
      <c r="D31" s="50"/>
      <c r="E31" s="48">
        <v>6722.4</v>
      </c>
      <c r="F31" s="50"/>
      <c r="G31" s="50">
        <f>C31-E31</f>
        <v>324.20000000000073</v>
      </c>
      <c r="H31" s="50"/>
      <c r="I31" s="79">
        <f>G31/E31*100</f>
        <v>4.8226823753421506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4411.7</v>
      </c>
      <c r="D33" s="50"/>
      <c r="E33" s="69">
        <v>4179.5</v>
      </c>
      <c r="F33" s="50"/>
      <c r="G33" s="45">
        <f>C33-E33</f>
        <v>232.19999999999982</v>
      </c>
      <c r="H33" s="50"/>
      <c r="I33" s="87">
        <f>G33/E33*100</f>
        <v>5.5556884794831873</v>
      </c>
    </row>
    <row r="34" spans="1:9" ht="14.25" customHeight="1" x14ac:dyDescent="0.2">
      <c r="B34" s="85"/>
      <c r="C34" s="73">
        <f>SUM(C31-C33)</f>
        <v>2634.9000000000005</v>
      </c>
      <c r="D34" s="52"/>
      <c r="E34" s="73">
        <f>SUM(E31-E33)</f>
        <v>2542.8999999999996</v>
      </c>
      <c r="F34" s="52"/>
      <c r="G34" s="73">
        <f>SUM(G31-G33)</f>
        <v>92.000000000000909</v>
      </c>
      <c r="H34" s="52"/>
      <c r="I34" s="81">
        <f>G34/E34*100</f>
        <v>3.6179165519682615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4525.7</v>
      </c>
      <c r="D36" s="56"/>
      <c r="E36" s="55">
        <v>4282.9000000000005</v>
      </c>
      <c r="F36" s="56"/>
      <c r="G36" s="57">
        <v>242.79999999999927</v>
      </c>
      <c r="H36" s="52"/>
      <c r="I36" s="89">
        <v>5.6690560134488139</v>
      </c>
    </row>
    <row r="37" spans="1:9" ht="5.25" customHeight="1" x14ac:dyDescent="0.2">
      <c r="B37" s="78"/>
      <c r="C37" s="49"/>
      <c r="D37" s="49"/>
      <c r="E37" s="49"/>
      <c r="F37" s="49"/>
      <c r="G37" s="50"/>
      <c r="H37" s="40"/>
      <c r="I37" s="79"/>
    </row>
    <row r="38" spans="1:9" ht="15" hidden="1" customHeight="1" x14ac:dyDescent="0.2">
      <c r="B38" s="78"/>
      <c r="C38" s="49"/>
      <c r="D38" s="49"/>
      <c r="E38" s="49"/>
      <c r="F38" s="49"/>
      <c r="G38" s="50"/>
      <c r="H38" s="40"/>
      <c r="I38" s="79"/>
    </row>
    <row r="39" spans="1:9" ht="15" customHeight="1" x14ac:dyDescent="0.2">
      <c r="B39" s="90" t="s">
        <v>62</v>
      </c>
      <c r="C39" s="58">
        <f>(C29+C31-C33-C36)</f>
        <v>4719.3999999999987</v>
      </c>
      <c r="D39" s="51"/>
      <c r="E39" s="58">
        <f>(E29+E31-E33-E36)</f>
        <v>5747.8999999999987</v>
      </c>
      <c r="F39" s="51"/>
      <c r="G39" s="59">
        <f>C39-E39</f>
        <v>-1028.5</v>
      </c>
      <c r="H39" s="52"/>
      <c r="I39" s="81">
        <f>G39/E39*100</f>
        <v>-17.893491536039253</v>
      </c>
    </row>
    <row r="40" spans="1:9" ht="6" customHeight="1" x14ac:dyDescent="0.2">
      <c r="B40" s="74"/>
      <c r="C40" s="60"/>
      <c r="D40" s="60"/>
      <c r="E40" s="60"/>
      <c r="F40" s="60"/>
      <c r="G40" s="40"/>
      <c r="H40" s="40"/>
      <c r="I40" s="75"/>
    </row>
    <row r="41" spans="1:9" ht="15" customHeight="1" x14ac:dyDescent="0.2">
      <c r="B41" s="76" t="s">
        <v>63</v>
      </c>
      <c r="C41" s="46"/>
      <c r="D41" s="46"/>
      <c r="E41" s="46"/>
      <c r="F41" s="46"/>
      <c r="G41" s="40"/>
      <c r="H41" s="40"/>
      <c r="I41" s="75"/>
    </row>
    <row r="42" spans="1:9" ht="6" customHeight="1" x14ac:dyDescent="0.2">
      <c r="B42" s="76"/>
      <c r="C42" s="46"/>
      <c r="D42" s="46"/>
      <c r="E42" s="46"/>
      <c r="F42" s="46"/>
      <c r="G42" s="40"/>
      <c r="H42" s="40"/>
      <c r="I42" s="75"/>
    </row>
    <row r="43" spans="1:9" ht="15" customHeight="1" x14ac:dyDescent="0.2">
      <c r="A43" s="38">
        <v>63</v>
      </c>
      <c r="B43" s="91" t="s">
        <v>64</v>
      </c>
      <c r="C43" s="48">
        <v>402.2</v>
      </c>
      <c r="D43" s="50"/>
      <c r="E43" s="48">
        <v>180.4</v>
      </c>
      <c r="F43" s="50"/>
      <c r="G43" s="50">
        <f>C43-E43</f>
        <v>221.79999999999998</v>
      </c>
      <c r="H43" s="50"/>
      <c r="I43" s="79">
        <f>G43/E43*100</f>
        <v>122.94900221729488</v>
      </c>
    </row>
    <row r="44" spans="1:9" ht="15" customHeight="1" x14ac:dyDescent="0.2">
      <c r="A44" s="38">
        <v>82</v>
      </c>
      <c r="B44" s="91" t="s">
        <v>65</v>
      </c>
      <c r="C44" s="48">
        <v>63.6</v>
      </c>
      <c r="D44" s="50"/>
      <c r="E44" s="48">
        <v>80.099999999999994</v>
      </c>
      <c r="F44" s="50"/>
      <c r="G44" s="50">
        <f>C44-E44</f>
        <v>-16.499999999999993</v>
      </c>
      <c r="H44" s="50"/>
      <c r="I44" s="79">
        <f>G44/E44*100</f>
        <v>-20.599250936329579</v>
      </c>
    </row>
    <row r="45" spans="1:9" ht="3.75" customHeight="1" x14ac:dyDescent="0.2">
      <c r="B45" s="74"/>
      <c r="C45" s="49"/>
      <c r="D45" s="49"/>
      <c r="E45" s="49"/>
      <c r="F45" s="49"/>
      <c r="G45" s="40"/>
      <c r="H45" s="40"/>
      <c r="I45" s="92"/>
    </row>
    <row r="46" spans="1:9" ht="14.25" customHeight="1" x14ac:dyDescent="0.2">
      <c r="B46" s="74"/>
      <c r="C46" s="70">
        <f>SUM(C43-C44)</f>
        <v>338.59999999999997</v>
      </c>
      <c r="D46" s="56"/>
      <c r="E46" s="70">
        <f>SUM(E43-E44)</f>
        <v>100.30000000000001</v>
      </c>
      <c r="F46" s="56"/>
      <c r="G46" s="71">
        <f>C46-E46</f>
        <v>238.29999999999995</v>
      </c>
      <c r="H46" s="52"/>
      <c r="I46" s="80">
        <f>G46/E46*100</f>
        <v>237.58723828514451</v>
      </c>
    </row>
    <row r="47" spans="1:9" ht="7.5" customHeight="1" x14ac:dyDescent="0.2">
      <c r="B47" s="74"/>
      <c r="C47" s="49"/>
      <c r="D47" s="49"/>
      <c r="E47" s="49"/>
      <c r="F47" s="49"/>
      <c r="G47" s="40"/>
      <c r="H47" s="40"/>
      <c r="I47" s="75"/>
    </row>
    <row r="48" spans="1:9" x14ac:dyDescent="0.2">
      <c r="B48" s="83" t="s">
        <v>66</v>
      </c>
      <c r="C48" s="51">
        <f>C39+C46</f>
        <v>5057.9999999999991</v>
      </c>
      <c r="D48" s="51"/>
      <c r="E48" s="51">
        <f>E39+E46</f>
        <v>5848.1999999999989</v>
      </c>
      <c r="F48" s="51"/>
      <c r="G48" s="52">
        <f>C48-E48</f>
        <v>-790.19999999999982</v>
      </c>
      <c r="H48" s="52"/>
      <c r="I48" s="84">
        <f t="shared" ref="I48:I53" si="1">G48/E48*100</f>
        <v>-13.511849799938441</v>
      </c>
    </row>
    <row r="49" spans="1:9" x14ac:dyDescent="0.2">
      <c r="A49" s="38">
        <v>83</v>
      </c>
      <c r="B49" s="86" t="s">
        <v>67</v>
      </c>
      <c r="C49" s="69">
        <v>-659.3</v>
      </c>
      <c r="D49" s="50"/>
      <c r="E49" s="69">
        <v>-1460.6</v>
      </c>
      <c r="F49" s="50"/>
      <c r="G49" s="45">
        <f>C49-E49</f>
        <v>801.3</v>
      </c>
      <c r="H49" s="50"/>
      <c r="I49" s="87">
        <f t="shared" si="1"/>
        <v>-54.861016020813366</v>
      </c>
    </row>
    <row r="50" spans="1:9" x14ac:dyDescent="0.2">
      <c r="B50" s="86" t="s">
        <v>74</v>
      </c>
      <c r="C50" s="51">
        <f>SUM(C48:C49)</f>
        <v>4398.6999999999989</v>
      </c>
      <c r="D50" s="51"/>
      <c r="E50" s="51">
        <f>SUM(E48:E49)</f>
        <v>4387.5999999999985</v>
      </c>
      <c r="F50" s="51">
        <f t="shared" ref="F50:H50" si="2">SUM(F48:F49)</f>
        <v>0</v>
      </c>
      <c r="G50" s="51">
        <f>SUM(G48:G49)</f>
        <v>11.100000000000136</v>
      </c>
      <c r="H50" s="51">
        <f t="shared" si="2"/>
        <v>0</v>
      </c>
      <c r="I50" s="84">
        <f t="shared" si="1"/>
        <v>0.2529856869359135</v>
      </c>
    </row>
    <row r="51" spans="1:9" ht="15.75" customHeight="1" x14ac:dyDescent="0.2">
      <c r="B51" s="86" t="s">
        <v>75</v>
      </c>
      <c r="C51" s="48">
        <v>-76.900000000000006</v>
      </c>
      <c r="D51" s="50"/>
      <c r="E51" s="48">
        <v>-170.4</v>
      </c>
      <c r="F51" s="50"/>
      <c r="G51" s="50">
        <f>C51-E51</f>
        <v>93.5</v>
      </c>
      <c r="H51" s="50"/>
      <c r="I51" s="87">
        <f t="shared" si="1"/>
        <v>-54.870892018779337</v>
      </c>
    </row>
    <row r="52" spans="1:9" ht="15.75" customHeight="1" thickBot="1" x14ac:dyDescent="0.25">
      <c r="B52" s="93" t="s">
        <v>76</v>
      </c>
      <c r="C52" s="61">
        <f>SUM(C50+C51)</f>
        <v>4321.7999999999993</v>
      </c>
      <c r="D52" s="52"/>
      <c r="E52" s="61">
        <f>SUM(E50+E51)</f>
        <v>4217.1999999999989</v>
      </c>
      <c r="F52" s="52"/>
      <c r="G52" s="61">
        <f>SUM(G48+G49+G51)</f>
        <v>104.60000000000014</v>
      </c>
      <c r="H52" s="52"/>
      <c r="I52" s="94">
        <f t="shared" si="1"/>
        <v>2.4803186948686369</v>
      </c>
    </row>
    <row r="53" spans="1:9" ht="13.5" hidden="1" customHeight="1" thickTop="1" x14ac:dyDescent="0.2">
      <c r="B53" s="86" t="s">
        <v>68</v>
      </c>
      <c r="C53" s="66">
        <v>1402.4</v>
      </c>
      <c r="D53" s="50"/>
      <c r="E53" s="66">
        <v>1402.4</v>
      </c>
      <c r="F53" s="50"/>
      <c r="G53" s="66">
        <f>C53-E53</f>
        <v>0</v>
      </c>
      <c r="H53" s="50"/>
      <c r="I53" s="95">
        <f t="shared" si="1"/>
        <v>0</v>
      </c>
    </row>
    <row r="54" spans="1:9" ht="14.25" hidden="1" customHeight="1" thickTop="1" thickBot="1" x14ac:dyDescent="0.25">
      <c r="B54" s="93" t="s">
        <v>70</v>
      </c>
      <c r="C54" s="67">
        <f>SUM(C52-C53)</f>
        <v>2919.3999999999992</v>
      </c>
      <c r="D54" s="51"/>
      <c r="E54" s="67">
        <f>SUM(E52-E53)</f>
        <v>2814.7999999999988</v>
      </c>
      <c r="F54" s="56"/>
      <c r="G54" s="67">
        <f>SUM(G52-G53)</f>
        <v>104.60000000000014</v>
      </c>
      <c r="H54" s="52"/>
      <c r="I54" s="84">
        <f t="shared" ref="I54:I58" si="3">G54/E54*100</f>
        <v>3.7160721898536373</v>
      </c>
    </row>
    <row r="55" spans="1:9" ht="13.5" hidden="1" customHeight="1" thickTop="1" x14ac:dyDescent="0.2">
      <c r="B55" s="86" t="s">
        <v>71</v>
      </c>
      <c r="C55" s="65">
        <v>857.5</v>
      </c>
      <c r="D55" s="53"/>
      <c r="E55" s="65">
        <v>857.5</v>
      </c>
      <c r="F55" s="49"/>
      <c r="G55" s="66">
        <f>C55-E55</f>
        <v>0</v>
      </c>
      <c r="H55" s="50"/>
      <c r="I55" s="95">
        <f t="shared" si="3"/>
        <v>0</v>
      </c>
    </row>
    <row r="56" spans="1:9" ht="14.25" hidden="1" customHeight="1" thickTop="1" thickBot="1" x14ac:dyDescent="0.25">
      <c r="B56" s="93" t="s">
        <v>72</v>
      </c>
      <c r="C56" s="67">
        <f>SUM(C54-C55)</f>
        <v>2061.8999999999992</v>
      </c>
      <c r="D56" s="51"/>
      <c r="E56" s="67">
        <f>SUM(E54-E55)</f>
        <v>1957.2999999999988</v>
      </c>
      <c r="F56" s="51">
        <f t="shared" ref="F56:H56" si="4">SUM(F54-F55)</f>
        <v>0</v>
      </c>
      <c r="G56" s="67">
        <f t="shared" si="4"/>
        <v>104.60000000000014</v>
      </c>
      <c r="H56" s="51">
        <f t="shared" si="4"/>
        <v>0</v>
      </c>
      <c r="I56" s="84">
        <f t="shared" si="3"/>
        <v>5.3440964594083793</v>
      </c>
    </row>
    <row r="57" spans="1:9" ht="13.5" hidden="1" customHeight="1" thickTop="1" x14ac:dyDescent="0.2">
      <c r="B57" s="86" t="s">
        <v>73</v>
      </c>
      <c r="C57" s="65">
        <v>701.7</v>
      </c>
      <c r="D57" s="53"/>
      <c r="E57" s="65">
        <v>701.7</v>
      </c>
      <c r="F57" s="49"/>
      <c r="G57" s="66">
        <f t="shared" ref="G57" si="5">C57-E57</f>
        <v>0</v>
      </c>
      <c r="H57" s="50"/>
      <c r="I57" s="95">
        <f t="shared" si="3"/>
        <v>0</v>
      </c>
    </row>
    <row r="58" spans="1:9" ht="14.25" hidden="1" customHeight="1" thickTop="1" thickBot="1" x14ac:dyDescent="0.25">
      <c r="B58" s="93" t="s">
        <v>39</v>
      </c>
      <c r="C58" s="67">
        <f>SUM(C54-C55+C57)</f>
        <v>2763.5999999999995</v>
      </c>
      <c r="D58" s="51"/>
      <c r="E58" s="67">
        <f>SUM(E54-E55+E57)</f>
        <v>2658.9999999999991</v>
      </c>
      <c r="F58" s="56"/>
      <c r="G58" s="67">
        <f>SUM(G54-G55+G57)</f>
        <v>104.60000000000014</v>
      </c>
      <c r="H58" s="52"/>
      <c r="I58" s="96">
        <f t="shared" si="3"/>
        <v>3.9338097028958319</v>
      </c>
    </row>
    <row r="59" spans="1:9" ht="14.25" thickTop="1" thickBot="1" x14ac:dyDescent="0.25">
      <c r="B59" s="97"/>
      <c r="C59" s="98"/>
      <c r="D59" s="98"/>
      <c r="E59" s="98"/>
      <c r="F59" s="98"/>
      <c r="G59" s="99"/>
      <c r="H59" s="99"/>
      <c r="I59" s="100"/>
    </row>
    <row r="60" spans="1:9" x14ac:dyDescent="0.2">
      <c r="C60" s="63"/>
      <c r="D60" s="63"/>
      <c r="E60" s="63"/>
      <c r="F60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3" location="'INGRESOS NO OPERAC.'!D1" display="INGRESOS"/>
    <hyperlink ref="B44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50: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JUL 2018-2017</vt:lpstr>
      <vt:lpstr>ESTAD.RESULT. JUL 2018-2017</vt:lpstr>
      <vt:lpstr>'BALANCE JUL 2018-2017'!Área_de_impresión</vt:lpstr>
      <vt:lpstr>'ESTAD.RESULT. JUL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2018-08-08T22:51:22Z</cp:lastPrinted>
  <dcterms:created xsi:type="dcterms:W3CDTF">2014-11-04T23:55:13Z</dcterms:created>
  <dcterms:modified xsi:type="dcterms:W3CDTF">2018-08-22T22:50:49Z</dcterms:modified>
</cp:coreProperties>
</file>