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activeTab="0"/>
  </bookViews>
  <sheets>
    <sheet name="Balance comparativo" sheetId="1" r:id="rId1"/>
    <sheet name="EstR" sheetId="2" r:id="rId2"/>
  </sheets>
  <definedNames>
    <definedName name="_xlnm.Print_Area" localSheetId="0">'Balance comparativo'!$A$1:$Q$49</definedName>
    <definedName name="_xlnm.Print_Area" localSheetId="1">'EstR'!$A$1:$F$47</definedName>
  </definedNames>
  <calcPr fullCalcOnLoad="1"/>
</workbook>
</file>

<file path=xl/sharedStrings.xml><?xml version="1.0" encoding="utf-8"?>
<sst xmlns="http://schemas.openxmlformats.org/spreadsheetml/2006/main" count="93" uniqueCount="85">
  <si>
    <t>SARAM, S.A. DE C.V.
BALANCE COMPARATIVO
NIT 0614-291064-002-6  
(Expresado en Dolares Americanos)</t>
  </si>
  <si>
    <t>DIFERENCIA</t>
  </si>
  <si>
    <t>ACTIVO</t>
  </si>
  <si>
    <t>ACTIVO CORRIENTE</t>
  </si>
  <si>
    <t>1101</t>
  </si>
  <si>
    <t>1102</t>
  </si>
  <si>
    <t>1103</t>
  </si>
  <si>
    <t>1104</t>
  </si>
  <si>
    <t>1105</t>
  </si>
  <si>
    <t>ACTIVO NO CORRIENTE</t>
  </si>
  <si>
    <t>1201</t>
  </si>
  <si>
    <t>1202</t>
  </si>
  <si>
    <t>1203</t>
  </si>
  <si>
    <t>1208</t>
  </si>
  <si>
    <t>PASIVO</t>
  </si>
  <si>
    <t>PASIVO CORRIENTE</t>
  </si>
  <si>
    <t>2101</t>
  </si>
  <si>
    <t>2102</t>
  </si>
  <si>
    <t>2104</t>
  </si>
  <si>
    <t>2105</t>
  </si>
  <si>
    <t>2106</t>
  </si>
  <si>
    <t>PASIVO NO CORRIENTE</t>
  </si>
  <si>
    <t>2201</t>
  </si>
  <si>
    <t>2204</t>
  </si>
  <si>
    <t>PATRIMONIO</t>
  </si>
  <si>
    <t>3101</t>
  </si>
  <si>
    <t>3104</t>
  </si>
  <si>
    <t>3105</t>
  </si>
  <si>
    <t>3106</t>
  </si>
  <si>
    <t>3108</t>
  </si>
  <si>
    <t xml:space="preserve">TOTAL PASIVO Y PATRIMONIO
</t>
  </si>
  <si>
    <t>Efectivo y Equivalentes al Efectivo</t>
  </si>
  <si>
    <t>Inversiones Financieras a Corto Plazo</t>
  </si>
  <si>
    <t>Deudores Comerciales</t>
  </si>
  <si>
    <t>Inventarios</t>
  </si>
  <si>
    <t>Pagos Anticipados</t>
  </si>
  <si>
    <t>Propiedad, Planta y Equipo</t>
  </si>
  <si>
    <t>Depreciación Acumulada</t>
  </si>
  <si>
    <t>Activos Intangibles</t>
  </si>
  <si>
    <t>Construcciones en proceso</t>
  </si>
  <si>
    <t>Deudas Financieras a Corto Plazo</t>
  </si>
  <si>
    <t>Deudas Comerciales y otras Cuentas por Pagar a Corto Plazo</t>
  </si>
  <si>
    <t>Beneficios a empleados a corto plazo</t>
  </si>
  <si>
    <t>Impuestos por Pagar</t>
  </si>
  <si>
    <t>Dividendos por Pagar</t>
  </si>
  <si>
    <t>Deudas Financieras a Largo Plazo</t>
  </si>
  <si>
    <t>Provisiones y Otros Pasivos a Largo Plazo</t>
  </si>
  <si>
    <t>Capital Social</t>
  </si>
  <si>
    <t>Reservas</t>
  </si>
  <si>
    <t>Resultados Acumulados</t>
  </si>
  <si>
    <t>Resultados del Ejercicio</t>
  </si>
  <si>
    <t>Ajuste y Efecto por Valuacion</t>
  </si>
  <si>
    <t>TOTAL ACTIVO</t>
  </si>
  <si>
    <t>Ing. José Roberto Duarte Schlageter
Apoderado Judicial y Administrativo</t>
  </si>
  <si>
    <t>Lic.Daisy Yanira Pérez de Sandoval
Contador General</t>
  </si>
  <si>
    <t>INGRESOS</t>
  </si>
  <si>
    <t>Ventas</t>
  </si>
  <si>
    <t/>
  </si>
  <si>
    <t>Costo de Venta</t>
  </si>
  <si>
    <t>Utilidad bruta</t>
  </si>
  <si>
    <t>GASTOS DE OPERACION</t>
  </si>
  <si>
    <t>Administracion</t>
  </si>
  <si>
    <t>Gerencia Financiera</t>
  </si>
  <si>
    <t>Auditoria Interna</t>
  </si>
  <si>
    <t>Gerencia Ventas y Mercadeo</t>
  </si>
  <si>
    <t>Division Avicola</t>
  </si>
  <si>
    <t>Direccion</t>
  </si>
  <si>
    <t>Cadena de Suministros</t>
  </si>
  <si>
    <t>Utilidad de operación</t>
  </si>
  <si>
    <t>GASTOS NO OPERACIONALES</t>
  </si>
  <si>
    <t>Financieros</t>
  </si>
  <si>
    <t>Otros Gastos no operacionales</t>
  </si>
  <si>
    <t>Utilidad antes de impuesto sobre la renta y reserva</t>
  </si>
  <si>
    <t>RESERVA LEGAL</t>
  </si>
  <si>
    <t>Utilidad neta</t>
  </si>
  <si>
    <t>IMPUESTO SOBRE LA RENTA</t>
  </si>
  <si>
    <t>CESC Grandes Contribuyentes</t>
  </si>
  <si>
    <t>Utilidad Distribuible</t>
  </si>
  <si>
    <t>Lic. Daisy Yanira Pérez de Sandoval           Contador General</t>
  </si>
  <si>
    <t>Ing. José Roberto Duarte Schlageter                  Apoderado Judicial y Administrativo</t>
  </si>
  <si>
    <t>Otros pasivos diferidos</t>
  </si>
  <si>
    <t>Depositos en Garantia</t>
  </si>
  <si>
    <t>MARZO 2020</t>
  </si>
  <si>
    <t>MARZO 2019</t>
  </si>
  <si>
    <t>SARAM, S.A. DE C.V.
Empresa Salvadoreña
ESTADO DE RESULTADO INTEGRAL
Por Los Ejercicios Finalizados al 31 de Marzo de 2020 Y Diciembre de 2019
(Expresado en Dolares de Los Estados Unidos de America)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</si>
</sst>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440A]#,##0.00_);\([$$-440A]#,##0.00\);\-"/>
    <numFmt numFmtId="165" formatCode="[$$-440A]#,##0.00_);\([$$-440A]#,##0.00\)"/>
    <numFmt numFmtId="166" formatCode="[$$-440A]#,##0.00_);\([$$-440A]#,##0.00\);0\.0"/>
    <numFmt numFmtId="167" formatCode="[$$-440A]#,##0.00"/>
    <numFmt numFmtId="168" formatCode="_(* #,##0.00_);_(* \(#,##0.00\);_(* &quot;-&quot;??_);_(@_)"/>
    <numFmt numFmtId="169" formatCode="_(&quot;$&quot;* #,##0.00_);_(&quot;$&quot;* \(#,##0.00\);_(&quot;$&quot;* &quot;-&quot;??_);_(@_)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18"/>
      <name val="Arial"/>
      <family val="2"/>
    </font>
    <font>
      <b/>
      <sz val="9"/>
      <color indexed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Microsoft Sans Serif"/>
      <family val="2"/>
    </font>
    <font>
      <b/>
      <sz val="8"/>
      <color indexed="8"/>
      <name val="Microsoft Sans Serif"/>
      <family val="2"/>
    </font>
    <font>
      <sz val="10"/>
      <color indexed="8"/>
      <name val="Microsoft Sans Serif"/>
      <family val="2"/>
    </font>
    <font>
      <b/>
      <u val="single"/>
      <sz val="10"/>
      <color indexed="8"/>
      <name val="Microsoft Sans Serif"/>
      <family val="2"/>
    </font>
    <font>
      <sz val="8"/>
      <color indexed="8"/>
      <name val="Microsoft Sans Serif"/>
      <family val="2"/>
    </font>
    <font>
      <sz val="9"/>
      <color indexed="18"/>
      <name val="Microsoft Sans Serif"/>
      <family val="2"/>
    </font>
    <font>
      <b/>
      <sz val="9"/>
      <color indexed="18"/>
      <name val="Microsoft Sans Serif"/>
      <family val="2"/>
    </font>
    <font>
      <sz val="9"/>
      <color indexed="8"/>
      <name val="Microsoft Sans Serif"/>
      <family val="2"/>
    </font>
    <font>
      <sz val="10"/>
      <name val="Microsoft Sans Serif"/>
      <family val="2"/>
    </font>
    <font>
      <b/>
      <u val="single"/>
      <sz val="10"/>
      <color indexed="16"/>
      <name val="Microsoft Sans Serif"/>
      <family val="2"/>
    </font>
    <font>
      <sz val="10"/>
      <color indexed="16"/>
      <name val="Microsoft Sans Serif"/>
      <family val="2"/>
    </font>
    <font>
      <b/>
      <sz val="10"/>
      <name val="Microsoft Sans Serif"/>
      <family val="2"/>
    </font>
    <font>
      <sz val="9"/>
      <name val="Microsoft Sans Serif"/>
      <family val="2"/>
    </font>
    <font>
      <u val="single"/>
      <sz val="10"/>
      <color indexed="8"/>
      <name val="Microsoft Sans Serif"/>
      <family val="2"/>
    </font>
    <font>
      <b/>
      <sz val="9"/>
      <name val="Microsoft Sans Serif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17">
    <xf numFmtId="0" fontId="0" fillId="0" borderId="0" xfId="0" applyAlignment="1">
      <alignment vertical="top"/>
    </xf>
    <xf numFmtId="168" fontId="13" fillId="0" borderId="0" xfId="49" applyFont="1" applyAlignment="1">
      <alignment horizontal="center" wrapText="1"/>
    </xf>
    <xf numFmtId="169" fontId="13" fillId="0" borderId="0" xfId="52" applyFont="1" applyAlignment="1">
      <alignment/>
    </xf>
    <xf numFmtId="0" fontId="13" fillId="0" borderId="0" xfId="56" applyFont="1" applyAlignment="1">
      <alignment/>
      <protection/>
    </xf>
    <xf numFmtId="0" fontId="14" fillId="0" borderId="0" xfId="56" applyFont="1" applyAlignment="1">
      <alignment/>
      <protection/>
    </xf>
    <xf numFmtId="169" fontId="14" fillId="0" borderId="0" xfId="52" applyFont="1" applyAlignment="1">
      <alignment/>
    </xf>
    <xf numFmtId="168" fontId="14" fillId="0" borderId="0" xfId="49" applyFont="1" applyAlignment="1">
      <alignment/>
    </xf>
    <xf numFmtId="169" fontId="15" fillId="0" borderId="0" xfId="52" applyFont="1" applyAlignment="1">
      <alignment/>
    </xf>
    <xf numFmtId="0" fontId="15" fillId="0" borderId="0" xfId="56" applyFont="1" applyAlignment="1">
      <alignment/>
      <protection/>
    </xf>
    <xf numFmtId="49" fontId="16" fillId="0" borderId="0" xfId="56" applyNumberFormat="1" applyFont="1" applyAlignment="1">
      <alignment horizontal="center" wrapText="1"/>
      <protection/>
    </xf>
    <xf numFmtId="169" fontId="16" fillId="0" borderId="0" xfId="52" applyFont="1" applyAlignment="1">
      <alignment horizontal="center" wrapText="1"/>
    </xf>
    <xf numFmtId="0" fontId="13" fillId="0" borderId="0" xfId="49" applyNumberFormat="1" applyFont="1" applyAlignment="1">
      <alignment horizontal="center" wrapText="1"/>
    </xf>
    <xf numFmtId="49" fontId="13" fillId="0" borderId="0" xfId="56" applyNumberFormat="1" applyFont="1" applyAlignment="1">
      <alignment horizontal="center" wrapText="1"/>
      <protection/>
    </xf>
    <xf numFmtId="49" fontId="14" fillId="0" borderId="0" xfId="56" applyNumberFormat="1" applyFont="1" applyAlignment="1">
      <alignment horizontal="left"/>
      <protection/>
    </xf>
    <xf numFmtId="168" fontId="14" fillId="0" borderId="0" xfId="49" applyFont="1" applyAlignment="1">
      <alignment horizontal="right"/>
    </xf>
    <xf numFmtId="169" fontId="14" fillId="0" borderId="0" xfId="52" applyFont="1" applyAlignment="1">
      <alignment horizontal="right"/>
    </xf>
    <xf numFmtId="168" fontId="10" fillId="0" borderId="0" xfId="49" applyFont="1" applyAlignment="1">
      <alignment horizontal="right"/>
    </xf>
    <xf numFmtId="169" fontId="10" fillId="0" borderId="0" xfId="52" applyFont="1" applyAlignment="1">
      <alignment/>
    </xf>
    <xf numFmtId="0" fontId="6" fillId="0" borderId="0" xfId="56" applyFont="1" applyAlignment="1">
      <alignment/>
      <protection/>
    </xf>
    <xf numFmtId="0" fontId="1" fillId="0" borderId="0" xfId="56" applyAlignment="1">
      <alignment/>
      <protection/>
    </xf>
    <xf numFmtId="168" fontId="17" fillId="0" borderId="0" xfId="49" applyFont="1" applyAlignment="1">
      <alignment horizontal="right"/>
    </xf>
    <xf numFmtId="169" fontId="18" fillId="0" borderId="0" xfId="52" applyFont="1" applyAlignment="1">
      <alignment/>
    </xf>
    <xf numFmtId="0" fontId="18" fillId="0" borderId="0" xfId="56" applyFont="1" applyAlignment="1">
      <alignment/>
      <protection/>
    </xf>
    <xf numFmtId="49" fontId="10" fillId="0" borderId="0" xfId="56" applyNumberFormat="1" applyFont="1" applyAlignment="1">
      <alignment horizontal="left"/>
      <protection/>
    </xf>
    <xf numFmtId="169" fontId="10" fillId="0" borderId="0" xfId="52" applyFont="1" applyAlignment="1">
      <alignment horizontal="right"/>
    </xf>
    <xf numFmtId="168" fontId="12" fillId="0" borderId="10" xfId="49" applyFont="1" applyBorder="1" applyAlignment="1">
      <alignment/>
    </xf>
    <xf numFmtId="49" fontId="17" fillId="0" borderId="0" xfId="56" applyNumberFormat="1" applyFont="1" applyAlignment="1">
      <alignment horizontal="left"/>
      <protection/>
    </xf>
    <xf numFmtId="169" fontId="17" fillId="0" borderId="0" xfId="52" applyFont="1" applyAlignment="1">
      <alignment horizontal="right"/>
    </xf>
    <xf numFmtId="49" fontId="14" fillId="0" borderId="0" xfId="56" applyNumberFormat="1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168" fontId="14" fillId="0" borderId="10" xfId="49" applyFont="1" applyBorder="1" applyAlignment="1">
      <alignment/>
    </xf>
    <xf numFmtId="168" fontId="19" fillId="0" borderId="0" xfId="49" applyFont="1" applyAlignment="1">
      <alignment horizontal="right"/>
    </xf>
    <xf numFmtId="169" fontId="19" fillId="0" borderId="0" xfId="52" applyFont="1" applyAlignment="1">
      <alignment/>
    </xf>
    <xf numFmtId="0" fontId="19" fillId="0" borderId="0" xfId="56" applyFont="1" applyAlignment="1">
      <alignment/>
      <protection/>
    </xf>
    <xf numFmtId="49" fontId="19" fillId="0" borderId="0" xfId="56" applyNumberFormat="1" applyFont="1" applyAlignment="1">
      <alignment horizontal="left"/>
      <protection/>
    </xf>
    <xf numFmtId="169" fontId="19" fillId="0" borderId="0" xfId="52" applyFont="1" applyAlignment="1">
      <alignment horizontal="right"/>
    </xf>
    <xf numFmtId="168" fontId="20" fillId="0" borderId="0" xfId="49" applyFont="1" applyAlignment="1">
      <alignment/>
    </xf>
    <xf numFmtId="0" fontId="20" fillId="0" borderId="0" xfId="56" applyFont="1" applyAlignment="1">
      <alignment/>
      <protection/>
    </xf>
    <xf numFmtId="169" fontId="20" fillId="0" borderId="0" xfId="52" applyFont="1" applyAlignment="1">
      <alignment/>
    </xf>
    <xf numFmtId="169" fontId="21" fillId="0" borderId="0" xfId="52" applyFont="1" applyAlignment="1">
      <alignment/>
    </xf>
    <xf numFmtId="0" fontId="21" fillId="0" borderId="0" xfId="56" applyFont="1" applyAlignment="1">
      <alignment/>
      <protection/>
    </xf>
    <xf numFmtId="168" fontId="19" fillId="33" borderId="0" xfId="49" applyFont="1" applyFill="1" applyAlignment="1">
      <alignment horizontal="right"/>
    </xf>
    <xf numFmtId="49" fontId="22" fillId="0" borderId="0" xfId="56" applyNumberFormat="1" applyFont="1" applyAlignment="1">
      <alignment horizontal="left"/>
      <protection/>
    </xf>
    <xf numFmtId="168" fontId="23" fillId="0" borderId="0" xfId="49" applyFont="1" applyAlignment="1">
      <alignment/>
    </xf>
    <xf numFmtId="0" fontId="20" fillId="0" borderId="0" xfId="56" applyFont="1" applyAlignment="1">
      <alignment horizontal="center"/>
      <protection/>
    </xf>
    <xf numFmtId="49" fontId="24" fillId="0" borderId="0" xfId="56" applyNumberFormat="1" applyFont="1" applyAlignment="1">
      <alignment horizontal="left"/>
      <protection/>
    </xf>
    <xf numFmtId="168" fontId="24" fillId="0" borderId="0" xfId="49" applyFont="1" applyAlignment="1">
      <alignment horizontal="right"/>
    </xf>
    <xf numFmtId="49" fontId="24" fillId="0" borderId="0" xfId="56" applyNumberFormat="1" applyFont="1" applyAlignment="1">
      <alignment horizontal="center"/>
      <protection/>
    </xf>
    <xf numFmtId="168" fontId="20" fillId="0" borderId="11" xfId="49" applyFont="1" applyBorder="1" applyAlignment="1">
      <alignment/>
    </xf>
    <xf numFmtId="0" fontId="25" fillId="0" borderId="0" xfId="56" applyFont="1" applyAlignment="1">
      <alignment/>
      <protection/>
    </xf>
    <xf numFmtId="168" fontId="20" fillId="33" borderId="0" xfId="49" applyFont="1" applyFill="1" applyAlignment="1">
      <alignment/>
    </xf>
    <xf numFmtId="0" fontId="12" fillId="0" borderId="0" xfId="56" applyFont="1" applyAlignment="1">
      <alignment/>
      <protection/>
    </xf>
    <xf numFmtId="49" fontId="26" fillId="0" borderId="0" xfId="56" applyNumberFormat="1" applyFont="1" applyAlignment="1">
      <alignment horizontal="center"/>
      <protection/>
    </xf>
    <xf numFmtId="169" fontId="23" fillId="0" borderId="0" xfId="52" applyFont="1" applyAlignment="1">
      <alignment/>
    </xf>
    <xf numFmtId="168" fontId="23" fillId="0" borderId="12" xfId="49" applyFont="1" applyBorder="1" applyAlignment="1">
      <alignment/>
    </xf>
    <xf numFmtId="0" fontId="1" fillId="0" borderId="0" xfId="56" applyAlignment="1">
      <alignment wrapText="1"/>
      <protection/>
    </xf>
    <xf numFmtId="0" fontId="10" fillId="0" borderId="0" xfId="56" applyFont="1" applyAlignment="1">
      <alignment horizontal="center" vertical="center" wrapText="1"/>
      <protection/>
    </xf>
    <xf numFmtId="0" fontId="1" fillId="0" borderId="0" xfId="57">
      <alignment vertical="top"/>
      <protection/>
    </xf>
    <xf numFmtId="0" fontId="4" fillId="0" borderId="0" xfId="55" applyFont="1" applyAlignment="1">
      <alignment vertical="top" wrapText="1"/>
      <protection/>
    </xf>
    <xf numFmtId="0" fontId="2" fillId="0" borderId="0" xfId="55" applyFont="1">
      <alignment vertical="top"/>
      <protection/>
    </xf>
    <xf numFmtId="0" fontId="2" fillId="0" borderId="0" xfId="55" applyFont="1" applyAlignment="1">
      <alignment vertical="top" wrapText="1"/>
      <protection/>
    </xf>
    <xf numFmtId="43" fontId="0" fillId="0" borderId="0" xfId="47" applyFont="1" applyAlignment="1">
      <alignment vertical="top"/>
    </xf>
    <xf numFmtId="0" fontId="5" fillId="0" borderId="0" xfId="55" applyFont="1">
      <alignment vertical="top"/>
      <protection/>
    </xf>
    <xf numFmtId="0" fontId="5" fillId="0" borderId="0" xfId="55" applyFont="1" applyAlignment="1">
      <alignment/>
      <protection/>
    </xf>
    <xf numFmtId="0" fontId="11" fillId="0" borderId="0" xfId="55" applyFont="1" applyAlignment="1">
      <alignment wrapText="1"/>
      <protection/>
    </xf>
    <xf numFmtId="0" fontId="5" fillId="0" borderId="0" xfId="55" applyFont="1" applyAlignment="1">
      <alignment wrapText="1"/>
      <protection/>
    </xf>
    <xf numFmtId="0" fontId="1" fillId="0" borderId="0" xfId="55" applyAlignment="1">
      <alignment vertical="top"/>
      <protection/>
    </xf>
    <xf numFmtId="0" fontId="1" fillId="0" borderId="0" xfId="55">
      <alignment vertical="top"/>
      <protection/>
    </xf>
    <xf numFmtId="0" fontId="8" fillId="0" borderId="0" xfId="55" applyFont="1" applyAlignment="1">
      <alignment vertical="top"/>
      <protection/>
    </xf>
    <xf numFmtId="0" fontId="7" fillId="0" borderId="0" xfId="55" applyFont="1">
      <alignment vertical="top"/>
      <protection/>
    </xf>
    <xf numFmtId="165" fontId="8" fillId="0" borderId="0" xfId="55" applyNumberFormat="1" applyFont="1" applyAlignment="1">
      <alignment vertical="top" wrapText="1"/>
      <protection/>
    </xf>
    <xf numFmtId="164" fontId="8" fillId="0" borderId="0" xfId="55" applyNumberFormat="1" applyFont="1" applyAlignment="1">
      <alignment vertical="top" wrapText="1"/>
      <protection/>
    </xf>
    <xf numFmtId="0" fontId="7" fillId="0" borderId="0" xfId="55" applyFont="1" applyAlignment="1">
      <alignment vertical="top"/>
      <protection/>
    </xf>
    <xf numFmtId="0" fontId="3" fillId="0" borderId="0" xfId="55" applyFont="1" applyAlignment="1">
      <alignment vertical="top"/>
      <protection/>
    </xf>
    <xf numFmtId="0" fontId="3" fillId="0" borderId="0" xfId="55" applyFont="1" applyAlignment="1">
      <alignment vertical="top" wrapText="1"/>
      <protection/>
    </xf>
    <xf numFmtId="164" fontId="3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horizontal="left" vertical="top"/>
      <protection/>
    </xf>
    <xf numFmtId="0" fontId="4" fillId="0" borderId="0" xfId="55" applyFont="1" applyAlignment="1">
      <alignment vertical="top"/>
      <protection/>
    </xf>
    <xf numFmtId="0" fontId="6" fillId="0" borderId="0" xfId="55" applyFont="1">
      <alignment vertical="top"/>
      <protection/>
    </xf>
    <xf numFmtId="166" fontId="4" fillId="0" borderId="0" xfId="55" applyNumberFormat="1" applyFont="1" applyAlignment="1">
      <alignment vertical="top" wrapText="1"/>
      <protection/>
    </xf>
    <xf numFmtId="0" fontId="2" fillId="0" borderId="0" xfId="55" applyFont="1" applyAlignment="1">
      <alignment vertical="top"/>
      <protection/>
    </xf>
    <xf numFmtId="165" fontId="2" fillId="0" borderId="13" xfId="55" applyNumberFormat="1" applyFont="1" applyBorder="1" applyAlignment="1">
      <alignment vertical="top" wrapText="1"/>
      <protection/>
    </xf>
    <xf numFmtId="164" fontId="2" fillId="0" borderId="13" xfId="55" applyNumberFormat="1" applyFont="1" applyBorder="1" applyAlignment="1">
      <alignment vertical="top" wrapText="1"/>
      <protection/>
    </xf>
    <xf numFmtId="165" fontId="3" fillId="0" borderId="0" xfId="55" applyNumberFormat="1" applyFont="1" applyAlignment="1">
      <alignment vertical="top" wrapText="1"/>
      <protection/>
    </xf>
    <xf numFmtId="0" fontId="6" fillId="0" borderId="0" xfId="55" applyFont="1" applyAlignment="1">
      <alignment vertical="top"/>
      <protection/>
    </xf>
    <xf numFmtId="0" fontId="4" fillId="0" borderId="0" xfId="55" applyFont="1" applyAlignment="1">
      <alignment horizontal="left" vertical="top"/>
      <protection/>
    </xf>
    <xf numFmtId="0" fontId="2" fillId="0" borderId="0" xfId="55" applyFont="1" applyAlignment="1">
      <alignment horizontal="left" vertical="top" readingOrder="1"/>
      <protection/>
    </xf>
    <xf numFmtId="167" fontId="1" fillId="0" borderId="0" xfId="55" applyNumberFormat="1">
      <alignment vertical="top"/>
      <protection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 readingOrder="1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165" fontId="8" fillId="0" borderId="0" xfId="0" applyNumberFormat="1" applyFont="1" applyAlignment="1">
      <alignment vertical="top" wrapText="1"/>
    </xf>
    <xf numFmtId="164" fontId="8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166" fontId="4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164" fontId="9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66" fontId="4" fillId="0" borderId="0" xfId="0" applyNumberFormat="1" applyFont="1" applyAlignment="1">
      <alignment horizontal="right" vertical="top" wrapText="1"/>
    </xf>
    <xf numFmtId="0" fontId="2" fillId="0" borderId="0" xfId="55" applyFont="1" applyAlignment="1">
      <alignment horizontal="center" vertical="top" wrapText="1" readingOrder="1"/>
      <protection/>
    </xf>
    <xf numFmtId="166" fontId="8" fillId="0" borderId="0" xfId="0" applyNumberFormat="1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top" wrapText="1"/>
    </xf>
    <xf numFmtId="166" fontId="3" fillId="0" borderId="0" xfId="55" applyNumberFormat="1" applyFont="1" applyAlignment="1">
      <alignment horizontal="right" vertical="top" wrapText="1"/>
      <protection/>
    </xf>
    <xf numFmtId="166" fontId="4" fillId="0" borderId="0" xfId="55" applyNumberFormat="1" applyFont="1" applyAlignment="1">
      <alignment horizontal="right" vertical="top" wrapText="1"/>
      <protection/>
    </xf>
    <xf numFmtId="166" fontId="2" fillId="0" borderId="13" xfId="55" applyNumberFormat="1" applyFont="1" applyBorder="1" applyAlignment="1">
      <alignment horizontal="right" vertical="top" wrapText="1"/>
      <protection/>
    </xf>
    <xf numFmtId="166" fontId="8" fillId="0" borderId="0" xfId="55" applyNumberFormat="1" applyFont="1" applyAlignment="1">
      <alignment horizontal="right" vertical="top" wrapText="1"/>
      <protection/>
    </xf>
    <xf numFmtId="0" fontId="5" fillId="0" borderId="0" xfId="55" applyFont="1" applyAlignment="1">
      <alignment horizont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" fillId="0" borderId="0" xfId="56" applyFont="1" applyAlignment="1">
      <alignment horizontal="center" wrapText="1"/>
      <protection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F522D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2</xdr:row>
      <xdr:rowOff>381000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0"/>
  <sheetViews>
    <sheetView showGridLines="0" tabSelected="1" showOutlineSymbols="0" zoomScalePageLayoutView="0" workbookViewId="0" topLeftCell="A1">
      <pane ySplit="8" topLeftCell="A32" activePane="bottomLeft" state="frozen"/>
      <selection pane="topLeft" activeCell="A1" sqref="A1"/>
      <selection pane="bottomLeft" activeCell="N40" sqref="N40:N44"/>
    </sheetView>
  </sheetViews>
  <sheetFormatPr defaultColWidth="6.8515625" defaultRowHeight="12.75" customHeight="1"/>
  <cols>
    <col min="1" max="2" width="1.7109375" style="66" customWidth="1"/>
    <col min="3" max="3" width="6.8515625" style="66" customWidth="1"/>
    <col min="4" max="4" width="9.00390625" style="66" customWidth="1"/>
    <col min="5" max="5" width="3.421875" style="67" customWidth="1"/>
    <col min="6" max="6" width="1.28515625" style="67" customWidth="1"/>
    <col min="7" max="7" width="3.421875" style="67" customWidth="1"/>
    <col min="8" max="8" width="7.140625" style="67" customWidth="1"/>
    <col min="9" max="9" width="25.00390625" style="67" customWidth="1"/>
    <col min="10" max="10" width="1.1484375" style="67" customWidth="1"/>
    <col min="11" max="11" width="18.00390625" style="67" customWidth="1"/>
    <col min="12" max="12" width="3.57421875" style="67" customWidth="1"/>
    <col min="13" max="13" width="3.00390625" style="67" customWidth="1"/>
    <col min="14" max="14" width="16.57421875" style="67" customWidth="1"/>
    <col min="15" max="15" width="3.00390625" style="67" customWidth="1"/>
    <col min="16" max="16" width="5.7109375" style="67" customWidth="1"/>
    <col min="17" max="17" width="10.57421875" style="67" customWidth="1"/>
    <col min="18" max="18" width="7.28125" style="67" customWidth="1"/>
    <col min="19" max="16384" width="6.8515625" style="67" customWidth="1"/>
  </cols>
  <sheetData>
    <row r="1" ht="12" customHeight="1"/>
    <row r="2" spans="1:17" ht="12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1:17" ht="12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12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21" customHeight="1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</row>
    <row r="6" ht="18" customHeight="1"/>
    <row r="7" ht="6" customHeight="1"/>
    <row r="8" spans="11:18" s="88" customFormat="1" ht="12.75" customHeight="1">
      <c r="K8" s="89" t="s">
        <v>82</v>
      </c>
      <c r="L8" s="89"/>
      <c r="N8" s="89" t="s">
        <v>83</v>
      </c>
      <c r="Q8" s="90" t="s">
        <v>1</v>
      </c>
      <c r="R8" s="90"/>
    </row>
    <row r="9" spans="3:17" ht="7.5" customHeight="1">
      <c r="C9" s="91"/>
      <c r="D9" s="91"/>
      <c r="E9"/>
      <c r="F9"/>
      <c r="G9"/>
      <c r="H9"/>
      <c r="I9"/>
      <c r="J9"/>
      <c r="K9"/>
      <c r="L9"/>
      <c r="M9"/>
      <c r="N9"/>
      <c r="O9"/>
      <c r="P9"/>
      <c r="Q9"/>
    </row>
    <row r="10" spans="1:17" s="69" customFormat="1" ht="14.25" customHeight="1">
      <c r="A10" s="68" t="s">
        <v>2</v>
      </c>
      <c r="B10" s="68"/>
      <c r="C10" s="92"/>
      <c r="D10" s="92"/>
      <c r="E10" s="93"/>
      <c r="F10" s="93"/>
      <c r="G10" s="93"/>
      <c r="H10" s="93"/>
      <c r="I10" s="93"/>
      <c r="J10" s="93"/>
      <c r="K10" s="94">
        <f>+K11+K17</f>
        <v>18290346.1</v>
      </c>
      <c r="L10" s="93"/>
      <c r="M10" s="93"/>
      <c r="N10" s="95">
        <f>+N11+N17</f>
        <v>18330198.12</v>
      </c>
      <c r="O10" s="93"/>
      <c r="P10" s="107">
        <f>+K10-N10</f>
        <v>-39852.01999999955</v>
      </c>
      <c r="Q10" s="107"/>
    </row>
    <row r="11" spans="1:17" s="69" customFormat="1" ht="13.5" customHeight="1">
      <c r="A11" s="72"/>
      <c r="B11" s="73" t="s">
        <v>3</v>
      </c>
      <c r="C11" s="96"/>
      <c r="D11" s="96"/>
      <c r="E11" s="97"/>
      <c r="F11" s="93"/>
      <c r="G11" s="93"/>
      <c r="H11" s="93"/>
      <c r="I11" s="93"/>
      <c r="J11" s="93"/>
      <c r="K11" s="98">
        <f>SUM(K12:K16)</f>
        <v>7646684.32</v>
      </c>
      <c r="L11" s="93"/>
      <c r="M11" s="93"/>
      <c r="N11" s="98">
        <f>SUM(N12:N16)</f>
        <v>6941807.760000001</v>
      </c>
      <c r="O11" s="93"/>
      <c r="P11" s="108">
        <f aca="true" t="shared" si="0" ref="P11:P16">+K11-N11</f>
        <v>704876.5599999996</v>
      </c>
      <c r="Q11" s="108"/>
    </row>
    <row r="12" spans="3:17" ht="12.75" customHeight="1">
      <c r="C12" s="99" t="s">
        <v>4</v>
      </c>
      <c r="D12" s="77" t="s">
        <v>31</v>
      </c>
      <c r="E12" s="58"/>
      <c r="F12" s="58"/>
      <c r="G12" s="58"/>
      <c r="H12" s="58"/>
      <c r="I12" s="58"/>
      <c r="J12" s="100"/>
      <c r="K12" s="101">
        <v>1331942.58</v>
      </c>
      <c r="L12" s="100"/>
      <c r="M12" s="100"/>
      <c r="N12" s="101">
        <v>654700.66</v>
      </c>
      <c r="O12" s="100"/>
      <c r="P12" s="109">
        <f t="shared" si="0"/>
        <v>677241.92</v>
      </c>
      <c r="Q12" s="109"/>
    </row>
    <row r="13" spans="3:17" ht="12.75" customHeight="1">
      <c r="C13" s="99" t="s">
        <v>5</v>
      </c>
      <c r="D13" s="77" t="s">
        <v>32</v>
      </c>
      <c r="E13" s="58"/>
      <c r="F13" s="58"/>
      <c r="G13" s="58"/>
      <c r="H13" s="58"/>
      <c r="I13" s="58"/>
      <c r="J13" s="100"/>
      <c r="K13" s="101">
        <v>396034.67</v>
      </c>
      <c r="L13" s="100"/>
      <c r="M13" s="100"/>
      <c r="N13" s="101">
        <v>396034.67</v>
      </c>
      <c r="O13" s="100"/>
      <c r="P13" s="109">
        <f t="shared" si="0"/>
        <v>0</v>
      </c>
      <c r="Q13" s="109"/>
    </row>
    <row r="14" spans="3:17" ht="12.75" customHeight="1">
      <c r="C14" s="99" t="s">
        <v>6</v>
      </c>
      <c r="D14" s="77" t="s">
        <v>33</v>
      </c>
      <c r="E14" s="58"/>
      <c r="F14" s="58"/>
      <c r="G14" s="58"/>
      <c r="H14" s="58"/>
      <c r="I14" s="58"/>
      <c r="J14" s="100"/>
      <c r="K14" s="101">
        <v>1681597.8</v>
      </c>
      <c r="L14" s="100"/>
      <c r="M14" s="100"/>
      <c r="N14" s="101">
        <v>1918053.4100000001</v>
      </c>
      <c r="O14" s="100"/>
      <c r="P14" s="109">
        <f t="shared" si="0"/>
        <v>-236455.6100000001</v>
      </c>
      <c r="Q14" s="109"/>
    </row>
    <row r="15" spans="3:17" ht="12.75" customHeight="1">
      <c r="C15" s="99" t="s">
        <v>7</v>
      </c>
      <c r="D15" s="77" t="s">
        <v>34</v>
      </c>
      <c r="E15" s="58"/>
      <c r="F15" s="58"/>
      <c r="G15" s="58"/>
      <c r="H15" s="58"/>
      <c r="I15" s="58"/>
      <c r="J15" s="100"/>
      <c r="K15" s="101">
        <v>3877291.36</v>
      </c>
      <c r="L15" s="100"/>
      <c r="M15" s="100"/>
      <c r="N15" s="101">
        <v>3485706.89</v>
      </c>
      <c r="O15" s="100"/>
      <c r="P15" s="109">
        <f t="shared" si="0"/>
        <v>391584.46999999974</v>
      </c>
      <c r="Q15" s="109"/>
    </row>
    <row r="16" spans="3:17" ht="12.75" customHeight="1">
      <c r="C16" s="99" t="s">
        <v>8</v>
      </c>
      <c r="D16" s="77" t="s">
        <v>35</v>
      </c>
      <c r="E16" s="58"/>
      <c r="F16" s="58"/>
      <c r="G16" s="58"/>
      <c r="H16" s="58"/>
      <c r="I16" s="58"/>
      <c r="J16" s="100"/>
      <c r="K16" s="101">
        <v>359817.91000000003</v>
      </c>
      <c r="L16" s="100"/>
      <c r="M16" s="100"/>
      <c r="N16" s="101">
        <v>487312.13</v>
      </c>
      <c r="O16" s="100"/>
      <c r="P16" s="109">
        <f t="shared" si="0"/>
        <v>-127494.21999999997</v>
      </c>
      <c r="Q16" s="109"/>
    </row>
    <row r="17" spans="1:17" s="69" customFormat="1" ht="13.5" customHeight="1">
      <c r="A17" s="72"/>
      <c r="B17" s="73" t="s">
        <v>9</v>
      </c>
      <c r="C17" s="73"/>
      <c r="D17" s="73"/>
      <c r="E17" s="74"/>
      <c r="K17" s="75">
        <f>SUM(K18:K22)</f>
        <v>10643661.78</v>
      </c>
      <c r="N17" s="75">
        <f>SUM(N18:N22)</f>
        <v>11388390.36</v>
      </c>
      <c r="P17" s="110">
        <f>+K17-N17</f>
        <v>-744728.5800000001</v>
      </c>
      <c r="Q17" s="110"/>
    </row>
    <row r="18" spans="3:17" ht="12.75" customHeight="1">
      <c r="C18" s="76" t="s">
        <v>10</v>
      </c>
      <c r="D18" s="77" t="s">
        <v>36</v>
      </c>
      <c r="E18" s="58"/>
      <c r="F18" s="58"/>
      <c r="G18" s="58"/>
      <c r="H18" s="58"/>
      <c r="I18" s="58"/>
      <c r="J18" s="78"/>
      <c r="K18" s="79">
        <v>16481633.01</v>
      </c>
      <c r="L18" s="78"/>
      <c r="M18" s="78"/>
      <c r="N18" s="79">
        <v>15134379.24</v>
      </c>
      <c r="O18" s="78"/>
      <c r="P18" s="111">
        <f>+K18-N18</f>
        <v>1347253.7699999996</v>
      </c>
      <c r="Q18" s="111"/>
    </row>
    <row r="19" spans="3:17" ht="12.75" customHeight="1">
      <c r="C19" s="76" t="s">
        <v>11</v>
      </c>
      <c r="D19" s="77" t="s">
        <v>37</v>
      </c>
      <c r="E19" s="58"/>
      <c r="F19" s="58"/>
      <c r="G19" s="58"/>
      <c r="H19" s="58"/>
      <c r="I19" s="58"/>
      <c r="J19" s="100"/>
      <c r="K19" s="101">
        <v>-6427587.88</v>
      </c>
      <c r="L19" s="100"/>
      <c r="M19" s="100"/>
      <c r="N19" s="101">
        <v>-5465631.8100000005</v>
      </c>
      <c r="O19" s="100"/>
      <c r="P19" s="109">
        <f>+K19-N19</f>
        <v>-961956.0699999994</v>
      </c>
      <c r="Q19" s="109"/>
    </row>
    <row r="20" spans="3:17" ht="12.75" customHeight="1">
      <c r="C20" s="76" t="s">
        <v>12</v>
      </c>
      <c r="D20" s="77" t="s">
        <v>38</v>
      </c>
      <c r="E20" s="58"/>
      <c r="F20" s="58"/>
      <c r="G20" s="58"/>
      <c r="H20" s="58"/>
      <c r="I20" s="58"/>
      <c r="J20" s="100"/>
      <c r="K20" s="101">
        <v>10920.82</v>
      </c>
      <c r="L20" s="100"/>
      <c r="M20" s="100"/>
      <c r="N20" s="101">
        <v>5205.17</v>
      </c>
      <c r="O20" s="100"/>
      <c r="P20" s="109">
        <f>+K20-N20</f>
        <v>5715.65</v>
      </c>
      <c r="Q20" s="109"/>
    </row>
    <row r="21" spans="3:17" ht="12.75" customHeight="1">
      <c r="C21" s="99">
        <v>1207</v>
      </c>
      <c r="D21" s="77" t="s">
        <v>81</v>
      </c>
      <c r="E21" s="58"/>
      <c r="F21" s="58"/>
      <c r="G21" s="58"/>
      <c r="H21" s="58"/>
      <c r="I21" s="58"/>
      <c r="J21" s="100"/>
      <c r="K21" s="101">
        <v>0</v>
      </c>
      <c r="L21" s="100"/>
      <c r="M21" s="100"/>
      <c r="N21" s="101"/>
      <c r="O21" s="100"/>
      <c r="P21" s="105"/>
      <c r="Q21" s="105"/>
    </row>
    <row r="22" spans="3:17" ht="12.75" customHeight="1">
      <c r="C22" s="76" t="s">
        <v>13</v>
      </c>
      <c r="D22" s="77" t="s">
        <v>39</v>
      </c>
      <c r="E22" s="58"/>
      <c r="F22" s="58"/>
      <c r="G22" s="58"/>
      <c r="H22" s="58"/>
      <c r="I22" s="58"/>
      <c r="J22" s="100"/>
      <c r="K22" s="101">
        <v>578695.83</v>
      </c>
      <c r="L22" s="100"/>
      <c r="M22" s="100"/>
      <c r="N22" s="101">
        <v>1714437.76</v>
      </c>
      <c r="O22" s="100"/>
      <c r="P22" s="109">
        <f>+K22-N22</f>
        <v>-1135741.9300000002</v>
      </c>
      <c r="Q22" s="109"/>
    </row>
    <row r="23" ht="3.75" customHeight="1" thickBot="1"/>
    <row r="24" spans="1:17" s="69" customFormat="1" ht="15.75" customHeight="1" thickBot="1" thickTop="1">
      <c r="A24" s="72"/>
      <c r="B24" s="72"/>
      <c r="C24" s="72"/>
      <c r="D24" s="72"/>
      <c r="E24" s="80" t="s">
        <v>52</v>
      </c>
      <c r="F24" s="60"/>
      <c r="G24" s="60"/>
      <c r="H24" s="60"/>
      <c r="I24" s="60"/>
      <c r="J24" s="81"/>
      <c r="K24" s="81">
        <f>+K10</f>
        <v>18290346.1</v>
      </c>
      <c r="N24" s="82">
        <f>+N10</f>
        <v>18330198.12</v>
      </c>
      <c r="P24" s="112">
        <f>+K24-N24</f>
        <v>-39852.01999999955</v>
      </c>
      <c r="Q24" s="112"/>
    </row>
    <row r="25" spans="1:4" s="69" customFormat="1" ht="9" customHeight="1" thickTop="1">
      <c r="A25" s="72"/>
      <c r="B25" s="72"/>
      <c r="C25" s="72"/>
      <c r="D25" s="72"/>
    </row>
    <row r="26" spans="1:17" s="69" customFormat="1" ht="14.25" customHeight="1">
      <c r="A26" s="68" t="s">
        <v>14</v>
      </c>
      <c r="B26" s="68"/>
      <c r="C26" s="68"/>
      <c r="D26" s="68"/>
      <c r="K26" s="70">
        <f>+K27+K34</f>
        <v>11624926.58</v>
      </c>
      <c r="N26" s="71">
        <f>+N27+N34</f>
        <v>11995276.790000001</v>
      </c>
      <c r="P26" s="113">
        <f>+K26-N26</f>
        <v>-370350.2100000009</v>
      </c>
      <c r="Q26" s="113"/>
    </row>
    <row r="27" spans="1:17" s="69" customFormat="1" ht="13.5" customHeight="1">
      <c r="A27" s="72"/>
      <c r="B27" s="73" t="s">
        <v>15</v>
      </c>
      <c r="C27" s="73"/>
      <c r="D27" s="73"/>
      <c r="E27" s="74"/>
      <c r="K27" s="83">
        <f>SUM(K28:K33)</f>
        <v>6150211.17</v>
      </c>
      <c r="N27" s="75">
        <f>SUM(N28:N33)</f>
        <v>6764226.340000001</v>
      </c>
      <c r="P27" s="110">
        <f>+K27-N27</f>
        <v>-614015.1700000009</v>
      </c>
      <c r="Q27" s="110"/>
    </row>
    <row r="28" spans="3:17" ht="12.75" customHeight="1">
      <c r="C28" s="76" t="s">
        <v>16</v>
      </c>
      <c r="D28" s="77" t="s">
        <v>40</v>
      </c>
      <c r="E28" s="58"/>
      <c r="F28" s="58"/>
      <c r="G28" s="58"/>
      <c r="H28" s="58"/>
      <c r="I28" s="58"/>
      <c r="J28"/>
      <c r="K28" s="101">
        <v>4778093.79</v>
      </c>
      <c r="L28"/>
      <c r="M28"/>
      <c r="N28" s="101">
        <v>4828787.78</v>
      </c>
      <c r="O28"/>
      <c r="P28" s="109">
        <f aca="true" t="shared" si="1" ref="P28:P33">+N28-K28</f>
        <v>50693.99000000022</v>
      </c>
      <c r="Q28" s="109"/>
    </row>
    <row r="29" spans="3:17" ht="12.75" customHeight="1">
      <c r="C29" s="76" t="s">
        <v>17</v>
      </c>
      <c r="D29" s="77" t="s">
        <v>41</v>
      </c>
      <c r="E29" s="58"/>
      <c r="F29" s="58"/>
      <c r="G29" s="58"/>
      <c r="H29" s="58"/>
      <c r="I29" s="58"/>
      <c r="J29"/>
      <c r="K29" s="101">
        <v>1154524.14</v>
      </c>
      <c r="L29"/>
      <c r="M29"/>
      <c r="N29" s="101">
        <v>1527851.52</v>
      </c>
      <c r="O29"/>
      <c r="P29" s="109">
        <f t="shared" si="1"/>
        <v>373327.3800000001</v>
      </c>
      <c r="Q29" s="109"/>
    </row>
    <row r="30" spans="3:17" ht="12.75" customHeight="1">
      <c r="C30" s="76" t="s">
        <v>18</v>
      </c>
      <c r="D30" s="77" t="s">
        <v>42</v>
      </c>
      <c r="E30" s="58"/>
      <c r="F30" s="58"/>
      <c r="G30" s="58"/>
      <c r="H30" s="58"/>
      <c r="I30" s="58"/>
      <c r="J30"/>
      <c r="K30" s="101">
        <v>79956.08</v>
      </c>
      <c r="L30"/>
      <c r="M30"/>
      <c r="N30" s="101">
        <v>89583.6</v>
      </c>
      <c r="O30"/>
      <c r="P30" s="109">
        <f t="shared" si="1"/>
        <v>9627.520000000004</v>
      </c>
      <c r="Q30" s="109"/>
    </row>
    <row r="31" spans="3:17" ht="12.75" customHeight="1">
      <c r="C31" s="76" t="s">
        <v>19</v>
      </c>
      <c r="D31" s="77" t="s">
        <v>43</v>
      </c>
      <c r="E31" s="58"/>
      <c r="F31" s="58"/>
      <c r="G31" s="58"/>
      <c r="H31" s="58"/>
      <c r="I31" s="58"/>
      <c r="J31"/>
      <c r="K31" s="101">
        <v>131108.93</v>
      </c>
      <c r="L31"/>
      <c r="M31"/>
      <c r="N31" s="101">
        <v>42360.45</v>
      </c>
      <c r="O31"/>
      <c r="P31" s="109">
        <f t="shared" si="1"/>
        <v>-88748.48</v>
      </c>
      <c r="Q31" s="109"/>
    </row>
    <row r="32" spans="3:17" ht="12.75" customHeight="1">
      <c r="C32" s="76" t="s">
        <v>20</v>
      </c>
      <c r="D32" s="77" t="s">
        <v>44</v>
      </c>
      <c r="E32" s="58"/>
      <c r="F32" s="58"/>
      <c r="G32" s="58"/>
      <c r="H32" s="58"/>
      <c r="I32" s="58"/>
      <c r="J32"/>
      <c r="K32" s="101">
        <f>-599816.67+600000</f>
        <v>183.3299999999581</v>
      </c>
      <c r="L32"/>
      <c r="M32"/>
      <c r="N32" s="101">
        <v>275642.99</v>
      </c>
      <c r="O32"/>
      <c r="P32" s="109">
        <f t="shared" si="1"/>
        <v>275459.66000000003</v>
      </c>
      <c r="Q32" s="109"/>
    </row>
    <row r="33" spans="3:17" ht="12.75" customHeight="1">
      <c r="C33" s="76">
        <v>2110</v>
      </c>
      <c r="D33" s="77" t="s">
        <v>80</v>
      </c>
      <c r="E33" s="58"/>
      <c r="F33" s="58"/>
      <c r="G33" s="58"/>
      <c r="H33" s="58"/>
      <c r="I33" s="58"/>
      <c r="J33"/>
      <c r="K33" s="101">
        <v>6344.9</v>
      </c>
      <c r="L33"/>
      <c r="M33"/>
      <c r="N33" s="101">
        <v>0</v>
      </c>
      <c r="O33"/>
      <c r="P33" s="109">
        <f t="shared" si="1"/>
        <v>-6344.9</v>
      </c>
      <c r="Q33" s="109"/>
    </row>
    <row r="34" spans="2:17" ht="13.5" customHeight="1">
      <c r="B34" s="73" t="s">
        <v>21</v>
      </c>
      <c r="C34" s="73"/>
      <c r="D34" s="96"/>
      <c r="E34" s="97"/>
      <c r="F34"/>
      <c r="G34"/>
      <c r="H34"/>
      <c r="I34"/>
      <c r="J34"/>
      <c r="K34" s="102">
        <f>SUM(K35:K36)</f>
        <v>5474715.41</v>
      </c>
      <c r="L34"/>
      <c r="M34"/>
      <c r="N34" s="98">
        <f>SUM(N35:N36)</f>
        <v>5231050.45</v>
      </c>
      <c r="O34"/>
      <c r="P34" s="108">
        <f>+K34-N34</f>
        <v>243664.95999999996</v>
      </c>
      <c r="Q34" s="108"/>
    </row>
    <row r="35" spans="3:17" ht="12.75" customHeight="1">
      <c r="C35" s="76" t="s">
        <v>22</v>
      </c>
      <c r="D35" s="77" t="s">
        <v>45</v>
      </c>
      <c r="E35" s="58"/>
      <c r="F35" s="58"/>
      <c r="G35" s="58"/>
      <c r="H35" s="58"/>
      <c r="I35" s="58"/>
      <c r="J35"/>
      <c r="K35" s="101">
        <v>5300000</v>
      </c>
      <c r="L35"/>
      <c r="M35"/>
      <c r="N35" s="101">
        <v>5056335.04</v>
      </c>
      <c r="O35"/>
      <c r="P35" s="109">
        <f>+N35-K35</f>
        <v>-243664.95999999996</v>
      </c>
      <c r="Q35" s="109"/>
    </row>
    <row r="36" spans="3:17" ht="12.75" customHeight="1">
      <c r="C36" s="76" t="s">
        <v>23</v>
      </c>
      <c r="D36" s="77" t="s">
        <v>46</v>
      </c>
      <c r="E36" s="58"/>
      <c r="F36" s="58"/>
      <c r="G36" s="58"/>
      <c r="H36" s="58"/>
      <c r="I36" s="58"/>
      <c r="J36"/>
      <c r="K36" s="101">
        <v>174715.41</v>
      </c>
      <c r="L36"/>
      <c r="M36"/>
      <c r="N36" s="101">
        <v>174715.41</v>
      </c>
      <c r="O36"/>
      <c r="P36" s="109">
        <f>+N36-K36</f>
        <v>0</v>
      </c>
      <c r="Q36" s="109"/>
    </row>
    <row r="37" spans="4:17" ht="6" customHeight="1">
      <c r="D37" s="91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s="69" customFormat="1" ht="14.25" customHeight="1">
      <c r="A38" s="68" t="s">
        <v>24</v>
      </c>
      <c r="B38" s="68"/>
      <c r="C38" s="68"/>
      <c r="D38" s="92"/>
      <c r="E38" s="93"/>
      <c r="F38" s="93"/>
      <c r="G38" s="93"/>
      <c r="H38" s="93"/>
      <c r="I38" s="93"/>
      <c r="J38" s="93"/>
      <c r="K38" s="94">
        <f>+K39</f>
        <v>6665419.52</v>
      </c>
      <c r="L38" s="93"/>
      <c r="M38" s="93"/>
      <c r="N38" s="95">
        <f>+N39</f>
        <v>6334921.33</v>
      </c>
      <c r="O38" s="93"/>
      <c r="P38" s="107">
        <f>+K38-N38</f>
        <v>330498.1899999995</v>
      </c>
      <c r="Q38" s="107"/>
    </row>
    <row r="39" spans="1:17" s="69" customFormat="1" ht="13.5" customHeight="1">
      <c r="A39" s="72"/>
      <c r="B39" s="73" t="s">
        <v>24</v>
      </c>
      <c r="C39" s="73"/>
      <c r="D39" s="96"/>
      <c r="E39" s="97"/>
      <c r="F39" s="93"/>
      <c r="G39" s="93"/>
      <c r="H39" s="93"/>
      <c r="I39" s="93"/>
      <c r="J39" s="93"/>
      <c r="K39" s="103">
        <f>SUM(J40:K44)</f>
        <v>6665419.52</v>
      </c>
      <c r="L39" s="93"/>
      <c r="M39" s="93"/>
      <c r="N39" s="103">
        <f>SUM(M40:N44)</f>
        <v>6334921.33</v>
      </c>
      <c r="O39" s="93"/>
      <c r="P39" s="108">
        <f>+K39-N39</f>
        <v>330498.1899999995</v>
      </c>
      <c r="Q39" s="108"/>
    </row>
    <row r="40" spans="1:17" s="78" customFormat="1" ht="11.25" customHeight="1">
      <c r="A40" s="84"/>
      <c r="B40" s="84"/>
      <c r="C40" s="85" t="s">
        <v>25</v>
      </c>
      <c r="D40" s="77" t="s">
        <v>47</v>
      </c>
      <c r="E40" s="58"/>
      <c r="F40" s="58"/>
      <c r="G40" s="58"/>
      <c r="H40" s="58"/>
      <c r="I40" s="58"/>
      <c r="J40" s="100"/>
      <c r="K40" s="101">
        <v>3150000</v>
      </c>
      <c r="L40" s="100"/>
      <c r="M40" s="100"/>
      <c r="N40" s="101">
        <v>3150000</v>
      </c>
      <c r="O40" s="100"/>
      <c r="P40" s="109">
        <f>+N40-K40</f>
        <v>0</v>
      </c>
      <c r="Q40" s="109"/>
    </row>
    <row r="41" spans="1:17" s="78" customFormat="1" ht="11.25">
      <c r="A41" s="84"/>
      <c r="B41" s="84"/>
      <c r="C41" s="85" t="s">
        <v>26</v>
      </c>
      <c r="D41" s="77" t="s">
        <v>48</v>
      </c>
      <c r="E41" s="58"/>
      <c r="F41" s="58"/>
      <c r="G41" s="58"/>
      <c r="H41" s="58"/>
      <c r="I41" s="58"/>
      <c r="J41" s="100"/>
      <c r="K41" s="101">
        <v>630000</v>
      </c>
      <c r="L41" s="100"/>
      <c r="M41" s="100"/>
      <c r="N41" s="101">
        <v>630000</v>
      </c>
      <c r="O41" s="100"/>
      <c r="P41" s="109">
        <f>+N41-K41</f>
        <v>0</v>
      </c>
      <c r="Q41" s="109"/>
    </row>
    <row r="42" spans="1:17" s="78" customFormat="1" ht="11.25" customHeight="1">
      <c r="A42" s="84"/>
      <c r="B42" s="84"/>
      <c r="C42" s="85" t="s">
        <v>27</v>
      </c>
      <c r="D42" s="77" t="s">
        <v>49</v>
      </c>
      <c r="E42" s="58"/>
      <c r="F42" s="58"/>
      <c r="G42" s="58"/>
      <c r="H42" s="58"/>
      <c r="I42" s="58"/>
      <c r="J42" s="100"/>
      <c r="K42" s="101">
        <f>2730510.38-600000</f>
        <v>2130510.38</v>
      </c>
      <c r="L42" s="100"/>
      <c r="M42" s="100"/>
      <c r="N42" s="101">
        <v>1839214.38</v>
      </c>
      <c r="O42" s="100"/>
      <c r="P42" s="109">
        <f>+N42-K42</f>
        <v>-291296</v>
      </c>
      <c r="Q42" s="109"/>
    </row>
    <row r="43" spans="1:17" s="78" customFormat="1" ht="11.25" customHeight="1">
      <c r="A43" s="84"/>
      <c r="B43" s="84"/>
      <c r="C43" s="85" t="s">
        <v>28</v>
      </c>
      <c r="D43" s="77" t="s">
        <v>50</v>
      </c>
      <c r="E43" s="58"/>
      <c r="F43" s="58"/>
      <c r="G43" s="58"/>
      <c r="H43" s="58"/>
      <c r="I43" s="58"/>
      <c r="J43" s="104"/>
      <c r="K43" s="104">
        <v>438901.22</v>
      </c>
      <c r="L43" s="100"/>
      <c r="M43" s="100"/>
      <c r="N43" s="104">
        <v>399699.03</v>
      </c>
      <c r="O43" s="100"/>
      <c r="P43" s="109">
        <f>+N43-K43</f>
        <v>-39202.189999999944</v>
      </c>
      <c r="Q43" s="109"/>
    </row>
    <row r="44" spans="1:17" s="78" customFormat="1" ht="10.5" customHeight="1">
      <c r="A44" s="84"/>
      <c r="B44" s="84"/>
      <c r="C44" s="85" t="s">
        <v>29</v>
      </c>
      <c r="D44" s="77" t="s">
        <v>51</v>
      </c>
      <c r="E44" s="58"/>
      <c r="F44" s="58"/>
      <c r="G44" s="58"/>
      <c r="H44" s="58"/>
      <c r="I44" s="58"/>
      <c r="K44" s="101">
        <v>316007.92</v>
      </c>
      <c r="N44" s="101">
        <v>316007.92</v>
      </c>
      <c r="P44" s="111">
        <f>+N44-K44</f>
        <v>0</v>
      </c>
      <c r="Q44" s="111"/>
    </row>
    <row r="45" ht="6.75" customHeight="1" thickBot="1"/>
    <row r="46" spans="1:17" s="59" customFormat="1" ht="13.5" thickBot="1" thickTop="1">
      <c r="A46" s="80"/>
      <c r="B46" s="80"/>
      <c r="C46" s="80"/>
      <c r="D46" s="80"/>
      <c r="E46" s="86" t="s">
        <v>30</v>
      </c>
      <c r="J46" s="82"/>
      <c r="K46" s="82">
        <f>+K26+K38</f>
        <v>18290346.1</v>
      </c>
      <c r="N46" s="82">
        <f>+N26+N38</f>
        <v>18330198.12</v>
      </c>
      <c r="P46" s="112">
        <f>+K46-N46</f>
        <v>-39852.01999999955</v>
      </c>
      <c r="Q46" s="112"/>
    </row>
    <row r="47" spans="11:14" ht="13.5" customHeight="1" thickTop="1">
      <c r="K47" s="61">
        <f>+K46-K24</f>
        <v>0</v>
      </c>
      <c r="N47" s="61">
        <f>+N46-N24</f>
        <v>0</v>
      </c>
    </row>
    <row r="48" ht="14.25" customHeight="1">
      <c r="K48" s="87"/>
    </row>
    <row r="49" spans="1:256" s="57" customFormat="1" ht="26.25" customHeight="1">
      <c r="A49" s="62"/>
      <c r="B49" s="63"/>
      <c r="C49" s="63"/>
      <c r="D49" s="114" t="s">
        <v>53</v>
      </c>
      <c r="E49" s="114"/>
      <c r="F49" s="114"/>
      <c r="G49" s="114"/>
      <c r="H49" s="114"/>
      <c r="I49" s="114"/>
      <c r="J49" s="64"/>
      <c r="K49" s="114" t="s">
        <v>54</v>
      </c>
      <c r="L49" s="114"/>
      <c r="M49" s="114"/>
      <c r="N49" s="114"/>
      <c r="O49" s="114"/>
      <c r="Q49" s="65"/>
      <c r="R49" s="65"/>
      <c r="S49" s="65"/>
      <c r="T49" s="65"/>
      <c r="U49" s="65"/>
      <c r="V49" s="65"/>
      <c r="W49" s="65"/>
      <c r="X49" s="65"/>
      <c r="Y49" s="65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5:9" ht="12.75" customHeight="1">
      <c r="E50" s="66"/>
      <c r="F50" s="66"/>
      <c r="G50" s="66"/>
      <c r="H50" s="66"/>
      <c r="I50" s="66"/>
    </row>
  </sheetData>
  <sheetProtection/>
  <mergeCells count="35">
    <mergeCell ref="P43:Q43"/>
    <mergeCell ref="P44:Q44"/>
    <mergeCell ref="P46:Q46"/>
    <mergeCell ref="D49:I49"/>
    <mergeCell ref="K49:O49"/>
    <mergeCell ref="P36:Q36"/>
    <mergeCell ref="P38:Q38"/>
    <mergeCell ref="P39:Q39"/>
    <mergeCell ref="P40:Q40"/>
    <mergeCell ref="P41:Q41"/>
    <mergeCell ref="P42:Q42"/>
    <mergeCell ref="P30:Q30"/>
    <mergeCell ref="P31:Q31"/>
    <mergeCell ref="P32:Q32"/>
    <mergeCell ref="P33:Q33"/>
    <mergeCell ref="P34:Q34"/>
    <mergeCell ref="P35:Q35"/>
    <mergeCell ref="P22:Q22"/>
    <mergeCell ref="P24:Q24"/>
    <mergeCell ref="P26:Q26"/>
    <mergeCell ref="P27:Q27"/>
    <mergeCell ref="P28:Q28"/>
    <mergeCell ref="P29:Q29"/>
    <mergeCell ref="P15:Q15"/>
    <mergeCell ref="P16:Q16"/>
    <mergeCell ref="P17:Q17"/>
    <mergeCell ref="P18:Q18"/>
    <mergeCell ref="P19:Q19"/>
    <mergeCell ref="P20:Q20"/>
    <mergeCell ref="A2:Q5"/>
    <mergeCell ref="P10:Q10"/>
    <mergeCell ref="P11:Q11"/>
    <mergeCell ref="P12:Q12"/>
    <mergeCell ref="P13:Q13"/>
    <mergeCell ref="P14:Q14"/>
  </mergeCells>
  <printOptions horizontalCentered="1" verticalCentered="1"/>
  <pageMargins left="0.15748031496062992" right="0.15748031496062992" top="0.35433070866141736" bottom="0.5511811023622047" header="0" footer="0"/>
  <pageSetup fitToHeight="1" fitToWidth="1"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V47"/>
  <sheetViews>
    <sheetView zoomScalePageLayoutView="0" workbookViewId="0" topLeftCell="A27">
      <selection activeCell="D52" sqref="D52"/>
    </sheetView>
  </sheetViews>
  <sheetFormatPr defaultColWidth="11.421875" defaultRowHeight="12.75"/>
  <cols>
    <col min="1" max="1" width="6.421875" style="4" customWidth="1"/>
    <col min="2" max="2" width="41.00390625" style="4" bestFit="1" customWidth="1"/>
    <col min="3" max="3" width="8.7109375" style="5" bestFit="1" customWidth="1"/>
    <col min="4" max="4" width="17.8515625" style="6" customWidth="1"/>
    <col min="5" max="5" width="4.00390625" style="5" customWidth="1"/>
    <col min="6" max="6" width="17.8515625" style="6" customWidth="1"/>
    <col min="7" max="7" width="4.8515625" style="6" hidden="1" customWidth="1"/>
    <col min="8" max="8" width="15.00390625" style="6" hidden="1" customWidth="1"/>
    <col min="9" max="9" width="14.57421875" style="7" bestFit="1" customWidth="1"/>
    <col min="10" max="16384" width="11.421875" style="8" customWidth="1"/>
  </cols>
  <sheetData>
    <row r="1" ht="12.75"/>
    <row r="2" ht="12.75"/>
    <row r="3" spans="1:256" ht="69.75" customHeight="1">
      <c r="A3" s="115" t="s">
        <v>84</v>
      </c>
      <c r="B3" s="115"/>
      <c r="C3" s="115"/>
      <c r="D3" s="115"/>
      <c r="E3" s="115"/>
      <c r="F3" s="115"/>
      <c r="G3" s="1"/>
      <c r="H3" s="1" t="s">
        <v>1</v>
      </c>
      <c r="I3" s="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5" spans="1:6" ht="12.75">
      <c r="A5" s="9"/>
      <c r="B5" s="9"/>
      <c r="C5" s="10"/>
      <c r="D5" s="11">
        <v>2020</v>
      </c>
      <c r="E5" s="12"/>
      <c r="F5" s="11">
        <v>2019</v>
      </c>
    </row>
    <row r="6" spans="1:8" ht="12.75">
      <c r="A6" s="13" t="s">
        <v>55</v>
      </c>
      <c r="G6" s="14"/>
      <c r="H6" s="14">
        <f>+D8-F8</f>
        <v>-23689066.200000003</v>
      </c>
    </row>
    <row r="7" ht="12.75">
      <c r="A7" s="13"/>
    </row>
    <row r="8" spans="2:256" ht="12.75">
      <c r="B8" s="13" t="s">
        <v>56</v>
      </c>
      <c r="C8" s="15"/>
      <c r="D8" s="14">
        <v>8335451.99</v>
      </c>
      <c r="E8" s="15"/>
      <c r="F8" s="14">
        <v>32024518.19</v>
      </c>
      <c r="G8" s="16"/>
      <c r="H8" s="16">
        <f>+D10-F10</f>
        <v>-18793611.63</v>
      </c>
      <c r="I8" s="17"/>
      <c r="J8" s="18"/>
      <c r="K8" s="18"/>
      <c r="L8" s="18"/>
      <c r="M8" s="18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2.75">
      <c r="A9" s="13"/>
      <c r="G9" s="20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8" ht="13.5" thickBot="1">
      <c r="A10" s="23" t="s">
        <v>57</v>
      </c>
      <c r="B10" s="23" t="s">
        <v>58</v>
      </c>
      <c r="C10" s="24"/>
      <c r="D10" s="14">
        <v>6738202.32</v>
      </c>
      <c r="E10" s="24"/>
      <c r="F10" s="16">
        <v>25531813.95</v>
      </c>
      <c r="G10" s="25"/>
      <c r="H10" s="25">
        <f>+D12-F12</f>
        <v>-4895454.570000002</v>
      </c>
    </row>
    <row r="11" spans="1:6" ht="12.75">
      <c r="A11" s="26" t="s">
        <v>57</v>
      </c>
      <c r="B11" s="26"/>
      <c r="C11" s="27"/>
      <c r="D11" s="20"/>
      <c r="E11" s="27"/>
      <c r="F11" s="20"/>
    </row>
    <row r="12" spans="1:256" ht="13.5" thickBot="1">
      <c r="A12" s="28" t="s">
        <v>57</v>
      </c>
      <c r="B12" s="29" t="s">
        <v>59</v>
      </c>
      <c r="D12" s="30">
        <f>+D8-D10</f>
        <v>1597249.67</v>
      </c>
      <c r="F12" s="30">
        <f>+F8-F10</f>
        <v>6492704.240000002</v>
      </c>
      <c r="G12" s="31"/>
      <c r="H12" s="31"/>
      <c r="I12" s="32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2.75">
      <c r="A13" s="13"/>
      <c r="G13" s="31"/>
      <c r="H13" s="31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2.75">
      <c r="A14" s="34" t="s">
        <v>60</v>
      </c>
      <c r="B14" s="34"/>
      <c r="C14" s="35"/>
      <c r="D14" s="31"/>
      <c r="E14" s="35"/>
      <c r="F14" s="31"/>
      <c r="G14" s="36"/>
      <c r="H14" s="36">
        <f aca="true" t="shared" si="0" ref="H14:H22">+D16-F16</f>
        <v>-181803.76</v>
      </c>
      <c r="I14" s="32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2.75">
      <c r="A15" s="34"/>
      <c r="B15" s="34"/>
      <c r="C15" s="35"/>
      <c r="D15" s="31"/>
      <c r="E15" s="35"/>
      <c r="F15" s="31"/>
      <c r="G15" s="31"/>
      <c r="H15" s="31">
        <f t="shared" si="0"/>
        <v>-215321.27000000002</v>
      </c>
      <c r="I15" s="32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33"/>
      <c r="FG15" s="33"/>
      <c r="FH15" s="33"/>
      <c r="FI15" s="33"/>
      <c r="FJ15" s="33"/>
      <c r="FK15" s="33"/>
      <c r="FL15" s="33"/>
      <c r="FM15" s="33"/>
      <c r="FN15" s="33"/>
      <c r="FO15" s="33"/>
      <c r="FP15" s="33"/>
      <c r="FQ15" s="3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33"/>
      <c r="GU15" s="33"/>
      <c r="GV15" s="33"/>
      <c r="GW15" s="33"/>
      <c r="GX15" s="33"/>
      <c r="GY15" s="33"/>
      <c r="GZ15" s="33"/>
      <c r="HA15" s="33"/>
      <c r="HB15" s="33"/>
      <c r="HC15" s="33"/>
      <c r="HD15" s="33"/>
      <c r="HE15" s="33"/>
      <c r="HF15" s="33"/>
      <c r="HG15" s="33"/>
      <c r="HH15" s="33"/>
      <c r="HI15" s="33"/>
      <c r="HJ15" s="33"/>
      <c r="HK15" s="33"/>
      <c r="HL15" s="33"/>
      <c r="HM15" s="33"/>
      <c r="HN15" s="33"/>
      <c r="HO15" s="33"/>
      <c r="HP15" s="33"/>
      <c r="HQ15" s="33"/>
      <c r="HR15" s="33"/>
      <c r="HS15" s="33"/>
      <c r="HT15" s="33"/>
      <c r="HU15" s="33"/>
      <c r="HV15" s="33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2.75">
      <c r="A16" s="34"/>
      <c r="B16" s="37" t="s">
        <v>61</v>
      </c>
      <c r="C16" s="38"/>
      <c r="D16" s="36">
        <v>50014.65</v>
      </c>
      <c r="E16" s="38"/>
      <c r="F16" s="36">
        <v>231818.41</v>
      </c>
      <c r="G16" s="31"/>
      <c r="H16" s="31"/>
      <c r="I16" s="32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33"/>
      <c r="EW16" s="33"/>
      <c r="EX16" s="33"/>
      <c r="EY16" s="33"/>
      <c r="EZ16" s="33"/>
      <c r="FA16" s="33"/>
      <c r="FB16" s="33"/>
      <c r="FC16" s="33"/>
      <c r="FD16" s="33"/>
      <c r="FE16" s="33"/>
      <c r="FF16" s="33"/>
      <c r="FG16" s="33"/>
      <c r="FH16" s="33"/>
      <c r="FI16" s="33"/>
      <c r="FJ16" s="33"/>
      <c r="FK16" s="33"/>
      <c r="FL16" s="33"/>
      <c r="FM16" s="33"/>
      <c r="FN16" s="33"/>
      <c r="FO16" s="33"/>
      <c r="FP16" s="33"/>
      <c r="FQ16" s="33"/>
      <c r="FR16" s="33"/>
      <c r="FS16" s="33"/>
      <c r="FT16" s="33"/>
      <c r="FU16" s="33"/>
      <c r="FV16" s="33"/>
      <c r="FW16" s="33"/>
      <c r="FX16" s="33"/>
      <c r="FY16" s="33"/>
      <c r="FZ16" s="33"/>
      <c r="GA16" s="33"/>
      <c r="GB16" s="33"/>
      <c r="GC16" s="33"/>
      <c r="GD16" s="33"/>
      <c r="GE16" s="33"/>
      <c r="GF16" s="33"/>
      <c r="GG16" s="33"/>
      <c r="GH16" s="33"/>
      <c r="GI16" s="33"/>
      <c r="GJ16" s="33"/>
      <c r="GK16" s="33"/>
      <c r="GL16" s="33"/>
      <c r="GM16" s="33"/>
      <c r="GN16" s="33"/>
      <c r="GO16" s="33"/>
      <c r="GP16" s="33"/>
      <c r="GQ16" s="33"/>
      <c r="GR16" s="33"/>
      <c r="GS16" s="33"/>
      <c r="GT16" s="33"/>
      <c r="GU16" s="33"/>
      <c r="GV16" s="33"/>
      <c r="GW16" s="33"/>
      <c r="GX16" s="33"/>
      <c r="GY16" s="33"/>
      <c r="GZ16" s="33"/>
      <c r="HA16" s="33"/>
      <c r="HB16" s="33"/>
      <c r="HC16" s="33"/>
      <c r="HD16" s="33"/>
      <c r="HE16" s="33"/>
      <c r="HF16" s="33"/>
      <c r="HG16" s="33"/>
      <c r="HH16" s="33"/>
      <c r="HI16" s="33"/>
      <c r="HJ16" s="33"/>
      <c r="HK16" s="33"/>
      <c r="HL16" s="33"/>
      <c r="HM16" s="33"/>
      <c r="HN16" s="33"/>
      <c r="HO16" s="33"/>
      <c r="HP16" s="33"/>
      <c r="HQ16" s="33"/>
      <c r="HR16" s="33"/>
      <c r="HS16" s="33"/>
      <c r="HT16" s="33"/>
      <c r="HU16" s="33"/>
      <c r="HV16" s="33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2.75">
      <c r="A17" s="34" t="s">
        <v>57</v>
      </c>
      <c r="B17" s="34" t="s">
        <v>62</v>
      </c>
      <c r="C17" s="35"/>
      <c r="D17" s="31">
        <v>66800.99</v>
      </c>
      <c r="E17" s="35"/>
      <c r="F17" s="31">
        <v>282122.26</v>
      </c>
      <c r="G17" s="31"/>
      <c r="H17" s="31">
        <f t="shared" si="0"/>
        <v>-1185021.45</v>
      </c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2.75">
      <c r="A18" s="34"/>
      <c r="B18" s="34" t="s">
        <v>63</v>
      </c>
      <c r="C18" s="35"/>
      <c r="D18" s="31">
        <v>19825.33</v>
      </c>
      <c r="E18" s="35"/>
      <c r="F18" s="31">
        <v>92052.78</v>
      </c>
      <c r="G18" s="31"/>
      <c r="H18" s="31">
        <f t="shared" si="0"/>
        <v>-298599.3</v>
      </c>
      <c r="I18" s="32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</row>
    <row r="19" spans="1:256" ht="12.75">
      <c r="A19" s="34"/>
      <c r="B19" s="34" t="s">
        <v>64</v>
      </c>
      <c r="C19" s="35"/>
      <c r="D19" s="31">
        <v>411397.8</v>
      </c>
      <c r="E19" s="35"/>
      <c r="F19" s="31">
        <v>1596419.25</v>
      </c>
      <c r="G19" s="31"/>
      <c r="H19" s="31">
        <f t="shared" si="0"/>
        <v>-821386.28</v>
      </c>
      <c r="I19" s="39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pans="1:256" ht="12.75">
      <c r="A20" s="34" t="s">
        <v>57</v>
      </c>
      <c r="B20" s="34" t="s">
        <v>65</v>
      </c>
      <c r="C20" s="35"/>
      <c r="D20" s="41">
        <v>58979.86</v>
      </c>
      <c r="E20" s="35"/>
      <c r="F20" s="31">
        <v>357579.16</v>
      </c>
      <c r="G20" s="31"/>
      <c r="H20" s="31">
        <f t="shared" si="0"/>
        <v>-675789.02</v>
      </c>
      <c r="I20" s="32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3"/>
      <c r="EN20" s="33"/>
      <c r="EO20" s="33"/>
      <c r="EP20" s="33"/>
      <c r="EQ20" s="33"/>
      <c r="ER20" s="33"/>
      <c r="ES20" s="33"/>
      <c r="ET20" s="33"/>
      <c r="EU20" s="33"/>
      <c r="EV20" s="33"/>
      <c r="EW20" s="33"/>
      <c r="EX20" s="33"/>
      <c r="EY20" s="33"/>
      <c r="EZ20" s="33"/>
      <c r="FA20" s="33"/>
      <c r="FB20" s="33"/>
      <c r="FC20" s="33"/>
      <c r="FD20" s="33"/>
      <c r="FE20" s="33"/>
      <c r="FF20" s="3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</row>
    <row r="21" spans="1:256" ht="12.75">
      <c r="A21" s="42" t="s">
        <v>57</v>
      </c>
      <c r="B21" s="34" t="s">
        <v>66</v>
      </c>
      <c r="C21" s="35"/>
      <c r="D21" s="31">
        <v>234155.03</v>
      </c>
      <c r="E21" s="35"/>
      <c r="F21" s="31">
        <v>1055541.31</v>
      </c>
      <c r="G21" s="16"/>
      <c r="H21" s="16">
        <f t="shared" si="0"/>
        <v>0</v>
      </c>
      <c r="I21" s="17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8" ht="13.5" thickBot="1">
      <c r="A22" s="34"/>
      <c r="B22" s="34" t="s">
        <v>67</v>
      </c>
      <c r="C22" s="35"/>
      <c r="D22" s="41">
        <v>173227.48</v>
      </c>
      <c r="E22" s="35"/>
      <c r="F22" s="31">
        <v>849016.5</v>
      </c>
      <c r="G22" s="25"/>
      <c r="H22" s="25">
        <f t="shared" si="0"/>
        <v>-3450148.53</v>
      </c>
    </row>
    <row r="23" spans="1:256" ht="12.75">
      <c r="A23" s="23"/>
      <c r="B23" s="23"/>
      <c r="C23" s="24"/>
      <c r="D23" s="16"/>
      <c r="E23" s="24"/>
      <c r="F23" s="16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6" ht="13.5" thickBot="1">
      <c r="A24" s="13" t="s">
        <v>57</v>
      </c>
      <c r="B24" s="29"/>
      <c r="D24" s="30">
        <f>SUM(D16:D23)</f>
        <v>1014401.14</v>
      </c>
      <c r="F24" s="30">
        <f>SUM(F16:F23)</f>
        <v>4464549.67</v>
      </c>
    </row>
    <row r="25" spans="1:8" ht="12.75">
      <c r="A25" s="26"/>
      <c r="B25" s="26"/>
      <c r="C25" s="27"/>
      <c r="D25" s="20"/>
      <c r="E25" s="27"/>
      <c r="F25" s="20"/>
      <c r="G25" s="43"/>
      <c r="H25" s="43">
        <f aca="true" t="shared" si="1" ref="H25:H41">+D27-F27</f>
        <v>-1445306.0400000024</v>
      </c>
    </row>
    <row r="26" spans="7:8" ht="12.75">
      <c r="G26" s="43"/>
      <c r="H26" s="43">
        <f t="shared" si="1"/>
        <v>0</v>
      </c>
    </row>
    <row r="27" spans="2:8" ht="12.75">
      <c r="B27" s="44" t="s">
        <v>68</v>
      </c>
      <c r="C27" s="38"/>
      <c r="D27" s="36">
        <f>+D12-D24</f>
        <v>582848.5299999999</v>
      </c>
      <c r="E27" s="38"/>
      <c r="F27" s="36">
        <f>+F12-F24</f>
        <v>2028154.5700000022</v>
      </c>
      <c r="G27" s="43"/>
      <c r="H27" s="43">
        <f t="shared" si="1"/>
        <v>0</v>
      </c>
    </row>
    <row r="28" spans="2:8" ht="12.75">
      <c r="B28" s="45"/>
      <c r="C28" s="38"/>
      <c r="D28" s="36"/>
      <c r="E28" s="38"/>
      <c r="F28" s="36"/>
      <c r="G28" s="43"/>
      <c r="H28" s="43">
        <f t="shared" si="1"/>
        <v>0</v>
      </c>
    </row>
    <row r="29" spans="1:8" ht="12.75">
      <c r="A29" s="4" t="s">
        <v>69</v>
      </c>
      <c r="B29" s="45"/>
      <c r="C29" s="38"/>
      <c r="D29" s="36"/>
      <c r="E29" s="38"/>
      <c r="F29" s="36"/>
      <c r="G29" s="46"/>
      <c r="H29" s="46">
        <f t="shared" si="1"/>
        <v>-513156.29999999993</v>
      </c>
    </row>
    <row r="30" spans="2:8" ht="12.75">
      <c r="B30" s="45"/>
      <c r="C30" s="38"/>
      <c r="D30" s="36"/>
      <c r="E30" s="38"/>
      <c r="F30" s="36"/>
      <c r="G30" s="46"/>
      <c r="H30" s="46"/>
    </row>
    <row r="31" spans="2:8" ht="12.75">
      <c r="B31" s="45" t="s">
        <v>70</v>
      </c>
      <c r="C31" s="38"/>
      <c r="D31" s="36">
        <v>141404.52</v>
      </c>
      <c r="E31" s="38"/>
      <c r="F31" s="36">
        <v>654560.82</v>
      </c>
      <c r="G31" s="43"/>
      <c r="H31" s="43">
        <f t="shared" si="1"/>
        <v>0</v>
      </c>
    </row>
    <row r="32" spans="2:8" ht="12.75">
      <c r="B32" s="45" t="s">
        <v>71</v>
      </c>
      <c r="C32" s="38"/>
      <c r="D32" s="36">
        <v>2542.79</v>
      </c>
      <c r="E32" s="38"/>
      <c r="F32" s="36">
        <v>8342.11</v>
      </c>
      <c r="G32" s="43"/>
      <c r="H32" s="43">
        <f t="shared" si="1"/>
        <v>-926350.4200000023</v>
      </c>
    </row>
    <row r="33" spans="2:8" ht="12.75">
      <c r="B33" s="45"/>
      <c r="C33" s="38"/>
      <c r="D33" s="36"/>
      <c r="E33" s="38"/>
      <c r="F33" s="36"/>
      <c r="G33" s="43"/>
      <c r="H33" s="43">
        <f t="shared" si="1"/>
        <v>0</v>
      </c>
    </row>
    <row r="34" spans="2:8" ht="12.75">
      <c r="B34" s="47" t="s">
        <v>72</v>
      </c>
      <c r="C34" s="38"/>
      <c r="D34" s="48">
        <f>+D27-D31-D32</f>
        <v>438901.2199999999</v>
      </c>
      <c r="E34" s="38"/>
      <c r="F34" s="48">
        <f>+F27-F31-F32</f>
        <v>1365251.6400000022</v>
      </c>
      <c r="G34" s="43"/>
      <c r="H34" s="43">
        <f>+D36-F36</f>
        <v>0</v>
      </c>
    </row>
    <row r="35" spans="2:8" ht="12.75">
      <c r="B35" s="45"/>
      <c r="C35" s="38"/>
      <c r="D35" s="36"/>
      <c r="E35" s="38"/>
      <c r="F35" s="36"/>
      <c r="G35" s="43"/>
      <c r="H35" s="43">
        <f t="shared" si="1"/>
        <v>0</v>
      </c>
    </row>
    <row r="36" spans="1:8" ht="12.75">
      <c r="A36" s="45" t="s">
        <v>73</v>
      </c>
      <c r="B36" s="49"/>
      <c r="C36" s="38"/>
      <c r="D36" s="50">
        <v>0</v>
      </c>
      <c r="E36" s="38"/>
      <c r="F36" s="50">
        <v>0</v>
      </c>
      <c r="G36" s="43"/>
      <c r="H36" s="43">
        <f t="shared" si="1"/>
        <v>-926350.4200000023</v>
      </c>
    </row>
    <row r="37" spans="2:8" ht="12.75">
      <c r="B37" s="45"/>
      <c r="C37" s="38"/>
      <c r="D37" s="36"/>
      <c r="E37" s="38"/>
      <c r="F37" s="36"/>
      <c r="G37" s="43"/>
      <c r="H37" s="43">
        <f t="shared" si="1"/>
        <v>0</v>
      </c>
    </row>
    <row r="38" spans="1:8" ht="12.75">
      <c r="A38" s="49"/>
      <c r="B38" s="29" t="s">
        <v>74</v>
      </c>
      <c r="C38" s="38"/>
      <c r="D38" s="48">
        <f>+D34-D40</f>
        <v>438901.2199999999</v>
      </c>
      <c r="E38" s="38"/>
      <c r="F38" s="48">
        <f>+F34-F36</f>
        <v>1365251.6400000022</v>
      </c>
      <c r="G38" s="43"/>
      <c r="H38" s="43">
        <f>+D40-F40</f>
        <v>-423207.6949</v>
      </c>
    </row>
    <row r="39" spans="2:8" ht="12.75">
      <c r="B39" s="45"/>
      <c r="C39" s="38"/>
      <c r="D39" s="36"/>
      <c r="E39" s="38"/>
      <c r="F39" s="36"/>
      <c r="G39" s="43"/>
      <c r="H39" s="43"/>
    </row>
    <row r="40" spans="1:8" ht="12.75">
      <c r="A40" s="45" t="s">
        <v>75</v>
      </c>
      <c r="B40" s="49"/>
      <c r="C40" s="38"/>
      <c r="D40" s="50">
        <v>0</v>
      </c>
      <c r="E40" s="38"/>
      <c r="F40" s="36">
        <v>423207.6949</v>
      </c>
      <c r="H40" s="6">
        <f t="shared" si="1"/>
        <v>0</v>
      </c>
    </row>
    <row r="41" spans="1:8" ht="12.75">
      <c r="A41" s="45" t="s">
        <v>76</v>
      </c>
      <c r="B41" s="49"/>
      <c r="C41" s="38"/>
      <c r="D41" s="50"/>
      <c r="E41" s="38"/>
      <c r="F41" s="36">
        <v>50747.9549</v>
      </c>
      <c r="G41" s="43"/>
      <c r="H41" s="43">
        <f t="shared" si="1"/>
        <v>-452394.7702000023</v>
      </c>
    </row>
    <row r="42" spans="7:8" ht="12.75">
      <c r="G42" s="43"/>
      <c r="H42" s="43"/>
    </row>
    <row r="43" spans="1:8" ht="13.5" thickBot="1">
      <c r="A43" s="51"/>
      <c r="B43" s="52" t="s">
        <v>77</v>
      </c>
      <c r="C43" s="53"/>
      <c r="D43" s="54">
        <f>+D38-D36</f>
        <v>438901.2199999999</v>
      </c>
      <c r="E43" s="53"/>
      <c r="F43" s="54">
        <f>+F38-F40-F41</f>
        <v>891295.9902000022</v>
      </c>
      <c r="G43" s="43"/>
      <c r="H43" s="43"/>
    </row>
    <row r="44" spans="2:256" ht="13.5" thickTop="1">
      <c r="B44" s="45"/>
      <c r="C44" s="38"/>
      <c r="D44" s="36"/>
      <c r="E44" s="38"/>
      <c r="F44" s="36"/>
      <c r="G44" s="55"/>
      <c r="H44" s="55"/>
      <c r="I44" s="55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2:256" ht="12.75">
      <c r="B45" s="45"/>
      <c r="C45" s="38"/>
      <c r="D45" s="36"/>
      <c r="E45" s="38"/>
      <c r="F45" s="36"/>
      <c r="G45" s="55"/>
      <c r="H45" s="55"/>
      <c r="I45" s="5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2:6" ht="12.75">
      <c r="B46" s="45"/>
      <c r="C46" s="38"/>
      <c r="D46" s="36"/>
      <c r="E46" s="38"/>
      <c r="F46" s="36"/>
    </row>
    <row r="47" spans="1:6" ht="25.5">
      <c r="A47" s="19"/>
      <c r="B47" s="56" t="s">
        <v>79</v>
      </c>
      <c r="C47" s="19"/>
      <c r="D47" s="116" t="s">
        <v>78</v>
      </c>
      <c r="E47" s="116"/>
      <c r="F47" s="116"/>
    </row>
  </sheetData>
  <sheetProtection/>
  <mergeCells count="2">
    <mergeCell ref="A3:F3"/>
    <mergeCell ref="D47:F47"/>
  </mergeCells>
  <printOptions/>
  <pageMargins left="0.7" right="0.7" top="0.75" bottom="0.75" header="0.3" footer="0.3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Daisy de Sandoval</cp:lastModifiedBy>
  <cp:lastPrinted>2020-02-26T18:02:17Z</cp:lastPrinted>
  <dcterms:created xsi:type="dcterms:W3CDTF">2019-04-29T15:21:29Z</dcterms:created>
  <dcterms:modified xsi:type="dcterms:W3CDTF">2020-04-30T20:11:36Z</dcterms:modified>
  <cp:category/>
  <cp:version/>
  <cp:contentType/>
  <cp:contentStatus/>
</cp:coreProperties>
</file>