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749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Resultados'!$A$2:$H$60</definedName>
  </definedNames>
  <calcPr fullCalcOnLoad="1"/>
</workbook>
</file>

<file path=xl/sharedStrings.xml><?xml version="1.0" encoding="utf-8"?>
<sst xmlns="http://schemas.openxmlformats.org/spreadsheetml/2006/main" count="70" uniqueCount="66">
  <si>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</si>
  <si>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</si>
  <si>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</si>
  <si>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</si>
  <si>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</si>
  <si>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</si>
  <si>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</si>
  <si>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</si>
  <si>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</si>
  <si>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</si>
  <si>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</si>
  <si>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</si>
  <si>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</si>
  <si>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</si>
  <si>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</si>
  <si>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</si>
  <si>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</si>
  <si>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</si>
  <si>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</si>
  <si>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</si>
  <si>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</si>
  <si>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</si>
  <si>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</si>
  <si>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</si>
  <si>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</si>
  <si>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</si>
  <si>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</si>
  <si>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</si>
  <si>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</si>
  <si>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</si>
  <si>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</si>
  <si>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</si>
  <si>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</si>
  <si>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</si>
  <si>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</si>
  <si>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</si>
  <si>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</si>
  <si>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</si>
  <si>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</si>
  <si>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</si>
  <si>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</si>
  <si>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</si>
  <si>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</si>
  <si>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</si>
  <si>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</si>
  <si>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</si>
  <si>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</si>
  <si>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</si>
  <si>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</si>
  <si>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</si>
  <si>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Castigo de préstamos e intereses</t>
  </si>
  <si>
    <t>Debito Fiscal - IVA</t>
  </si>
  <si>
    <t xml:space="preserve">OPTIMA SERVICIOS FINANCIEROS, SOCIEDAD ANÓNIMA DE CAPITAL VARIABLE </t>
  </si>
  <si>
    <t>Ingresos por colectores</t>
  </si>
  <si>
    <t>Otros ingresos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</si>
  <si>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</si>
  <si>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</si>
  <si>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</si>
  <si>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</si>
  <si>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</si>
  <si>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</si>
  <si>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</si>
  <si>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</si>
  <si>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BALANCE GENERAL  AL 31 DE ENERO  DE 2020</t>
  </si>
  <si>
    <t>ESTADO DE RESULTADOS  DEL 01 DE ENERO AL 31 DE ENERO DE 2020</t>
  </si>
  <si>
    <t>Utilidad Antes de Impuestos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</si>
</sst>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170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0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0" fillId="33" borderId="0" xfId="49" applyFont="1" applyFill="1" applyAlignment="1">
      <alignment/>
    </xf>
    <xf numFmtId="170" fontId="50" fillId="33" borderId="0" xfId="0" applyNumberFormat="1" applyFont="1" applyFill="1" applyAlignment="1">
      <alignment/>
    </xf>
    <xf numFmtId="170" fontId="50" fillId="33" borderId="10" xfId="49" applyFont="1" applyFill="1" applyBorder="1" applyAlignment="1">
      <alignment/>
    </xf>
    <xf numFmtId="171" fontId="50" fillId="33" borderId="0" xfId="47" applyFont="1" applyFill="1" applyAlignment="1">
      <alignment/>
    </xf>
    <xf numFmtId="167" fontId="50" fillId="33" borderId="0" xfId="0" applyNumberFormat="1" applyFont="1" applyFill="1" applyAlignment="1">
      <alignment/>
    </xf>
    <xf numFmtId="172" fontId="50" fillId="33" borderId="0" xfId="0" applyNumberFormat="1" applyFont="1" applyFill="1" applyAlignment="1">
      <alignment/>
    </xf>
    <xf numFmtId="170" fontId="50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0" fillId="33" borderId="0" xfId="0" applyNumberFormat="1" applyFont="1" applyFill="1" applyAlignment="1">
      <alignment/>
    </xf>
    <xf numFmtId="171" fontId="50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2" fontId="2" fillId="33" borderId="10" xfId="0" applyNumberFormat="1" applyFont="1" applyFill="1" applyBorder="1" applyAlignment="1">
      <alignment/>
    </xf>
    <xf numFmtId="171" fontId="50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170" fontId="51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172" fontId="51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/>
    </xf>
    <xf numFmtId="0" fontId="8" fillId="0" borderId="0" xfId="0" applyFont="1" applyAlignment="1">
      <alignment/>
    </xf>
    <xf numFmtId="0" fontId="51" fillId="33" borderId="0" xfId="0" applyFont="1" applyFill="1" applyBorder="1" applyAlignment="1">
      <alignment/>
    </xf>
    <xf numFmtId="170" fontId="51" fillId="33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170" fontId="7" fillId="33" borderId="11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2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4" fillId="33" borderId="0" xfId="0" applyNumberFormat="1" applyFont="1" applyFill="1" applyAlignment="1">
      <alignment/>
    </xf>
    <xf numFmtId="170" fontId="8" fillId="0" borderId="0" xfId="49" applyFont="1" applyFill="1" applyAlignment="1">
      <alignment/>
    </xf>
    <xf numFmtId="170" fontId="51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1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4" fillId="33" borderId="0" xfId="49" applyFont="1" applyFill="1" applyAlignment="1">
      <alignment/>
    </xf>
    <xf numFmtId="44" fontId="51" fillId="33" borderId="0" xfId="0" applyNumberFormat="1" applyFont="1" applyFill="1" applyAlignment="1">
      <alignment/>
    </xf>
    <xf numFmtId="44" fontId="51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170" fontId="51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1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6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57" fillId="33" borderId="0" xfId="49" applyFont="1" applyFill="1" applyBorder="1" applyAlignment="1">
      <alignment horizontal="left" wrapText="1"/>
    </xf>
    <xf numFmtId="196" fontId="51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170" fontId="4" fillId="33" borderId="0" xfId="49" applyFont="1" applyFill="1" applyAlignment="1">
      <alignment/>
    </xf>
    <xf numFmtId="170" fontId="0" fillId="0" borderId="0" xfId="0" applyNumberFormat="1" applyAlignment="1">
      <alignment/>
    </xf>
    <xf numFmtId="170" fontId="0" fillId="0" borderId="0" xfId="49" applyFont="1" applyAlignment="1">
      <alignment/>
    </xf>
    <xf numFmtId="202" fontId="50" fillId="33" borderId="0" xfId="49" applyNumberFormat="1" applyFont="1" applyFill="1" applyAlignment="1">
      <alignment/>
    </xf>
    <xf numFmtId="170" fontId="50" fillId="33" borderId="0" xfId="51" applyFont="1" applyFill="1" applyAlignment="1">
      <alignment/>
    </xf>
    <xf numFmtId="0" fontId="54" fillId="33" borderId="0" xfId="0" applyFont="1" applyFill="1" applyAlignment="1">
      <alignment/>
    </xf>
    <xf numFmtId="170" fontId="2" fillId="33" borderId="0" xfId="5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15.png" /><Relationship Id="rId4" Type="http://schemas.openxmlformats.org/officeDocument/2006/relationships/image" Target="../media/image17.emf" /><Relationship Id="rId5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15.png" /><Relationship Id="rId4" Type="http://schemas.openxmlformats.org/officeDocument/2006/relationships/image" Target="../media/image16.emf" /><Relationship Id="rId5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1304925</xdr:colOff>
      <xdr:row>54</xdr:row>
      <xdr:rowOff>152400</xdr:rowOff>
    </xdr:to>
    <xdr:grpSp>
      <xdr:nvGrpSpPr>
        <xdr:cNvPr id="1" name="Grupo 12"/>
        <xdr:cNvGrpSpPr>
          <a:grpSpLocks/>
        </xdr:cNvGrpSpPr>
      </xdr:nvGrpSpPr>
      <xdr:grpSpPr>
        <a:xfrm>
          <a:off x="5295900" y="19497675"/>
          <a:ext cx="16668750" cy="2838450"/>
          <a:chOff x="8676409" y="3359727"/>
          <a:chExt cx="16661825" cy="3464172"/>
        </a:xfrm>
        <a:solidFill>
          <a:srgbClr val="FFFFFF"/>
        </a:solidFill>
      </xdr:grpSpPr>
      <xdr:pic>
        <xdr:nvPicPr>
          <xdr:cNvPr id="2" name="Imagen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827045" y="3359727"/>
            <a:ext cx="4511189" cy="795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676409" y="6028872"/>
            <a:ext cx="4511189" cy="7950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95250</xdr:colOff>
      <xdr:row>2</xdr:row>
      <xdr:rowOff>95250</xdr:rowOff>
    </xdr:from>
    <xdr:to>
      <xdr:col>7</xdr:col>
      <xdr:colOff>1781175</xdr:colOff>
      <xdr:row>2</xdr:row>
      <xdr:rowOff>1666875</xdr:rowOff>
    </xdr:to>
    <xdr:pic>
      <xdr:nvPicPr>
        <xdr:cNvPr id="4" name="Imagen 7" descr="O:\Desarrollo\Mercadeo\LOGOS\sin Eslogan\logo c1 sin eslogan.png"/>
        <xdr:cNvPicPr preferRelativeResize="1">
          <a:picLocks noChangeAspect="1"/>
        </xdr:cNvPicPr>
      </xdr:nvPicPr>
      <xdr:blipFill>
        <a:blip r:embed="rId3"/>
        <a:srcRect l="16140" t="37388" r="15354" b="35675"/>
        <a:stretch>
          <a:fillRect/>
        </a:stretch>
      </xdr:blipFill>
      <xdr:spPr>
        <a:xfrm>
          <a:off x="10791825" y="126682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3238500</xdr:colOff>
      <xdr:row>52</xdr:row>
      <xdr:rowOff>342900</xdr:rowOff>
    </xdr:from>
    <xdr:to>
      <xdr:col>9</xdr:col>
      <xdr:colOff>1295400</xdr:colOff>
      <xdr:row>54</xdr:row>
      <xdr:rowOff>180975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59325" y="21955125"/>
          <a:ext cx="449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3790950</xdr:colOff>
      <xdr:row>46</xdr:row>
      <xdr:rowOff>190500</xdr:rowOff>
    </xdr:from>
    <xdr:to>
      <xdr:col>3</xdr:col>
      <xdr:colOff>1847850</xdr:colOff>
      <xdr:row>48</xdr:row>
      <xdr:rowOff>200025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19516725"/>
          <a:ext cx="449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50</xdr:row>
      <xdr:rowOff>47625</xdr:rowOff>
    </xdr:from>
    <xdr:to>
      <xdr:col>7</xdr:col>
      <xdr:colOff>542925</xdr:colOff>
      <xdr:row>59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0258425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2647950</xdr:colOff>
      <xdr:row>2</xdr:row>
      <xdr:rowOff>38100</xdr:rowOff>
    </xdr:from>
    <xdr:to>
      <xdr:col>3</xdr:col>
      <xdr:colOff>1076325</xdr:colOff>
      <xdr:row>4</xdr:row>
      <xdr:rowOff>57150</xdr:rowOff>
    </xdr:to>
    <xdr:pic>
      <xdr:nvPicPr>
        <xdr:cNvPr id="4" name="Imagen 7" descr="O:\Desarrollo\Mercadeo\LOGOS\sin Eslogan\logo c1 sin eslogan.png"/>
        <xdr:cNvPicPr preferRelativeResize="1">
          <a:picLocks noChangeAspect="1"/>
        </xdr:cNvPicPr>
      </xdr:nvPicPr>
      <xdr:blipFill>
        <a:blip r:embed="rId3"/>
        <a:srcRect l="16140" t="37388" r="15354" b="35675"/>
        <a:stretch>
          <a:fillRect/>
        </a:stretch>
      </xdr:blipFill>
      <xdr:spPr>
        <a:xfrm>
          <a:off x="3019425" y="38100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50</xdr:row>
      <xdr:rowOff>57150</xdr:rowOff>
    </xdr:from>
    <xdr:to>
      <xdr:col>1</xdr:col>
      <xdr:colOff>2743200</xdr:colOff>
      <xdr:row>52</xdr:row>
      <xdr:rowOff>66675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10267950"/>
          <a:ext cx="2276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56</xdr:row>
      <xdr:rowOff>180975</xdr:rowOff>
    </xdr:from>
    <xdr:to>
      <xdr:col>7</xdr:col>
      <xdr:colOff>571500</xdr:colOff>
      <xdr:row>59</xdr:row>
      <xdr:rowOff>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86325" y="11534775"/>
          <a:ext cx="2295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T53"/>
  <sheetViews>
    <sheetView showGridLines="0" tabSelected="1" zoomScale="40" zoomScaleNormal="40" zoomScalePageLayoutView="0" workbookViewId="0" topLeftCell="A1">
      <selection activeCell="B9" sqref="B9:F9"/>
    </sheetView>
  </sheetViews>
  <sheetFormatPr defaultColWidth="11.421875" defaultRowHeight="15"/>
  <cols>
    <col min="1" max="1" width="22.421875" style="1" customWidth="1"/>
    <col min="2" max="2" width="93.28125" style="53" customWidth="1"/>
    <col min="3" max="3" width="3.28125" style="53" customWidth="1"/>
    <col min="4" max="4" width="38.28125" style="42" customWidth="1"/>
    <col min="5" max="5" width="3.140625" style="42" customWidth="1"/>
    <col min="6" max="6" width="38.28125" style="42" customWidth="1"/>
    <col min="7" max="7" width="14.57421875" style="42" customWidth="1"/>
    <col min="8" max="8" width="93.28125" style="42" customWidth="1"/>
    <col min="9" max="9" width="3.28125" style="42" customWidth="1"/>
    <col min="10" max="10" width="39.00390625" style="42" customWidth="1"/>
    <col min="11" max="11" width="3.28125" style="42" customWidth="1"/>
    <col min="12" max="12" width="38.28125" style="42" customWidth="1"/>
    <col min="13" max="14" width="51.8515625" style="1" customWidth="1"/>
    <col min="15" max="15" width="14.28125" style="1" customWidth="1"/>
    <col min="16" max="16384" width="11.421875" style="1" customWidth="1"/>
  </cols>
  <sheetData>
    <row r="1" ht="58.5" customHeight="1"/>
    <row r="2" spans="2:12" ht="33.75" customHeight="1">
      <c r="B2" s="121" t="s">
        <v>52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35" customHeight="1"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</row>
    <row r="4" spans="2:12" ht="30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2" ht="30">
      <c r="B5" s="121" t="s">
        <v>46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2:12" ht="30">
      <c r="B6" s="107"/>
      <c r="C6" s="107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30">
      <c r="B7" s="107"/>
      <c r="C7" s="107"/>
      <c r="D7" s="108"/>
      <c r="E7" s="108"/>
      <c r="F7" s="108"/>
      <c r="G7" s="108"/>
      <c r="H7" s="108"/>
      <c r="I7" s="108"/>
      <c r="J7" s="108"/>
      <c r="K7" s="108"/>
      <c r="L7" s="108"/>
    </row>
    <row r="8" spans="2:12" ht="30">
      <c r="B8" s="102"/>
      <c r="C8" s="103"/>
      <c r="D8" s="104"/>
      <c r="E8" s="104"/>
      <c r="F8" s="104"/>
      <c r="G8" s="105"/>
      <c r="H8" s="104"/>
      <c r="I8" s="104"/>
      <c r="J8" s="106"/>
      <c r="K8" s="104"/>
      <c r="L8" s="104"/>
    </row>
    <row r="9" spans="2:12" ht="30">
      <c r="B9" s="123" t="s">
        <v>3</v>
      </c>
      <c r="C9" s="123"/>
      <c r="D9" s="123"/>
      <c r="E9" s="123"/>
      <c r="F9" s="123"/>
      <c r="G9" s="124" t="s">
        <v>4</v>
      </c>
      <c r="H9" s="124"/>
      <c r="I9" s="124"/>
      <c r="J9" s="124"/>
      <c r="K9" s="124"/>
      <c r="L9" s="124"/>
    </row>
    <row r="10" spans="2:12" ht="30">
      <c r="B10" s="40"/>
      <c r="C10" s="40"/>
      <c r="D10" s="41"/>
      <c r="E10" s="41"/>
      <c r="G10" s="38"/>
      <c r="H10" s="43"/>
      <c r="I10" s="43"/>
      <c r="J10" s="44"/>
      <c r="K10" s="44"/>
      <c r="L10" s="44"/>
    </row>
    <row r="11" spans="2:14" ht="30">
      <c r="B11" s="45" t="s">
        <v>10</v>
      </c>
      <c r="C11" s="40"/>
      <c r="D11" s="46"/>
      <c r="E11" s="46"/>
      <c r="F11" s="47">
        <f>SUM(D13:D20)</f>
        <v>24681334.24</v>
      </c>
      <c r="G11" s="38"/>
      <c r="H11" s="48" t="s">
        <v>11</v>
      </c>
      <c r="I11" s="49"/>
      <c r="J11" s="46"/>
      <c r="K11" s="46"/>
      <c r="L11" s="50">
        <f>SUM(J12:J18)</f>
        <v>29798789.720000006</v>
      </c>
      <c r="M11" s="2"/>
      <c r="N11" s="83"/>
    </row>
    <row r="12" spans="2:14" ht="30">
      <c r="B12" s="36"/>
      <c r="C12" s="40"/>
      <c r="D12" s="46"/>
      <c r="E12" s="46"/>
      <c r="F12" s="50"/>
      <c r="G12" s="38"/>
      <c r="H12" s="41" t="s">
        <v>59</v>
      </c>
      <c r="I12" s="41"/>
      <c r="J12" s="83">
        <v>24503258.680000003</v>
      </c>
      <c r="K12" s="44"/>
      <c r="L12" s="44"/>
      <c r="M12" s="41"/>
      <c r="N12" s="83"/>
    </row>
    <row r="13" spans="2:15" ht="30">
      <c r="B13" s="40" t="s">
        <v>33</v>
      </c>
      <c r="C13" s="40"/>
      <c r="D13" s="83">
        <v>3161216.9299999997</v>
      </c>
      <c r="E13" s="46"/>
      <c r="F13" s="50"/>
      <c r="G13" s="51"/>
      <c r="H13" s="42" t="s">
        <v>49</v>
      </c>
      <c r="J13" s="83">
        <v>3603142.05</v>
      </c>
      <c r="L13" s="44"/>
      <c r="M13" s="41"/>
      <c r="N13" s="83"/>
      <c r="O13" s="2"/>
    </row>
    <row r="14" spans="2:15" ht="30">
      <c r="B14" s="52" t="s">
        <v>55</v>
      </c>
      <c r="D14" s="82">
        <v>19693773.609999996</v>
      </c>
      <c r="E14" s="46"/>
      <c r="F14" s="54"/>
      <c r="G14" s="37"/>
      <c r="H14" s="41" t="s">
        <v>42</v>
      </c>
      <c r="I14" s="41"/>
      <c r="J14" s="83">
        <v>642059.35</v>
      </c>
      <c r="K14" s="44"/>
      <c r="L14" s="54"/>
      <c r="M14" s="41"/>
      <c r="N14" s="83"/>
      <c r="O14" s="2"/>
    </row>
    <row r="15" spans="2:15" ht="30">
      <c r="B15" s="52" t="s">
        <v>34</v>
      </c>
      <c r="D15" s="83">
        <v>-1376295.88</v>
      </c>
      <c r="F15" s="54"/>
      <c r="G15" s="37"/>
      <c r="H15" s="41" t="s">
        <v>43</v>
      </c>
      <c r="I15" s="43"/>
      <c r="J15" s="83">
        <v>161474.34</v>
      </c>
      <c r="K15" s="44"/>
      <c r="L15" s="55"/>
      <c r="M15" s="41"/>
      <c r="N15" s="83"/>
      <c r="O15" s="2"/>
    </row>
    <row r="16" spans="2:15" ht="31.5">
      <c r="B16" s="52" t="s">
        <v>35</v>
      </c>
      <c r="C16" s="40"/>
      <c r="D16" s="83">
        <v>528453.69</v>
      </c>
      <c r="F16" s="109"/>
      <c r="G16" s="37"/>
      <c r="H16" s="56" t="s">
        <v>51</v>
      </c>
      <c r="J16" s="83">
        <v>288000.84</v>
      </c>
      <c r="K16" s="44"/>
      <c r="L16" s="55"/>
      <c r="M16" s="41"/>
      <c r="N16" s="83"/>
      <c r="O16" s="2"/>
    </row>
    <row r="17" spans="2:15" ht="31.5">
      <c r="B17" s="53" t="s">
        <v>36</v>
      </c>
      <c r="C17" s="40"/>
      <c r="D17" s="83">
        <v>1812101.46</v>
      </c>
      <c r="F17" s="109"/>
      <c r="G17" s="37"/>
      <c r="H17" s="53" t="s">
        <v>61</v>
      </c>
      <c r="I17" s="44"/>
      <c r="J17" s="83">
        <v>451081.85</v>
      </c>
      <c r="K17" s="44"/>
      <c r="L17" s="44"/>
      <c r="M17" s="41"/>
      <c r="N17" s="83"/>
      <c r="O17" s="2"/>
    </row>
    <row r="18" spans="2:15" ht="30">
      <c r="B18" s="40" t="s">
        <v>37</v>
      </c>
      <c r="C18" s="40"/>
      <c r="D18" s="83">
        <v>569333.9899999999</v>
      </c>
      <c r="E18" s="46"/>
      <c r="F18" s="50"/>
      <c r="G18" s="111"/>
      <c r="H18" s="53" t="s">
        <v>58</v>
      </c>
      <c r="J18" s="84">
        <v>149772.61</v>
      </c>
      <c r="K18" s="44"/>
      <c r="L18" s="44"/>
      <c r="M18" s="41"/>
      <c r="N18" s="83"/>
      <c r="O18" s="2"/>
    </row>
    <row r="19" spans="2:15" ht="30">
      <c r="B19" s="40" t="s">
        <v>48</v>
      </c>
      <c r="C19" s="40"/>
      <c r="D19" s="83">
        <v>209073.3</v>
      </c>
      <c r="E19" s="46"/>
      <c r="F19" s="50"/>
      <c r="G19" s="111"/>
      <c r="L19" s="57"/>
      <c r="M19" s="41"/>
      <c r="N19" s="83"/>
      <c r="O19" s="2"/>
    </row>
    <row r="20" spans="2:15" ht="30">
      <c r="B20" s="58" t="s">
        <v>21</v>
      </c>
      <c r="C20" s="59"/>
      <c r="D20" s="84">
        <v>83677.14</v>
      </c>
      <c r="E20" s="46"/>
      <c r="F20" s="54"/>
      <c r="G20" s="41"/>
      <c r="M20" s="41"/>
      <c r="N20" s="83"/>
      <c r="O20" s="2"/>
    </row>
    <row r="21" spans="2:15" ht="30">
      <c r="B21" s="58"/>
      <c r="C21" s="59"/>
      <c r="D21" s="83"/>
      <c r="E21" s="46"/>
      <c r="F21" s="54"/>
      <c r="G21" s="41"/>
      <c r="H21" s="53"/>
      <c r="J21" s="63"/>
      <c r="M21" s="41"/>
      <c r="N21" s="83"/>
      <c r="O21" s="2"/>
    </row>
    <row r="22" spans="5:15" ht="30">
      <c r="E22" s="46"/>
      <c r="H22" s="53"/>
      <c r="J22" s="63"/>
      <c r="M22" s="41"/>
      <c r="N22" s="83"/>
      <c r="O22" s="2"/>
    </row>
    <row r="23" spans="2:15" ht="30">
      <c r="B23" s="45" t="s">
        <v>5</v>
      </c>
      <c r="C23" s="40"/>
      <c r="D23" s="46"/>
      <c r="F23" s="50">
        <f>SUM(D24:D30)</f>
        <v>30149647.550000004</v>
      </c>
      <c r="H23" s="48" t="s">
        <v>5</v>
      </c>
      <c r="J23" s="63"/>
      <c r="L23" s="55">
        <f>SUM(J24:J27)</f>
        <v>18210005.71</v>
      </c>
      <c r="M23" s="41"/>
      <c r="N23" s="83"/>
      <c r="O23" s="2"/>
    </row>
    <row r="24" spans="2:15" ht="30">
      <c r="B24" s="53" t="s">
        <v>56</v>
      </c>
      <c r="D24" s="83">
        <v>27431575.76</v>
      </c>
      <c r="E24" s="46"/>
      <c r="F24" s="54"/>
      <c r="H24" s="41" t="s">
        <v>60</v>
      </c>
      <c r="J24" s="83">
        <v>16270228.87</v>
      </c>
      <c r="K24" s="55"/>
      <c r="L24" s="54"/>
      <c r="M24" s="41"/>
      <c r="N24" s="83"/>
      <c r="O24" s="2"/>
    </row>
    <row r="25" spans="2:15" ht="30">
      <c r="B25" s="60" t="s">
        <v>22</v>
      </c>
      <c r="C25" s="60"/>
      <c r="D25" s="83">
        <v>2516837.21</v>
      </c>
      <c r="E25" s="44"/>
      <c r="F25" s="55"/>
      <c r="H25" s="53" t="s">
        <v>57</v>
      </c>
      <c r="J25" s="83">
        <v>399742.19000000006</v>
      </c>
      <c r="K25" s="55"/>
      <c r="L25" s="54"/>
      <c r="M25" s="41"/>
      <c r="N25" s="83"/>
      <c r="O25" s="2"/>
    </row>
    <row r="26" spans="2:15" ht="30">
      <c r="B26" s="60" t="s">
        <v>38</v>
      </c>
      <c r="C26" s="60"/>
      <c r="D26" s="83">
        <v>-465296.55</v>
      </c>
      <c r="E26" s="38"/>
      <c r="F26" s="50"/>
      <c r="H26" s="42" t="s">
        <v>12</v>
      </c>
      <c r="J26" s="83">
        <v>40034.65</v>
      </c>
      <c r="M26" s="41"/>
      <c r="N26" s="83"/>
      <c r="O26" s="2"/>
    </row>
    <row r="27" spans="2:15" ht="30">
      <c r="B27" s="53" t="s">
        <v>39</v>
      </c>
      <c r="D27" s="83">
        <v>2359.71</v>
      </c>
      <c r="E27" s="38"/>
      <c r="F27" s="50"/>
      <c r="H27" s="41" t="s">
        <v>62</v>
      </c>
      <c r="J27" s="84">
        <v>1500000</v>
      </c>
      <c r="M27" s="41"/>
      <c r="N27" s="83"/>
      <c r="O27" s="2"/>
    </row>
    <row r="28" spans="2:14" ht="30">
      <c r="B28" s="60" t="s">
        <v>19</v>
      </c>
      <c r="D28" s="83">
        <v>31147.760000000002</v>
      </c>
      <c r="E28" s="46"/>
      <c r="F28" s="50"/>
      <c r="J28" s="63"/>
      <c r="K28" s="55"/>
      <c r="L28" s="55"/>
      <c r="M28" s="41"/>
      <c r="N28" s="83"/>
    </row>
    <row r="29" spans="2:14" ht="30">
      <c r="B29" s="53" t="s">
        <v>40</v>
      </c>
      <c r="D29" s="85">
        <v>22417.34</v>
      </c>
      <c r="F29" s="54"/>
      <c r="G29" s="41"/>
      <c r="J29" s="63"/>
      <c r="M29" s="41"/>
      <c r="N29" s="83"/>
    </row>
    <row r="30" spans="2:14" ht="30">
      <c r="B30" s="53" t="s">
        <v>41</v>
      </c>
      <c r="D30" s="84">
        <v>610606.32</v>
      </c>
      <c r="G30" s="41"/>
      <c r="H30" s="48" t="s">
        <v>13</v>
      </c>
      <c r="I30" s="41"/>
      <c r="J30" s="83"/>
      <c r="K30" s="55"/>
      <c r="L30" s="55">
        <f>SUM(J32:J35)</f>
        <v>6822186.36</v>
      </c>
      <c r="M30" s="41"/>
      <c r="N30" s="83"/>
    </row>
    <row r="31" spans="4:13" ht="30">
      <c r="D31" s="55"/>
      <c r="G31" s="41"/>
      <c r="H31" s="41"/>
      <c r="I31" s="41"/>
      <c r="J31" s="83"/>
      <c r="K31" s="55"/>
      <c r="L31" s="55"/>
      <c r="M31" s="2"/>
    </row>
    <row r="32" spans="7:14" ht="30">
      <c r="G32" s="41"/>
      <c r="H32" s="38" t="s">
        <v>6</v>
      </c>
      <c r="I32" s="38"/>
      <c r="J32" s="83">
        <v>3976500</v>
      </c>
      <c r="K32" s="50"/>
      <c r="L32" s="50"/>
      <c r="M32" s="38"/>
      <c r="N32" s="83"/>
    </row>
    <row r="33" spans="5:14" ht="30">
      <c r="E33" s="46"/>
      <c r="G33" s="41"/>
      <c r="H33" s="38" t="s">
        <v>45</v>
      </c>
      <c r="I33" s="38"/>
      <c r="J33" s="83">
        <v>224608.73</v>
      </c>
      <c r="K33" s="50"/>
      <c r="L33" s="50"/>
      <c r="M33" s="38"/>
      <c r="N33" s="83"/>
    </row>
    <row r="34" spans="1:14" s="3" customFormat="1" ht="30">
      <c r="A34" s="1"/>
      <c r="B34" s="63"/>
      <c r="C34" s="63"/>
      <c r="D34" s="42"/>
      <c r="E34" s="46"/>
      <c r="F34" s="50"/>
      <c r="G34" s="38"/>
      <c r="H34" s="38" t="s">
        <v>47</v>
      </c>
      <c r="I34" s="38"/>
      <c r="J34" s="83">
        <v>2809426.8599999994</v>
      </c>
      <c r="K34" s="50"/>
      <c r="L34" s="95"/>
      <c r="M34" s="38"/>
      <c r="N34" s="83"/>
    </row>
    <row r="35" spans="5:14" ht="30">
      <c r="E35" s="38"/>
      <c r="F35" s="50"/>
      <c r="G35" s="38"/>
      <c r="H35" s="38" t="s">
        <v>44</v>
      </c>
      <c r="I35" s="38"/>
      <c r="J35" s="98">
        <v>-188349.2299999999</v>
      </c>
      <c r="K35" s="38"/>
      <c r="L35" s="54"/>
      <c r="M35" s="38"/>
      <c r="N35" s="83"/>
    </row>
    <row r="36" spans="5:14" ht="30">
      <c r="E36" s="38"/>
      <c r="F36" s="50"/>
      <c r="G36" s="38"/>
      <c r="J36" s="83"/>
      <c r="K36" s="54"/>
      <c r="L36" s="92"/>
      <c r="M36" s="38"/>
      <c r="N36" s="83"/>
    </row>
    <row r="37" spans="7:14" ht="30">
      <c r="G37" s="41"/>
      <c r="H37" s="38"/>
      <c r="K37" s="54"/>
      <c r="L37" s="54"/>
      <c r="M37" s="38"/>
      <c r="N37" s="83"/>
    </row>
    <row r="38" spans="7:14" ht="30">
      <c r="G38" s="41"/>
      <c r="H38" s="38"/>
      <c r="I38" s="38"/>
      <c r="J38" s="81"/>
      <c r="K38" s="50"/>
      <c r="L38" s="50"/>
      <c r="M38" s="38"/>
      <c r="N38" s="83"/>
    </row>
    <row r="39" spans="2:14" ht="30.75" thickBot="1">
      <c r="B39" s="86" t="s">
        <v>7</v>
      </c>
      <c r="E39" s="46"/>
      <c r="F39" s="64">
        <f>+F23+F11</f>
        <v>54830981.79000001</v>
      </c>
      <c r="G39" s="41"/>
      <c r="H39" s="35" t="s">
        <v>20</v>
      </c>
      <c r="I39" s="35"/>
      <c r="J39" s="65"/>
      <c r="K39" s="65"/>
      <c r="L39" s="64">
        <f>+L30+L23+L11</f>
        <v>54830981.79000001</v>
      </c>
      <c r="M39" s="38"/>
      <c r="N39" s="83"/>
    </row>
    <row r="40" spans="3:14" ht="30.75" thickTop="1">
      <c r="C40" s="39"/>
      <c r="D40" s="54"/>
      <c r="E40" s="41"/>
      <c r="F40" s="66"/>
      <c r="G40" s="41"/>
      <c r="H40" s="38"/>
      <c r="I40" s="38"/>
      <c r="J40" s="49"/>
      <c r="K40" s="38"/>
      <c r="L40" s="50"/>
      <c r="M40" s="38"/>
      <c r="N40" s="83"/>
    </row>
    <row r="41" spans="3:12" ht="30">
      <c r="C41" s="60"/>
      <c r="D41" s="67"/>
      <c r="E41" s="41"/>
      <c r="F41" s="50"/>
      <c r="G41" s="41"/>
      <c r="H41" s="38"/>
      <c r="I41" s="38"/>
      <c r="J41" s="49"/>
      <c r="K41" s="38"/>
      <c r="L41" s="97"/>
    </row>
    <row r="42" spans="3:12" ht="30">
      <c r="C42" s="60"/>
      <c r="D42" s="67"/>
      <c r="E42" s="68" t="s">
        <v>8</v>
      </c>
      <c r="F42" s="92"/>
      <c r="L42" s="99"/>
    </row>
    <row r="43" spans="2:20" ht="30">
      <c r="B43" s="60"/>
      <c r="C43" s="60"/>
      <c r="D43" s="50"/>
      <c r="E43" s="68"/>
      <c r="F43" s="93"/>
      <c r="G43" s="61"/>
      <c r="H43" s="61"/>
      <c r="L43" s="110"/>
      <c r="P43" s="5"/>
      <c r="R43" s="5"/>
      <c r="S43" s="5"/>
      <c r="T43" s="5"/>
    </row>
    <row r="44" spans="2:20" ht="30">
      <c r="B44" s="69"/>
      <c r="C44" s="60"/>
      <c r="D44" s="50"/>
      <c r="E44" s="68"/>
      <c r="F44" s="94"/>
      <c r="G44" s="70"/>
      <c r="H44" s="68"/>
      <c r="I44" s="38"/>
      <c r="J44" s="49"/>
      <c r="K44" s="38"/>
      <c r="L44" s="38"/>
      <c r="P44" s="5"/>
      <c r="Q44" s="5"/>
      <c r="R44" s="5"/>
      <c r="S44" s="5"/>
      <c r="T44" s="5"/>
    </row>
    <row r="45" spans="2:20" ht="30">
      <c r="B45" s="33"/>
      <c r="C45" s="60"/>
      <c r="D45" s="38"/>
      <c r="E45" s="68"/>
      <c r="F45" s="71"/>
      <c r="G45" s="72"/>
      <c r="H45" s="73"/>
      <c r="I45" s="74"/>
      <c r="K45" s="112"/>
      <c r="L45" s="112"/>
      <c r="P45" s="5"/>
      <c r="Q45" s="5"/>
      <c r="R45" s="5"/>
      <c r="S45" s="5"/>
      <c r="T45" s="5"/>
    </row>
    <row r="46" spans="2:20" ht="30">
      <c r="B46" s="33"/>
      <c r="C46" s="60"/>
      <c r="D46" s="38"/>
      <c r="E46" s="61"/>
      <c r="F46" s="71"/>
      <c r="G46" s="75"/>
      <c r="H46" s="76"/>
      <c r="I46" s="74"/>
      <c r="J46" s="125"/>
      <c r="K46" s="125"/>
      <c r="L46" s="112"/>
      <c r="M46" s="4"/>
      <c r="P46" s="5"/>
      <c r="Q46" s="5"/>
      <c r="R46" s="5"/>
      <c r="S46" s="5"/>
      <c r="T46" s="5"/>
    </row>
    <row r="47" spans="3:20" ht="30">
      <c r="C47" s="33"/>
      <c r="D47" s="77"/>
      <c r="E47" s="61"/>
      <c r="F47" s="78"/>
      <c r="G47" s="75"/>
      <c r="H47" s="76"/>
      <c r="I47" s="38"/>
      <c r="J47" s="49"/>
      <c r="K47" s="38"/>
      <c r="L47" s="38"/>
      <c r="P47" s="5"/>
      <c r="Q47" s="5"/>
      <c r="R47" s="5"/>
      <c r="S47" s="5"/>
      <c r="T47" s="5"/>
    </row>
    <row r="48" spans="3:20" ht="30">
      <c r="C48" s="33"/>
      <c r="D48" s="79"/>
      <c r="P48" s="5"/>
      <c r="Q48" s="5"/>
      <c r="R48" s="5"/>
      <c r="S48" s="5"/>
      <c r="T48" s="5"/>
    </row>
    <row r="49" ht="30"/>
    <row r="50" spans="2:13" ht="30">
      <c r="B50" s="60"/>
      <c r="C50" s="60"/>
      <c r="D50" s="79"/>
      <c r="M50" s="4"/>
    </row>
    <row r="51" spans="2:4" ht="30">
      <c r="B51" s="60"/>
      <c r="D51" s="38"/>
    </row>
    <row r="52" ht="30"/>
    <row r="53" ht="30">
      <c r="F53" s="62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Q50"/>
  <sheetViews>
    <sheetView showGridLines="0" zoomScale="80" zoomScaleNormal="80" zoomScalePageLayoutView="0" workbookViewId="0" topLeftCell="A1">
      <selection activeCell="B2" sqref="B2:H2"/>
    </sheetView>
  </sheetViews>
  <sheetFormatPr defaultColWidth="11.421875" defaultRowHeight="15"/>
  <cols>
    <col min="1" max="1" width="5.57421875" style="10" customWidth="1"/>
    <col min="2" max="2" width="46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38.57421875" style="10" customWidth="1"/>
    <col min="10" max="10" width="17.8515625" style="10" customWidth="1"/>
    <col min="11" max="11" width="34.0039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1" ht="8.25" customHeight="1"/>
    <row r="2" spans="2:14" ht="18.75" customHeight="1">
      <c r="B2" s="126" t="s">
        <v>9</v>
      </c>
      <c r="C2" s="126"/>
      <c r="D2" s="126"/>
      <c r="E2" s="126"/>
      <c r="F2" s="126"/>
      <c r="G2" s="126"/>
      <c r="H2" s="126"/>
      <c r="I2" s="28"/>
      <c r="J2" s="28"/>
      <c r="K2" s="28"/>
      <c r="L2" s="28"/>
      <c r="M2" s="28"/>
      <c r="N2" s="28"/>
    </row>
    <row r="3" spans="2:14" ht="18.75" customHeight="1">
      <c r="B3" s="113"/>
      <c r="C3" s="113"/>
      <c r="D3" s="113"/>
      <c r="E3" s="101"/>
      <c r="F3" s="101"/>
      <c r="G3" s="101"/>
      <c r="H3" s="101"/>
      <c r="I3" s="28"/>
      <c r="J3" s="28"/>
      <c r="K3" s="28"/>
      <c r="L3" s="28"/>
      <c r="M3" s="28"/>
      <c r="N3" s="28"/>
    </row>
    <row r="4" spans="2:14" ht="29.25" customHeight="1">
      <c r="B4" s="113"/>
      <c r="C4" s="113"/>
      <c r="D4" s="113"/>
      <c r="E4" s="101"/>
      <c r="F4" s="101"/>
      <c r="G4" s="101"/>
      <c r="H4" s="101"/>
      <c r="I4" s="28"/>
      <c r="J4" s="28"/>
      <c r="K4" s="28"/>
      <c r="L4" s="28"/>
      <c r="M4" s="28"/>
      <c r="N4" s="28"/>
    </row>
    <row r="5" spans="2:14" ht="12.75" customHeight="1">
      <c r="B5" s="113"/>
      <c r="C5" s="113"/>
      <c r="D5" s="113"/>
      <c r="E5" s="101"/>
      <c r="F5" s="101"/>
      <c r="G5" s="101"/>
      <c r="H5" s="101"/>
      <c r="I5" s="28"/>
      <c r="J5" s="28"/>
      <c r="K5" s="28"/>
      <c r="L5" s="28"/>
      <c r="M5" s="28"/>
      <c r="N5" s="28"/>
    </row>
    <row r="6" spans="2:14" ht="18.75" customHeight="1">
      <c r="B6" s="127" t="s">
        <v>64</v>
      </c>
      <c r="C6" s="127"/>
      <c r="D6" s="127"/>
      <c r="E6" s="127"/>
      <c r="F6" s="127"/>
      <c r="G6" s="127"/>
      <c r="H6" s="127"/>
      <c r="I6" s="28"/>
      <c r="J6" s="28"/>
      <c r="K6" s="28"/>
      <c r="L6" s="28"/>
      <c r="M6" s="28"/>
      <c r="N6" s="28"/>
    </row>
    <row r="7" spans="2:14" ht="18.75" customHeight="1">
      <c r="B7" s="127" t="s">
        <v>46</v>
      </c>
      <c r="C7" s="127"/>
      <c r="D7" s="127"/>
      <c r="E7" s="127"/>
      <c r="F7" s="127"/>
      <c r="G7" s="127"/>
      <c r="H7" s="127"/>
      <c r="I7" s="28"/>
      <c r="J7" s="28"/>
      <c r="K7" s="28"/>
      <c r="L7" s="28"/>
      <c r="M7" s="28"/>
      <c r="N7" s="28"/>
    </row>
    <row r="8" spans="2:6" ht="15.75">
      <c r="B8" s="80"/>
      <c r="C8" s="80"/>
      <c r="D8" s="80"/>
      <c r="E8" s="80"/>
      <c r="F8" s="80"/>
    </row>
    <row r="9" spans="2:6" ht="15.75">
      <c r="B9" s="80"/>
      <c r="C9" s="80"/>
      <c r="D9" s="80"/>
      <c r="E9" s="80"/>
      <c r="F9" s="80"/>
    </row>
    <row r="10" spans="2:6" ht="15.75">
      <c r="B10" s="8"/>
      <c r="C10" s="8"/>
      <c r="D10" s="8"/>
      <c r="E10" s="8"/>
      <c r="F10" s="8"/>
    </row>
    <row r="11" spans="2:10" ht="15.75">
      <c r="B11" s="29" t="s">
        <v>26</v>
      </c>
      <c r="F11" s="8"/>
      <c r="G11" s="8"/>
      <c r="H11" s="87">
        <f>SUM(H13:H22)</f>
        <v>1017204.2</v>
      </c>
      <c r="J11" s="19"/>
    </row>
    <row r="12" spans="2:11" ht="15.75">
      <c r="B12" s="8"/>
      <c r="F12" s="8"/>
      <c r="G12" s="8"/>
      <c r="H12" s="88"/>
      <c r="K12" s="19"/>
    </row>
    <row r="13" spans="2:17" ht="15.75">
      <c r="B13" s="13" t="s">
        <v>17</v>
      </c>
      <c r="F13" s="25"/>
      <c r="G13" s="25"/>
      <c r="H13" s="87">
        <f>SUM(F15:F21)</f>
        <v>1017204.2</v>
      </c>
      <c r="I13" s="19"/>
      <c r="J13" s="19"/>
      <c r="K13" s="19"/>
      <c r="O13" s="19"/>
      <c r="P13" s="19"/>
      <c r="Q13" s="19"/>
    </row>
    <row r="14" spans="2:16" ht="15">
      <c r="B14" s="9"/>
      <c r="F14" s="12"/>
      <c r="G14" s="12"/>
      <c r="H14" s="6"/>
      <c r="P14" s="19"/>
    </row>
    <row r="15" spans="2:16" ht="15.75">
      <c r="B15" s="9" t="s">
        <v>15</v>
      </c>
      <c r="F15" s="14">
        <v>812788.25</v>
      </c>
      <c r="G15" s="11"/>
      <c r="H15" s="89"/>
      <c r="I15"/>
      <c r="J15" s="116"/>
      <c r="K15"/>
      <c r="O15" s="15"/>
      <c r="P15" s="18"/>
    </row>
    <row r="16" spans="2:15" ht="15.75">
      <c r="B16" s="9" t="s">
        <v>27</v>
      </c>
      <c r="F16" s="14">
        <v>111311.39000000001</v>
      </c>
      <c r="G16" s="11"/>
      <c r="H16" s="89"/>
      <c r="I16"/>
      <c r="J16" s="116"/>
      <c r="K16"/>
      <c r="O16" s="15"/>
    </row>
    <row r="17" spans="2:16" ht="15.75">
      <c r="B17" s="9" t="s">
        <v>16</v>
      </c>
      <c r="F17" s="14">
        <v>13910.34</v>
      </c>
      <c r="G17" s="11"/>
      <c r="H17" s="89"/>
      <c r="I17"/>
      <c r="J17" s="116"/>
      <c r="K17"/>
      <c r="O17" s="15"/>
      <c r="P17" s="18"/>
    </row>
    <row r="18" spans="2:15" ht="15.75">
      <c r="B18" s="9" t="s">
        <v>25</v>
      </c>
      <c r="F18" s="14">
        <v>51512.689999999995</v>
      </c>
      <c r="G18" s="11"/>
      <c r="H18" s="89"/>
      <c r="I18"/>
      <c r="J18" s="116"/>
      <c r="K18"/>
      <c r="O18" s="15"/>
    </row>
    <row r="19" spans="2:15" ht="15.75">
      <c r="B19" s="9" t="s">
        <v>32</v>
      </c>
      <c r="F19" s="20">
        <v>605.13</v>
      </c>
      <c r="G19" s="12"/>
      <c r="H19" s="6"/>
      <c r="I19"/>
      <c r="J19" s="116"/>
      <c r="K19"/>
      <c r="O19" s="15"/>
    </row>
    <row r="20" spans="2:15" ht="15.75">
      <c r="B20" s="9" t="s">
        <v>53</v>
      </c>
      <c r="F20" s="20">
        <v>8537.51</v>
      </c>
      <c r="G20" s="12"/>
      <c r="H20" s="6"/>
      <c r="I20" s="115"/>
      <c r="J20" s="116"/>
      <c r="K20"/>
      <c r="O20" s="15"/>
    </row>
    <row r="21" spans="2:15" ht="15.75">
      <c r="B21" s="9" t="s">
        <v>54</v>
      </c>
      <c r="F21" s="16">
        <v>18538.89</v>
      </c>
      <c r="G21" s="12"/>
      <c r="H21" s="6"/>
      <c r="I21"/>
      <c r="J21" s="116"/>
      <c r="K21"/>
      <c r="O21" s="15"/>
    </row>
    <row r="22" spans="2:11" ht="15.75">
      <c r="B22" s="9"/>
      <c r="F22" s="27"/>
      <c r="G22" s="12"/>
      <c r="H22" s="6"/>
      <c r="I22"/>
      <c r="J22"/>
      <c r="K22"/>
    </row>
    <row r="23" spans="2:11" ht="15.75">
      <c r="B23" s="13" t="s">
        <v>0</v>
      </c>
      <c r="F23" s="12"/>
      <c r="G23" s="12"/>
      <c r="H23" s="87">
        <f>F24</f>
        <v>314943.61999999994</v>
      </c>
      <c r="J23"/>
      <c r="K23"/>
    </row>
    <row r="24" spans="2:17" ht="15.75">
      <c r="B24" s="30" t="s">
        <v>14</v>
      </c>
      <c r="F24" s="26">
        <v>314943.61999999994</v>
      </c>
      <c r="G24" s="12"/>
      <c r="H24" s="89"/>
      <c r="I24" s="19"/>
      <c r="J24"/>
      <c r="K24"/>
      <c r="O24" s="17"/>
      <c r="P24" s="18"/>
      <c r="Q24" s="18"/>
    </row>
    <row r="25" spans="2:16" ht="15.75">
      <c r="B25" s="13"/>
      <c r="F25" s="11"/>
      <c r="G25" s="12"/>
      <c r="H25" s="89"/>
      <c r="P25" s="19"/>
    </row>
    <row r="26" spans="2:16" ht="15.75">
      <c r="B26" s="13" t="s">
        <v>1</v>
      </c>
      <c r="F26" s="11"/>
      <c r="G26" s="12"/>
      <c r="H26" s="87">
        <f>+H11-H23</f>
        <v>702260.5800000001</v>
      </c>
      <c r="J26" s="15"/>
      <c r="P26" s="18"/>
    </row>
    <row r="27" spans="2:8" ht="15.75">
      <c r="B27" s="13"/>
      <c r="F27" s="11"/>
      <c r="G27" s="12"/>
      <c r="H27" s="89"/>
    </row>
    <row r="28" spans="2:8" ht="15.75">
      <c r="B28" s="13" t="s">
        <v>0</v>
      </c>
      <c r="F28" s="11"/>
      <c r="G28" s="12"/>
      <c r="H28" s="89"/>
    </row>
    <row r="29" spans="2:8" ht="15.75">
      <c r="B29" s="13" t="s">
        <v>18</v>
      </c>
      <c r="G29" s="12"/>
      <c r="H29" s="100">
        <f>+F31</f>
        <v>541812.63</v>
      </c>
    </row>
    <row r="30" spans="2:16" ht="15">
      <c r="B30" s="9"/>
      <c r="D30" s="15"/>
      <c r="F30" s="6"/>
      <c r="G30" s="12"/>
      <c r="H30" s="89"/>
      <c r="J30" s="18"/>
      <c r="K30" s="15"/>
      <c r="P30" s="19"/>
    </row>
    <row r="31" spans="2:16" ht="15">
      <c r="B31" s="9" t="s">
        <v>24</v>
      </c>
      <c r="F31" s="16">
        <f>SUM(D32:D34)</f>
        <v>541812.63</v>
      </c>
      <c r="G31" s="12"/>
      <c r="H31" s="89"/>
      <c r="J31" s="19"/>
      <c r="K31" s="15"/>
      <c r="P31" s="15"/>
    </row>
    <row r="32" spans="2:16" ht="15">
      <c r="B32" s="9" t="s">
        <v>29</v>
      </c>
      <c r="D32" s="6">
        <v>368499</v>
      </c>
      <c r="E32" s="6"/>
      <c r="F32" s="20"/>
      <c r="G32" s="12"/>
      <c r="H32" s="89"/>
      <c r="I32" s="14"/>
      <c r="J32" s="19"/>
      <c r="P32" s="18"/>
    </row>
    <row r="33" spans="2:16" ht="15">
      <c r="B33" s="9" t="s">
        <v>30</v>
      </c>
      <c r="D33" s="6">
        <v>144808.91</v>
      </c>
      <c r="E33" s="6"/>
      <c r="F33" s="20"/>
      <c r="G33" s="12"/>
      <c r="H33" s="89"/>
      <c r="I33" s="14"/>
      <c r="J33" s="19"/>
      <c r="P33" s="18"/>
    </row>
    <row r="34" spans="2:17" ht="15">
      <c r="B34" s="9" t="s">
        <v>31</v>
      </c>
      <c r="D34" s="7">
        <v>28504.72</v>
      </c>
      <c r="E34" s="6"/>
      <c r="F34" s="20"/>
      <c r="G34" s="12"/>
      <c r="H34" s="89"/>
      <c r="I34" s="14"/>
      <c r="O34" s="15"/>
      <c r="Q34" s="6"/>
    </row>
    <row r="35" spans="2:17" ht="15">
      <c r="B35" s="9"/>
      <c r="D35" s="6"/>
      <c r="F35" s="6"/>
      <c r="G35" s="12"/>
      <c r="H35" s="89"/>
      <c r="I35" s="17"/>
      <c r="O35" s="15"/>
      <c r="Q35" s="6"/>
    </row>
    <row r="36" spans="2:17" ht="15.75">
      <c r="B36" s="13" t="s">
        <v>2</v>
      </c>
      <c r="F36" s="11"/>
      <c r="G36" s="12"/>
      <c r="H36" s="100">
        <f>H26-H29</f>
        <v>160447.95000000007</v>
      </c>
      <c r="J36" s="18"/>
      <c r="K36" s="23"/>
      <c r="Q36" s="15"/>
    </row>
    <row r="37" spans="2:11" ht="15.75">
      <c r="B37" s="9"/>
      <c r="F37" s="11"/>
      <c r="G37" s="12"/>
      <c r="H37" s="89"/>
      <c r="I37" s="21"/>
      <c r="J37" s="22"/>
      <c r="K37" s="23"/>
    </row>
    <row r="38" spans="2:10" ht="18" customHeight="1">
      <c r="B38" s="13" t="s">
        <v>0</v>
      </c>
      <c r="F38" s="12"/>
      <c r="G38" s="12"/>
      <c r="H38" s="89"/>
      <c r="I38" s="14"/>
      <c r="J38" s="18"/>
    </row>
    <row r="39" spans="2:17" ht="18" customHeight="1">
      <c r="B39" s="9" t="s">
        <v>28</v>
      </c>
      <c r="F39" s="89"/>
      <c r="G39" s="12"/>
      <c r="H39" s="14">
        <v>2741.72</v>
      </c>
      <c r="I39" s="14"/>
      <c r="O39" s="23"/>
      <c r="P39" s="18"/>
      <c r="Q39" s="18"/>
    </row>
    <row r="40" spans="2:17" ht="15">
      <c r="B40" s="10" t="s">
        <v>23</v>
      </c>
      <c r="F40" s="14"/>
      <c r="H40" s="89">
        <v>344727.3999999999</v>
      </c>
      <c r="I40" s="14"/>
      <c r="O40" s="23"/>
      <c r="P40" s="18"/>
      <c r="Q40" s="18"/>
    </row>
    <row r="41" spans="2:15" ht="15">
      <c r="B41" s="10" t="s">
        <v>50</v>
      </c>
      <c r="F41" s="114"/>
      <c r="H41" s="89">
        <v>1328.06</v>
      </c>
      <c r="J41" s="15"/>
      <c r="K41" s="15"/>
      <c r="O41" s="17"/>
    </row>
    <row r="42" spans="2:15" ht="18" customHeight="1">
      <c r="B42" s="31"/>
      <c r="F42" s="14"/>
      <c r="G42" s="19"/>
      <c r="H42" s="90"/>
      <c r="I42" s="6"/>
      <c r="J42" s="6"/>
      <c r="K42" s="23"/>
      <c r="O42" s="17"/>
    </row>
    <row r="43" spans="2:15" ht="18.75" customHeight="1">
      <c r="B43" s="32" t="s">
        <v>65</v>
      </c>
      <c r="F43" s="24"/>
      <c r="G43" s="19"/>
      <c r="H43" s="96">
        <f>H36-H39-H40-H41</f>
        <v>-188349.22999999984</v>
      </c>
      <c r="I43" s="6"/>
      <c r="J43" s="6"/>
      <c r="K43" s="23"/>
      <c r="O43" s="17"/>
    </row>
    <row r="44" ht="15">
      <c r="H44" s="117"/>
    </row>
    <row r="45" spans="2:8" ht="15.75">
      <c r="B45" s="119"/>
      <c r="C45" s="118"/>
      <c r="D45" s="118"/>
      <c r="E45" s="118"/>
      <c r="F45" s="118"/>
      <c r="G45" s="118"/>
      <c r="H45" s="120"/>
    </row>
    <row r="46" spans="2:8" ht="15.75">
      <c r="B46" s="119"/>
      <c r="C46" s="118"/>
      <c r="D46" s="118"/>
      <c r="E46" s="118"/>
      <c r="F46" s="118"/>
      <c r="G46" s="118"/>
      <c r="H46" s="120"/>
    </row>
    <row r="47" spans="2:8" ht="15.75">
      <c r="B47" s="119"/>
      <c r="C47" s="118"/>
      <c r="D47" s="118"/>
      <c r="E47" s="118"/>
      <c r="F47" s="118"/>
      <c r="G47" s="118"/>
      <c r="H47" s="120"/>
    </row>
    <row r="48" spans="2:8" ht="15.75">
      <c r="B48" s="119"/>
      <c r="C48" s="118"/>
      <c r="D48" s="118"/>
      <c r="E48" s="118"/>
      <c r="F48" s="118"/>
      <c r="G48" s="118"/>
      <c r="H48" s="120"/>
    </row>
    <row r="50" ht="15.75">
      <c r="H50" s="91"/>
    </row>
    <row r="60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2020-01-27T16:41:56Z</cp:lastPrinted>
  <dcterms:created xsi:type="dcterms:W3CDTF">2012-02-07T22:54:31Z</dcterms:created>
  <dcterms:modified xsi:type="dcterms:W3CDTF">2020-02-24T21:57:27Z</dcterms:modified>
  <cp:category/>
  <cp:version/>
  <cp:contentType/>
  <cp:contentStatus/>
</cp:coreProperties>
</file>