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ina.cesar\AppData\Local\Microsoft\Windows\INetCache\Content.Outlook\7X3G0X0U\"/>
    </mc:Choice>
  </mc:AlternateContent>
  <bookViews>
    <workbookView xWindow="480" yWindow="420" windowWidth="19875" windowHeight="7650"/>
  </bookViews>
  <sheets>
    <sheet name="Plantilla BV" sheetId="1" r:id="rId1"/>
    <sheet name="Ratios" sheetId="2" r:id="rId2"/>
  </sheets>
  <externalReferences>
    <externalReference r:id="rId3"/>
  </externalReferences>
  <calcPr calcId="162913"/>
</workbook>
</file>

<file path=xl/calcChain.xml><?xml version="1.0" encoding="utf-8"?>
<calcChain xmlns="http://schemas.openxmlformats.org/spreadsheetml/2006/main">
  <c r="C53" i="1" l="1"/>
  <c r="C43" i="1"/>
  <c r="E12" i="2" l="1"/>
  <c r="C12" i="2"/>
  <c r="D101" i="1" l="1"/>
  <c r="D73" i="1"/>
  <c r="D80" i="1" s="1"/>
  <c r="D85" i="1" s="1"/>
  <c r="D89" i="1" s="1"/>
  <c r="C19" i="2"/>
  <c r="D65" i="1"/>
  <c r="D103" i="1" s="1"/>
  <c r="D53" i="1"/>
  <c r="C35" i="2"/>
  <c r="D43" i="1"/>
  <c r="D30" i="1"/>
  <c r="D31" i="1" s="1"/>
  <c r="D18" i="1"/>
  <c r="D92" i="1" s="1"/>
  <c r="D54" i="1" l="1"/>
  <c r="D66" i="1" s="1"/>
  <c r="C42" i="2"/>
  <c r="C51" i="2" s="1"/>
  <c r="C52" i="2"/>
  <c r="C62" i="2" s="1"/>
  <c r="E62" i="2" s="1"/>
  <c r="E11" i="2" s="1"/>
  <c r="C34" i="2"/>
  <c r="E34" i="2" s="1"/>
  <c r="E6" i="2" s="1"/>
  <c r="D96" i="1"/>
  <c r="D98" i="1"/>
  <c r="D100" i="1"/>
  <c r="D94" i="1"/>
  <c r="C18" i="2"/>
  <c r="C27" i="2" s="1"/>
  <c r="D104" i="1"/>
  <c r="E51" i="2" l="1"/>
  <c r="E8" i="2" s="1"/>
  <c r="E18" i="2"/>
  <c r="E2" i="2"/>
  <c r="C28" i="2"/>
  <c r="C43" i="2" l="1"/>
  <c r="E42" i="2" s="1"/>
  <c r="E7" i="2" s="1"/>
  <c r="E3" i="2"/>
  <c r="E27" i="2"/>
  <c r="C73" i="1" l="1"/>
  <c r="C80" i="1" s="1"/>
  <c r="C85" i="1" l="1"/>
  <c r="C89" i="1" s="1"/>
  <c r="C15" i="2" s="1"/>
  <c r="C104" i="1"/>
  <c r="C24" i="2" l="1"/>
  <c r="C101" i="1" l="1"/>
  <c r="C32" i="2" l="1"/>
  <c r="C65" i="1"/>
  <c r="C16" i="2" s="1"/>
  <c r="C49" i="2" l="1"/>
  <c r="C59" i="2" s="1"/>
  <c r="E59" i="2" s="1"/>
  <c r="C11" i="2" s="1"/>
  <c r="C2" i="2"/>
  <c r="E15" i="2"/>
  <c r="C103" i="1"/>
  <c r="C100" i="1"/>
  <c r="C96" i="1"/>
  <c r="C54" i="1"/>
  <c r="C94" i="1" l="1"/>
  <c r="C39" i="2"/>
  <c r="C66" i="1"/>
  <c r="C48" i="2" l="1"/>
  <c r="E48" i="2" s="1"/>
  <c r="C8" i="2" s="1"/>
  <c r="C30" i="1" l="1"/>
  <c r="C18" i="1"/>
  <c r="C31" i="2" l="1"/>
  <c r="E31" i="2" s="1"/>
  <c r="C6" i="2" s="1"/>
  <c r="C92" i="1"/>
  <c r="C31" i="1"/>
  <c r="C25" i="2" l="1"/>
  <c r="C98" i="1"/>
  <c r="C68" i="1"/>
  <c r="C40" i="2" l="1"/>
  <c r="E39" i="2" s="1"/>
  <c r="C7" i="2" s="1"/>
  <c r="E24" i="2"/>
  <c r="C3" i="2"/>
</calcChain>
</file>

<file path=xl/sharedStrings.xml><?xml version="1.0" encoding="utf-8"?>
<sst xmlns="http://schemas.openxmlformats.org/spreadsheetml/2006/main" count="192" uniqueCount="128">
  <si>
    <t>COMPAÑÍA DE TELECOMUNICACIONES DE EL SALVADOR, S.A. DE C.V.</t>
  </si>
  <si>
    <t>(En miles de Dólares de Estados Unidos de América)</t>
  </si>
  <si>
    <t>BALANCE GENERAL</t>
  </si>
  <si>
    <t>ACTIVO</t>
  </si>
  <si>
    <t>Febrero</t>
  </si>
  <si>
    <t>ACTIVO CORRIENTE</t>
  </si>
  <si>
    <t>Efectivo y Equivalentes de Efectivo</t>
  </si>
  <si>
    <t>Deudores comerciales y Otras Cuentas por Cobrar (Netos)</t>
  </si>
  <si>
    <t>Cuentas por cobrar Empresas Relacionadas</t>
  </si>
  <si>
    <t>Inversiones</t>
  </si>
  <si>
    <t>Inventario (Materiales, Suministros, etc.)</t>
  </si>
  <si>
    <t>Pagos por Anticipado</t>
  </si>
  <si>
    <t>Activos biológicos</t>
  </si>
  <si>
    <t>Impuestos Corrientes</t>
  </si>
  <si>
    <t>Otros Activos financieros</t>
  </si>
  <si>
    <t>TOTAL ACTIVO CORRIENTE</t>
  </si>
  <si>
    <t>ACTIVO NO CORRIENTE</t>
  </si>
  <si>
    <t>Propiedades, Planta y Equipo  (Neto)</t>
  </si>
  <si>
    <t>Inventario para la planta</t>
  </si>
  <si>
    <t>Prestamos por Cobrar parte Relacionada</t>
  </si>
  <si>
    <t>Activos intangibles</t>
  </si>
  <si>
    <t>Impuestos Diferidos</t>
  </si>
  <si>
    <t>TOTAL ACTIVO NO CORRIENTE</t>
  </si>
  <si>
    <t>TOTAL DE ACTIVO</t>
  </si>
  <si>
    <t>PASIVO</t>
  </si>
  <si>
    <t>PASIVO CORRIENTE</t>
  </si>
  <si>
    <t>Acreedores comerciales y Otras Cuentas por Pagar</t>
  </si>
  <si>
    <t>Préstamos de Corto Plazo</t>
  </si>
  <si>
    <t>Porción de los Préstamos a Largo Plazo con vencimiento a corto plazo</t>
  </si>
  <si>
    <t>Otros Impuestos por pagar</t>
  </si>
  <si>
    <t>Cuentas por Pagar Empresas Relacionadas</t>
  </si>
  <si>
    <t>Provisiones</t>
  </si>
  <si>
    <t>Otros Pasivos Financieros</t>
  </si>
  <si>
    <t>TOTAL PASIVO CORRIENTE</t>
  </si>
  <si>
    <t>PASIVO NO CORRIENTE</t>
  </si>
  <si>
    <t>Préstamos y Otras Obligaciones Financieras</t>
  </si>
  <si>
    <t>Obligaciones Emisión de Títulosvalores</t>
  </si>
  <si>
    <t>Ingresos Diferidos</t>
  </si>
  <si>
    <t>TOTAL PASIVO NO CORRIENTE</t>
  </si>
  <si>
    <t>TOTAL DE PASIVO</t>
  </si>
  <si>
    <t>PATRIMONIO</t>
  </si>
  <si>
    <t>Capital Social</t>
  </si>
  <si>
    <t xml:space="preserve">Capital Adicional </t>
  </si>
  <si>
    <t>Reserva Legal</t>
  </si>
  <si>
    <t>Reserva Estatutaria o Voluntaria</t>
  </si>
  <si>
    <t>Reservas por Valuaciones</t>
  </si>
  <si>
    <t>Superávit por Acciones</t>
  </si>
  <si>
    <t>Resultados Acumulados</t>
  </si>
  <si>
    <t>Efecto de Conversion entidades extranjeras</t>
  </si>
  <si>
    <t>TOTAL PATRIMONIO</t>
  </si>
  <si>
    <t>TOTAL PASIVO MÁS PATRIMONIO</t>
  </si>
  <si>
    <t>ESTADO DE RESULTADOS</t>
  </si>
  <si>
    <t>INGRESOS</t>
  </si>
  <si>
    <t>Ingresos Ordinarios</t>
  </si>
  <si>
    <t>Otros Ingresos</t>
  </si>
  <si>
    <t>Menos</t>
  </si>
  <si>
    <t>COSTO DE VENTAS</t>
  </si>
  <si>
    <t>RESULTADO BRUTO</t>
  </si>
  <si>
    <t>Gastos de Operación</t>
  </si>
  <si>
    <t>Gastos de Distribución</t>
  </si>
  <si>
    <t>Gastos de Administración</t>
  </si>
  <si>
    <t>Gastos de Personal</t>
  </si>
  <si>
    <t>Gastos de Depreciación y Amortización</t>
  </si>
  <si>
    <t>RESULTADO DE OPERACIÓN</t>
  </si>
  <si>
    <t>Más ó Menos</t>
  </si>
  <si>
    <t>Ingresos Financieros</t>
  </si>
  <si>
    <t>Gastos Financieros</t>
  </si>
  <si>
    <t>Otros Ingresos (gastos) netos</t>
  </si>
  <si>
    <t>RESULTADO ANTES DE RESERVA E IMPUESTOS</t>
  </si>
  <si>
    <t>Interés Minoritario</t>
  </si>
  <si>
    <t>Impuestos</t>
  </si>
  <si>
    <t>RESULTADO DEL PERÍODO</t>
  </si>
  <si>
    <t>RAZONES FINANCIERAS</t>
  </si>
  <si>
    <t>LIQUIDEZ</t>
  </si>
  <si>
    <t>Activo Corriente / Pasivo Corriente</t>
  </si>
  <si>
    <t>ENDEUDAMIENTO (VECES)</t>
  </si>
  <si>
    <t>Pasivo Total / Patrimonio</t>
  </si>
  <si>
    <t>RENTABILIDAD O PÉRDIDA DEL PATRIMONIO</t>
  </si>
  <si>
    <t>Utilidad del Ejercicio / Patrimonio-Utilidad del Ejercicio</t>
  </si>
  <si>
    <t>RENTABILIDAD O PÉRDIDA DEL ACTIVO</t>
  </si>
  <si>
    <t>Utilidad del Ejercicio / Activo Total</t>
  </si>
  <si>
    <t>RENTABILIDAD O PÉRDIDA DEL CAPITAL SOCIAL</t>
  </si>
  <si>
    <t>(Utilidad o Pérdida Neta / Capital Social ) Del período</t>
  </si>
  <si>
    <t xml:space="preserve">Utilidad o Pérdida Acumulada / Capital Social </t>
  </si>
  <si>
    <t>VALOR NOMINAL DE LAS ACCIONES ($)</t>
  </si>
  <si>
    <t>VALOR CONTABLE DE LAS ACCIONES ($)</t>
  </si>
  <si>
    <t>EBITDA</t>
  </si>
  <si>
    <t>EVITAD</t>
  </si>
  <si>
    <t>Rentabilidad sobre Patrimonio</t>
  </si>
  <si>
    <t>Rentabilidad sobre patrimonio (Utilidad neta/Patrimonio)</t>
  </si>
  <si>
    <t>Rentabilidad sobre Activos</t>
  </si>
  <si>
    <t>Rentabilidad sobre activos (Utilidad neta/activos totales )</t>
  </si>
  <si>
    <t>Rentabilidad sobre Ingresos</t>
  </si>
  <si>
    <t>Ingresos por Comisión / Ingresos Totales</t>
  </si>
  <si>
    <t>Liquidez (veces)</t>
  </si>
  <si>
    <t>Liquidez veces (Activo corriente/pasivo corriente )</t>
  </si>
  <si>
    <t>Pasivo total / Activos Totales</t>
  </si>
  <si>
    <t>Endeudamiento</t>
  </si>
  <si>
    <t>Endeudamiento (Pasivo Total / Patrimonio )</t>
  </si>
  <si>
    <t>Inversión en Activo Fijo</t>
  </si>
  <si>
    <t xml:space="preserve">Valor nominal de las acciones </t>
  </si>
  <si>
    <t xml:space="preserve">Valor contable de las acciones </t>
  </si>
  <si>
    <t xml:space="preserve">EBITDA </t>
  </si>
  <si>
    <t xml:space="preserve">Rentabilidad sobre patrimonio </t>
  </si>
  <si>
    <t xml:space="preserve">Utilidad neta </t>
  </si>
  <si>
    <t>=</t>
  </si>
  <si>
    <t xml:space="preserve">Patrimonio </t>
  </si>
  <si>
    <t>decrecimiento del 3%  del ratio.</t>
  </si>
  <si>
    <t xml:space="preserve">Rentabilidad sobre activos </t>
  </si>
  <si>
    <t xml:space="preserve">Activos totales </t>
  </si>
  <si>
    <t>Liquidez veces</t>
  </si>
  <si>
    <t>Activo corriente</t>
  </si>
  <si>
    <t>Pasivo corriente</t>
  </si>
  <si>
    <t xml:space="preserve">Pasivos totales/activos totales </t>
  </si>
  <si>
    <t>Pasivos totales</t>
  </si>
  <si>
    <t xml:space="preserve">Endeudamiento </t>
  </si>
  <si>
    <t xml:space="preserve">Valor nominal de acciones </t>
  </si>
  <si>
    <t>Patrimonio</t>
  </si>
  <si>
    <t xml:space="preserve">Promedio ponderado de acciones </t>
  </si>
  <si>
    <t>Activo por costos de obtención de contratos</t>
  </si>
  <si>
    <t>Activo por contratos</t>
  </si>
  <si>
    <t>2019</t>
  </si>
  <si>
    <t>Activos Derechos de uso</t>
  </si>
  <si>
    <t>Pasivo por Arrendamiento</t>
  </si>
  <si>
    <t>CIFRAS  CONSOLIDADAS AL 31 DE MARZO</t>
  </si>
  <si>
    <t>2020</t>
  </si>
  <si>
    <t>Ratios consolidados al 31 de Marzo</t>
  </si>
  <si>
    <t>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</si>
</sst>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&quot;$&quot;#,##0.00"/>
    <numFmt numFmtId="167" formatCode="0.0%"/>
    <numFmt numFmtId="168" formatCode="&quot;$&quot;#,##0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9"/>
      <color indexed="14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theme="1"/>
      <name val="Calibri"/>
      <family val="2"/>
      <scheme val="minor"/>
    </font>
    <font>
      <sz val="12"/>
      <name val="Times New Roman"/>
      <family val="1"/>
    </font>
    <font>
      <b/>
      <i/>
      <sz val="10"/>
      <name val="Goudy Old Style CE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Goudy Old Style"/>
      <family val="1"/>
    </font>
    <font>
      <b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9"/>
      <color rgb="FFCCCCFF"/>
      <name val="Arial"/>
      <family val="2"/>
    </font>
    <font>
      <u val="singleAccounting"/>
      <sz val="9"/>
      <name val="Arial"/>
      <family val="2"/>
    </font>
    <font>
      <b/>
      <u val="singleAccounting"/>
      <sz val="9"/>
      <name val="Arial"/>
      <family val="2"/>
    </font>
    <font>
      <b/>
      <u val="doubleAccounting"/>
      <sz val="9"/>
      <name val="Arial"/>
      <family val="2"/>
    </font>
    <font>
      <u val="singleAccounting"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14"/>
      </right>
      <top style="thin">
        <color indexed="64"/>
      </top>
      <bottom style="thin">
        <color indexed="64"/>
      </bottom>
      <diagonal/>
    </border>
    <border>
      <left style="thin">
        <color indexed="14"/>
      </left>
      <right style="thin">
        <color indexed="1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top"/>
    </xf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</cellStyleXfs>
  <cellXfs count="112">
    <xf numFmtId="0" fontId="0" fillId="0" borderId="0" xfId="0"/>
    <xf numFmtId="0" fontId="3" fillId="0" borderId="0" xfId="2" applyFont="1" applyAlignment="1"/>
    <xf numFmtId="0" fontId="3" fillId="0" borderId="0" xfId="2" applyFont="1" applyFill="1" applyAlignment="1"/>
    <xf numFmtId="0" fontId="3" fillId="0" borderId="0" xfId="2" applyFont="1" applyBorder="1" applyAlignment="1"/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7" fillId="0" borderId="3" xfId="2" applyFont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/>
    </xf>
    <xf numFmtId="0" fontId="3" fillId="0" borderId="0" xfId="2" applyFont="1" applyAlignment="1">
      <alignment vertical="center"/>
    </xf>
    <xf numFmtId="0" fontId="7" fillId="0" borderId="3" xfId="2" applyFont="1" applyBorder="1" applyAlignment="1">
      <alignment vertical="center"/>
    </xf>
    <xf numFmtId="165" fontId="3" fillId="0" borderId="3" xfId="3" applyNumberFormat="1" applyFont="1" applyBorder="1" applyAlignment="1">
      <alignment vertical="center"/>
    </xf>
    <xf numFmtId="165" fontId="3" fillId="0" borderId="0" xfId="2" applyNumberFormat="1" applyFont="1" applyAlignment="1">
      <alignment vertical="center"/>
    </xf>
    <xf numFmtId="0" fontId="3" fillId="0" borderId="3" xfId="2" applyFont="1" applyBorder="1" applyAlignment="1">
      <alignment vertical="center"/>
    </xf>
    <xf numFmtId="0" fontId="7" fillId="0" borderId="0" xfId="2" applyFont="1" applyAlignment="1">
      <alignment vertical="center"/>
    </xf>
    <xf numFmtId="165" fontId="7" fillId="0" borderId="3" xfId="3" applyNumberFormat="1" applyFont="1" applyBorder="1" applyAlignment="1">
      <alignment vertical="center"/>
    </xf>
    <xf numFmtId="165" fontId="7" fillId="0" borderId="3" xfId="3" applyNumberFormat="1" applyFont="1" applyBorder="1" applyAlignment="1">
      <alignment horizontal="right" vertical="center"/>
    </xf>
    <xf numFmtId="165" fontId="7" fillId="0" borderId="0" xfId="2" applyNumberFormat="1" applyFont="1" applyAlignment="1">
      <alignment vertical="center"/>
    </xf>
    <xf numFmtId="0" fontId="3" fillId="0" borderId="5" xfId="2" applyFont="1" applyBorder="1" applyAlignment="1">
      <alignment vertical="center"/>
    </xf>
    <xf numFmtId="165" fontId="3" fillId="0" borderId="6" xfId="3" applyNumberFormat="1" applyFont="1" applyBorder="1" applyAlignment="1">
      <alignment vertical="center"/>
    </xf>
    <xf numFmtId="165" fontId="3" fillId="0" borderId="0" xfId="3" applyNumberFormat="1" applyFont="1" applyBorder="1" applyAlignment="1">
      <alignment vertical="center"/>
    </xf>
    <xf numFmtId="0" fontId="7" fillId="0" borderId="5" xfId="2" applyFont="1" applyBorder="1" applyAlignment="1">
      <alignment vertical="center"/>
    </xf>
    <xf numFmtId="165" fontId="7" fillId="0" borderId="6" xfId="3" applyNumberFormat="1" applyFont="1" applyBorder="1" applyAlignment="1">
      <alignment horizontal="right" vertical="center"/>
    </xf>
    <xf numFmtId="0" fontId="7" fillId="0" borderId="5" xfId="2" applyFont="1" applyBorder="1" applyAlignment="1">
      <alignment horizontal="center" vertical="center"/>
    </xf>
    <xf numFmtId="165" fontId="3" fillId="3" borderId="0" xfId="2" applyNumberFormat="1" applyFont="1" applyFill="1" applyAlignment="1">
      <alignment vertical="center"/>
    </xf>
    <xf numFmtId="165" fontId="8" fillId="0" borderId="4" xfId="2" applyNumberFormat="1" applyFont="1" applyFill="1" applyBorder="1" applyAlignment="1">
      <alignment horizontal="center" vertical="center"/>
    </xf>
    <xf numFmtId="165" fontId="8" fillId="0" borderId="3" xfId="2" applyNumberFormat="1" applyFont="1" applyFill="1" applyBorder="1" applyAlignment="1">
      <alignment horizontal="center" vertical="center"/>
    </xf>
    <xf numFmtId="164" fontId="9" fillId="0" borderId="0" xfId="3" applyFont="1" applyAlignment="1">
      <alignment vertical="center"/>
    </xf>
    <xf numFmtId="165" fontId="3" fillId="0" borderId="6" xfId="3" applyNumberFormat="1" applyFont="1" applyBorder="1" applyAlignment="1">
      <alignment horizontal="right" vertical="center"/>
    </xf>
    <xf numFmtId="165" fontId="9" fillId="0" borderId="0" xfId="3" applyNumberFormat="1" applyFont="1" applyAlignment="1">
      <alignment vertical="center"/>
    </xf>
    <xf numFmtId="165" fontId="3" fillId="0" borderId="3" xfId="3" applyNumberFormat="1" applyFont="1" applyBorder="1" applyAlignment="1">
      <alignment horizontal="right" vertical="center"/>
    </xf>
    <xf numFmtId="165" fontId="3" fillId="0" borderId="0" xfId="3" applyNumberFormat="1" applyFont="1" applyBorder="1" applyAlignment="1">
      <alignment horizontal="right" vertical="center"/>
    </xf>
    <xf numFmtId="165" fontId="7" fillId="0" borderId="0" xfId="3" applyNumberFormat="1" applyFont="1" applyAlignment="1">
      <alignment vertical="center"/>
    </xf>
    <xf numFmtId="165" fontId="7" fillId="0" borderId="5" xfId="3" applyNumberFormat="1" applyFont="1" applyBorder="1" applyAlignment="1">
      <alignment horizontal="right" vertical="center"/>
    </xf>
    <xf numFmtId="0" fontId="7" fillId="0" borderId="5" xfId="2" applyFont="1" applyBorder="1" applyAlignment="1">
      <alignment horizontal="left" vertical="center"/>
    </xf>
    <xf numFmtId="165" fontId="3" fillId="0" borderId="5" xfId="3" applyNumberFormat="1" applyFont="1" applyBorder="1" applyAlignment="1">
      <alignment vertical="center"/>
    </xf>
    <xf numFmtId="165" fontId="3" fillId="0" borderId="0" xfId="3" applyNumberFormat="1" applyFont="1" applyAlignment="1">
      <alignment vertical="center"/>
    </xf>
    <xf numFmtId="165" fontId="9" fillId="0" borderId="3" xfId="3" applyNumberFormat="1" applyFont="1" applyBorder="1" applyAlignment="1">
      <alignment vertical="center"/>
    </xf>
    <xf numFmtId="164" fontId="3" fillId="0" borderId="3" xfId="3" applyNumberFormat="1" applyFont="1" applyBorder="1" applyAlignment="1">
      <alignment vertical="center"/>
    </xf>
    <xf numFmtId="2" fontId="3" fillId="0" borderId="3" xfId="3" applyNumberFormat="1" applyFont="1" applyBorder="1" applyAlignment="1">
      <alignment vertical="center"/>
    </xf>
    <xf numFmtId="166" fontId="3" fillId="0" borderId="3" xfId="3" applyNumberFormat="1" applyFont="1" applyBorder="1" applyAlignment="1">
      <alignment vertical="center"/>
    </xf>
    <xf numFmtId="0" fontId="7" fillId="5" borderId="7" xfId="2" applyFont="1" applyFill="1" applyBorder="1" applyAlignment="1">
      <alignment vertical="center"/>
    </xf>
    <xf numFmtId="166" fontId="3" fillId="5" borderId="7" xfId="3" applyNumberFormat="1" applyFont="1" applyFill="1" applyBorder="1" applyAlignment="1">
      <alignment vertical="center"/>
    </xf>
    <xf numFmtId="0" fontId="7" fillId="0" borderId="8" xfId="2" applyFont="1" applyBorder="1" applyAlignment="1">
      <alignment vertical="center"/>
    </xf>
    <xf numFmtId="167" fontId="3" fillId="0" borderId="8" xfId="4" applyNumberFormat="1" applyFont="1" applyBorder="1" applyAlignment="1">
      <alignment vertical="center"/>
    </xf>
    <xf numFmtId="164" fontId="9" fillId="0" borderId="0" xfId="3" applyFont="1" applyAlignment="1"/>
    <xf numFmtId="0" fontId="6" fillId="6" borderId="1" xfId="2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/>
    </xf>
    <xf numFmtId="0" fontId="11" fillId="7" borderId="9" xfId="5" applyFont="1" applyFill="1" applyBorder="1" applyAlignment="1">
      <alignment vertical="top" wrapText="1"/>
    </xf>
    <xf numFmtId="0" fontId="12" fillId="7" borderId="8" xfId="5" applyFont="1" applyFill="1" applyBorder="1" applyAlignment="1">
      <alignment horizontal="left"/>
    </xf>
    <xf numFmtId="49" fontId="12" fillId="7" borderId="8" xfId="3" applyNumberFormat="1" applyFont="1" applyFill="1" applyBorder="1" applyAlignment="1">
      <alignment horizontal="center"/>
    </xf>
    <xf numFmtId="9" fontId="13" fillId="7" borderId="0" xfId="4" applyFont="1" applyFill="1"/>
    <xf numFmtId="0" fontId="10" fillId="7" borderId="0" xfId="5" applyFill="1" applyAlignment="1"/>
    <xf numFmtId="0" fontId="14" fillId="7" borderId="9" xfId="5" applyFont="1" applyFill="1" applyBorder="1" applyAlignment="1">
      <alignment vertical="top" wrapText="1"/>
    </xf>
    <xf numFmtId="0" fontId="13" fillId="7" borderId="8" xfId="5" applyFont="1" applyFill="1" applyBorder="1" applyAlignment="1"/>
    <xf numFmtId="167" fontId="13" fillId="7" borderId="8" xfId="4" applyNumberFormat="1" applyFont="1" applyFill="1" applyBorder="1"/>
    <xf numFmtId="9" fontId="13" fillId="7" borderId="8" xfId="4" applyFont="1" applyFill="1" applyBorder="1"/>
    <xf numFmtId="164" fontId="13" fillId="7" borderId="8" xfId="3" applyFont="1" applyFill="1" applyBorder="1"/>
    <xf numFmtId="0" fontId="13" fillId="7" borderId="8" xfId="5" applyFont="1" applyFill="1" applyBorder="1" applyAlignment="1">
      <alignment vertical="center"/>
    </xf>
    <xf numFmtId="0" fontId="14" fillId="7" borderId="10" xfId="5" applyFont="1" applyFill="1" applyBorder="1" applyAlignment="1">
      <alignment vertical="top" wrapText="1"/>
    </xf>
    <xf numFmtId="0" fontId="15" fillId="7" borderId="8" xfId="5" applyFont="1" applyFill="1" applyBorder="1" applyAlignment="1">
      <alignment vertical="center"/>
    </xf>
    <xf numFmtId="166" fontId="13" fillId="7" borderId="8" xfId="3" applyNumberFormat="1" applyFont="1" applyFill="1" applyBorder="1" applyAlignment="1">
      <alignment vertical="center"/>
    </xf>
    <xf numFmtId="0" fontId="15" fillId="7" borderId="11" xfId="5" applyFont="1" applyFill="1" applyBorder="1" applyAlignment="1">
      <alignment vertical="center"/>
    </xf>
    <xf numFmtId="168" fontId="13" fillId="7" borderId="8" xfId="3" applyNumberFormat="1" applyFont="1" applyFill="1" applyBorder="1" applyAlignment="1">
      <alignment vertical="center"/>
    </xf>
    <xf numFmtId="0" fontId="2" fillId="7" borderId="8" xfId="5" applyFont="1" applyFill="1" applyBorder="1" applyAlignment="1"/>
    <xf numFmtId="10" fontId="13" fillId="7" borderId="8" xfId="4" applyNumberFormat="1" applyFont="1" applyFill="1" applyBorder="1" applyAlignment="1">
      <alignment vertical="center"/>
    </xf>
    <xf numFmtId="0" fontId="16" fillId="7" borderId="12" xfId="5" applyFont="1" applyFill="1" applyBorder="1" applyAlignment="1"/>
    <xf numFmtId="49" fontId="12" fillId="7" borderId="13" xfId="3" applyNumberFormat="1" applyFont="1" applyFill="1" applyBorder="1" applyAlignment="1">
      <alignment horizontal="center"/>
    </xf>
    <xf numFmtId="9" fontId="13" fillId="7" borderId="13" xfId="4" applyFont="1" applyFill="1" applyBorder="1"/>
    <xf numFmtId="9" fontId="13" fillId="7" borderId="14" xfId="4" applyFont="1" applyFill="1" applyBorder="1"/>
    <xf numFmtId="0" fontId="17" fillId="7" borderId="5" xfId="5" applyFont="1" applyFill="1" applyBorder="1" applyAlignment="1"/>
    <xf numFmtId="168" fontId="13" fillId="7" borderId="15" xfId="4" applyNumberFormat="1" applyFont="1" applyFill="1" applyBorder="1"/>
    <xf numFmtId="168" fontId="10" fillId="7" borderId="0" xfId="5" applyNumberFormat="1" applyFill="1" applyAlignment="1"/>
    <xf numFmtId="0" fontId="2" fillId="7" borderId="5" xfId="5" applyFont="1" applyFill="1" applyBorder="1" applyAlignment="1"/>
    <xf numFmtId="168" fontId="13" fillId="7" borderId="0" xfId="4" applyNumberFormat="1" applyFont="1" applyFill="1" applyBorder="1"/>
    <xf numFmtId="9" fontId="13" fillId="7" borderId="14" xfId="4" applyFont="1" applyFill="1" applyBorder="1" applyAlignment="1">
      <alignment horizontal="center"/>
    </xf>
    <xf numFmtId="168" fontId="13" fillId="7" borderId="6" xfId="4" applyNumberFormat="1" applyFont="1" applyFill="1" applyBorder="1" applyAlignment="1">
      <alignment horizontal="center"/>
    </xf>
    <xf numFmtId="0" fontId="2" fillId="7" borderId="11" xfId="5" applyFont="1" applyFill="1" applyBorder="1" applyAlignment="1"/>
    <xf numFmtId="168" fontId="13" fillId="7" borderId="16" xfId="4" applyNumberFormat="1" applyFont="1" applyFill="1" applyBorder="1" applyAlignment="1">
      <alignment horizontal="center"/>
    </xf>
    <xf numFmtId="0" fontId="2" fillId="7" borderId="0" xfId="5" applyFont="1" applyFill="1" applyAlignment="1"/>
    <xf numFmtId="168" fontId="13" fillId="7" borderId="0" xfId="4" applyNumberFormat="1" applyFont="1" applyFill="1"/>
    <xf numFmtId="168" fontId="13" fillId="7" borderId="0" xfId="4" applyNumberFormat="1" applyFont="1" applyFill="1" applyAlignment="1">
      <alignment horizontal="center"/>
    </xf>
    <xf numFmtId="9" fontId="13" fillId="7" borderId="6" xfId="4" applyFont="1" applyFill="1" applyBorder="1" applyAlignment="1">
      <alignment horizontal="center"/>
    </xf>
    <xf numFmtId="168" fontId="13" fillId="7" borderId="0" xfId="4" applyNumberFormat="1" applyFont="1" applyFill="1" applyBorder="1" applyAlignment="1">
      <alignment horizontal="center"/>
    </xf>
    <xf numFmtId="0" fontId="10" fillId="7" borderId="12" xfId="5" applyFill="1" applyBorder="1" applyAlignment="1"/>
    <xf numFmtId="0" fontId="16" fillId="7" borderId="11" xfId="5" applyFont="1" applyFill="1" applyBorder="1" applyAlignment="1"/>
    <xf numFmtId="166" fontId="13" fillId="7" borderId="15" xfId="4" applyNumberFormat="1" applyFont="1" applyFill="1" applyBorder="1"/>
    <xf numFmtId="9" fontId="13" fillId="7" borderId="0" xfId="4" applyFont="1" applyFill="1" applyAlignment="1">
      <alignment horizontal="center"/>
    </xf>
    <xf numFmtId="165" fontId="13" fillId="7" borderId="0" xfId="3" applyNumberFormat="1" applyFont="1" applyFill="1" applyBorder="1"/>
    <xf numFmtId="164" fontId="13" fillId="7" borderId="14" xfId="3" applyFont="1" applyFill="1" applyBorder="1" applyAlignment="1">
      <alignment horizontal="center"/>
    </xf>
    <xf numFmtId="164" fontId="10" fillId="7" borderId="0" xfId="5" applyNumberFormat="1" applyFill="1" applyAlignment="1"/>
    <xf numFmtId="0" fontId="18" fillId="2" borderId="1" xfId="2" applyFont="1" applyFill="1" applyBorder="1" applyAlignment="1">
      <alignment horizontal="center" vertical="center"/>
    </xf>
    <xf numFmtId="10" fontId="13" fillId="7" borderId="8" xfId="4" applyNumberFormat="1" applyFont="1" applyFill="1" applyBorder="1"/>
    <xf numFmtId="165" fontId="19" fillId="0" borderId="3" xfId="3" applyNumberFormat="1" applyFont="1" applyBorder="1" applyAlignment="1">
      <alignment vertical="center"/>
    </xf>
    <xf numFmtId="165" fontId="19" fillId="0" borderId="0" xfId="3" applyNumberFormat="1" applyFont="1" applyBorder="1" applyAlignment="1">
      <alignment vertical="center"/>
    </xf>
    <xf numFmtId="165" fontId="19" fillId="0" borderId="6" xfId="3" applyNumberFormat="1" applyFont="1" applyBorder="1" applyAlignment="1">
      <alignment vertical="center"/>
    </xf>
    <xf numFmtId="165" fontId="20" fillId="0" borderId="3" xfId="3" applyNumberFormat="1" applyFont="1" applyBorder="1" applyAlignment="1">
      <alignment horizontal="right" vertical="center"/>
    </xf>
    <xf numFmtId="165" fontId="20" fillId="0" borderId="0" xfId="3" applyNumberFormat="1" applyFont="1" applyBorder="1" applyAlignment="1">
      <alignment horizontal="right" vertical="center"/>
    </xf>
    <xf numFmtId="165" fontId="20" fillId="0" borderId="6" xfId="3" applyNumberFormat="1" applyFont="1" applyBorder="1" applyAlignment="1">
      <alignment horizontal="right" vertical="center"/>
    </xf>
    <xf numFmtId="165" fontId="21" fillId="0" borderId="3" xfId="3" applyNumberFormat="1" applyFont="1" applyBorder="1" applyAlignment="1">
      <alignment horizontal="right" vertical="center"/>
    </xf>
    <xf numFmtId="165" fontId="21" fillId="0" borderId="6" xfId="3" applyNumberFormat="1" applyFont="1" applyBorder="1" applyAlignment="1">
      <alignment horizontal="right" vertical="center"/>
    </xf>
    <xf numFmtId="165" fontId="19" fillId="0" borderId="0" xfId="3" applyNumberFormat="1" applyFont="1" applyBorder="1" applyAlignment="1">
      <alignment horizontal="right" vertical="center"/>
    </xf>
    <xf numFmtId="165" fontId="22" fillId="4" borderId="3" xfId="1" applyNumberFormat="1" applyFont="1" applyFill="1" applyBorder="1" applyAlignment="1">
      <alignment horizontal="center"/>
    </xf>
    <xf numFmtId="165" fontId="19" fillId="0" borderId="5" xfId="3" applyNumberFormat="1" applyFont="1" applyBorder="1" applyAlignment="1">
      <alignment vertical="center"/>
    </xf>
    <xf numFmtId="165" fontId="19" fillId="0" borderId="6" xfId="3" applyNumberFormat="1" applyFont="1" applyBorder="1" applyAlignment="1">
      <alignment horizontal="right" vertical="center"/>
    </xf>
    <xf numFmtId="165" fontId="19" fillId="0" borderId="3" xfId="3" applyNumberFormat="1" applyFont="1" applyBorder="1" applyAlignment="1">
      <alignment horizontal="right" vertical="center"/>
    </xf>
    <xf numFmtId="0" fontId="4" fillId="0" borderId="0" xfId="2" applyFont="1" applyFill="1" applyAlignment="1">
      <alignment horizontal="center"/>
    </xf>
    <xf numFmtId="0" fontId="4" fillId="0" borderId="0" xfId="2" applyFont="1" applyFill="1" applyBorder="1" applyAlignment="1">
      <alignment horizontal="center"/>
    </xf>
    <xf numFmtId="9" fontId="12" fillId="7" borderId="0" xfId="4" applyFont="1" applyFill="1" applyBorder="1" applyAlignment="1">
      <alignment horizontal="center" vertical="center"/>
    </xf>
    <xf numFmtId="167" fontId="12" fillId="7" borderId="6" xfId="4" applyNumberFormat="1" applyFont="1" applyFill="1" applyBorder="1" applyAlignment="1">
      <alignment horizontal="center" vertical="center"/>
    </xf>
    <xf numFmtId="164" fontId="12" fillId="7" borderId="6" xfId="3" applyFont="1" applyFill="1" applyBorder="1" applyAlignment="1">
      <alignment horizontal="center" vertical="center"/>
    </xf>
    <xf numFmtId="164" fontId="12" fillId="7" borderId="6" xfId="3" applyNumberFormat="1" applyFont="1" applyFill="1" applyBorder="1" applyAlignment="1">
      <alignment horizontal="center" vertical="center"/>
    </xf>
  </cellXfs>
  <cellStyles count="6">
    <cellStyle name="Millares" xfId="1" builtinId="3"/>
    <cellStyle name="Millares 4" xfId="3"/>
    <cellStyle name="Normal" xfId="0" builtinId="0"/>
    <cellStyle name="Normal 2" xfId="5"/>
    <cellStyle name="Normal 3 4" xfId="2"/>
    <cellStyle name="Porcentual 2 2" xfId="4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35</xdr:row>
      <xdr:rowOff>38100</xdr:rowOff>
    </xdr:from>
    <xdr:to>
      <xdr:col>3</xdr:col>
      <xdr:colOff>0</xdr:colOff>
      <xdr:row>73</xdr:row>
      <xdr:rowOff>66675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6362700" y="4762500"/>
          <a:ext cx="0" cy="5524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BALANCE GENERAL, BALANCE DE COMPROBACIÓN O DE SITUACIÓN: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Muestra el equilibrio ante el total de activos (recursos) y la suma de pasivo y capital (obligaciones y patrimonio). La presentación se hace atendiendo el grado de realización y exigibilidad, así: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ACTIVO CORRIENTE: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Recursos de mayor grado de disponibilidad o realización a un año plazo.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ACTIVO NO CORRIENTE: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Recursos que presentan menor grado de disponibilidad o realización a más de un año plazo.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PASIVO CORRIENTE: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Obligaciones exigibles a corto plazo, un año.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PASIVO NO CORRIENTE: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Obligaciones que tienen un menor grado de exigibilidad, cuyo vencimiento supera el término de un año.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PATRIMONIO: 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Representa la inversión inicial de los accionistas, más el crecimiento generado en el tiempo.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VALOR CONTABLE DE LAS ACCIONES: 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 el Patrimonio Total dividido entre la cantidad de acciones que representan el capital social, ó el Patrimonio Total dividido entre el Capital Social y multiplicados por el Valor Nominal por acción. Es un valor de referencia comparable con la inversión inicial del accionista, el valor nominal y el de mercado.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ESTADO DE RESULTADOS: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Muestra en forma ordenada y sistemática, los ingresos, costos y gastos de una entidad en un período, obtenidos de las operaciones realizadas, mostrando el efecto positivo (utilidad) o negativo (pérdida).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RAZONES FINANCIERAS:  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 interpretación debe realizarse de acuerdo al sector al que pertenece la empresa.</a:t>
          </a:r>
        </a:p>
      </xdr:txBody>
    </xdr:sp>
    <xdr:clientData/>
  </xdr:twoCellAnchor>
  <xdr:twoCellAnchor>
    <xdr:from>
      <xdr:col>3</xdr:col>
      <xdr:colOff>0</xdr:colOff>
      <xdr:row>76</xdr:row>
      <xdr:rowOff>19050</xdr:rowOff>
    </xdr:from>
    <xdr:to>
      <xdr:col>3</xdr:col>
      <xdr:colOff>0</xdr:colOff>
      <xdr:row>101</xdr:row>
      <xdr:rowOff>180975</xdr:rowOff>
    </xdr:to>
    <xdr:sp macro="" textlink="">
      <xdr:nvSpPr>
        <xdr:cNvPr id="3" name="Rectangle 5"/>
        <xdr:cNvSpPr>
          <a:spLocks noChangeArrowheads="1"/>
        </xdr:cNvSpPr>
      </xdr:nvSpPr>
      <xdr:spPr bwMode="auto">
        <a:xfrm>
          <a:off x="6362700" y="10696575"/>
          <a:ext cx="0" cy="394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 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LAS CIFRAS SE HAN TOMADO DE LOS ESTADOS FINANCIEROS REMITIDOS A ESTA SUPERINTENDENCIA POR LOS EMISORES DE VALORES.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A LA FECHA, LA CLASE DE VALORES QUE ESTÁN REGISTRADOS Y QUE PUEDEN NEGOCIARSE SON: TÍTULOS DE PARTICIPACIÓN-ACCIONES Y TÍTULOS DE DEUDA.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LOS BANCOS PRIVADOS TIENEN REGISTRADOS TÍTULOS DE DEUDA Y SUS ACCIONES, CUYOS ESTADOS FINANCIEROS SON PUBLICADOS POR LAS MISMAS INSTITUCIONES.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ESTA INFORMACIÓN: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ES LA ÚNICA HERRAMIENTA PARA TOMAR LA DECISIÓN DE INVERTIR.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ES INDICADOR DE LA CALIFICACIÓN DE LA CALIDAD DE LOS TÍTULOS VALORES EN CIRCULACIÓN, NI DE LA SOLVENCIA DE SUS EMISORES.</a:t>
          </a:r>
        </a:p>
        <a:p>
          <a:pPr algn="just" rtl="0">
            <a:defRPr sz="1000"/>
          </a:pPr>
          <a:endParaRPr lang="es-E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CALIFICADORA%20DE%20RIESGO/Septiembre%2017/Plantilla%20B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EF"/>
      <sheetName val="Plantilla BV"/>
      <sheetName val="Ratios"/>
    </sheetNames>
    <sheetDataSet>
      <sheetData sheetId="0"/>
      <sheetData sheetId="1"/>
      <sheetData sheetId="2">
        <row r="98">
          <cell r="C98">
            <v>0.31602980926594093</v>
          </cell>
          <cell r="E98">
            <v>0.37931519908207034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5"/>
  <sheetViews>
    <sheetView showGridLines="0" tabSelected="1" workbookViewId="0">
      <selection activeCell="C19" sqref="C19"/>
    </sheetView>
  </sheetViews>
  <sheetFormatPr baseColWidth="10" defaultColWidth="0" defaultRowHeight="12"/>
  <cols>
    <col min="1" max="1" width="3.140625" style="1" customWidth="1"/>
    <col min="2" max="2" width="72.85546875" style="1" customWidth="1"/>
    <col min="3" max="3" width="19.42578125" style="1" bestFit="1" customWidth="1"/>
    <col min="4" max="4" width="18.42578125" style="1" hidden="1" customWidth="1"/>
    <col min="5" max="5" width="19.42578125" style="1" bestFit="1" customWidth="1"/>
    <col min="6" max="256" width="0" style="1" hidden="1"/>
    <col min="257" max="257" width="3.140625" style="1" customWidth="1"/>
    <col min="258" max="258" width="33.85546875" style="1" customWidth="1"/>
    <col min="259" max="259" width="19.42578125" style="1" bestFit="1" customWidth="1"/>
    <col min="260" max="260" width="0" style="1" hidden="1" customWidth="1"/>
    <col min="261" max="261" width="19.42578125" style="1" bestFit="1" customWidth="1"/>
    <col min="262" max="512" width="0" style="1" hidden="1"/>
    <col min="513" max="513" width="3.140625" style="1" customWidth="1"/>
    <col min="514" max="514" width="95" style="1" customWidth="1"/>
    <col min="515" max="515" width="19.42578125" style="1" bestFit="1" customWidth="1"/>
    <col min="516" max="516" width="0" style="1" hidden="1" customWidth="1"/>
    <col min="517" max="517" width="19.42578125" style="1" bestFit="1" customWidth="1"/>
    <col min="518" max="768" width="0" style="1" hidden="1"/>
    <col min="769" max="769" width="3.140625" style="1" customWidth="1"/>
    <col min="770" max="770" width="95" style="1" customWidth="1"/>
    <col min="771" max="771" width="19.42578125" style="1" bestFit="1" customWidth="1"/>
    <col min="772" max="772" width="0" style="1" hidden="1" customWidth="1"/>
    <col min="773" max="773" width="19.42578125" style="1" bestFit="1" customWidth="1"/>
    <col min="774" max="1024" width="0" style="1" hidden="1"/>
    <col min="1025" max="1025" width="3.140625" style="1" customWidth="1"/>
    <col min="1026" max="1026" width="95" style="1" customWidth="1"/>
    <col min="1027" max="1027" width="19.42578125" style="1" bestFit="1" customWidth="1"/>
    <col min="1028" max="1028" width="0" style="1" hidden="1" customWidth="1"/>
    <col min="1029" max="1029" width="19.42578125" style="1" bestFit="1" customWidth="1"/>
    <col min="1030" max="1280" width="0" style="1" hidden="1"/>
    <col min="1281" max="1281" width="3.140625" style="1" customWidth="1"/>
    <col min="1282" max="1282" width="95" style="1" customWidth="1"/>
    <col min="1283" max="1283" width="19.42578125" style="1" bestFit="1" customWidth="1"/>
    <col min="1284" max="1284" width="0" style="1" hidden="1" customWidth="1"/>
    <col min="1285" max="1285" width="19.42578125" style="1" bestFit="1" customWidth="1"/>
    <col min="1286" max="1536" width="0" style="1" hidden="1"/>
    <col min="1537" max="1537" width="3.140625" style="1" customWidth="1"/>
    <col min="1538" max="1538" width="95" style="1" customWidth="1"/>
    <col min="1539" max="1539" width="19.42578125" style="1" bestFit="1" customWidth="1"/>
    <col min="1540" max="1540" width="0" style="1" hidden="1" customWidth="1"/>
    <col min="1541" max="1541" width="19.42578125" style="1" bestFit="1" customWidth="1"/>
    <col min="1542" max="1792" width="0" style="1" hidden="1"/>
    <col min="1793" max="1793" width="3.140625" style="1" customWidth="1"/>
    <col min="1794" max="1794" width="95" style="1" customWidth="1"/>
    <col min="1795" max="1795" width="19.42578125" style="1" bestFit="1" customWidth="1"/>
    <col min="1796" max="1796" width="0" style="1" hidden="1" customWidth="1"/>
    <col min="1797" max="1797" width="19.42578125" style="1" bestFit="1" customWidth="1"/>
    <col min="1798" max="2048" width="0" style="1" hidden="1"/>
    <col min="2049" max="2049" width="3.140625" style="1" customWidth="1"/>
    <col min="2050" max="2050" width="95" style="1" customWidth="1"/>
    <col min="2051" max="2051" width="19.42578125" style="1" bestFit="1" customWidth="1"/>
    <col min="2052" max="2052" width="0" style="1" hidden="1" customWidth="1"/>
    <col min="2053" max="2053" width="19.42578125" style="1" bestFit="1" customWidth="1"/>
    <col min="2054" max="2304" width="0" style="1" hidden="1"/>
    <col min="2305" max="2305" width="3.140625" style="1" customWidth="1"/>
    <col min="2306" max="2306" width="95" style="1" customWidth="1"/>
    <col min="2307" max="2307" width="19.42578125" style="1" bestFit="1" customWidth="1"/>
    <col min="2308" max="2308" width="0" style="1" hidden="1" customWidth="1"/>
    <col min="2309" max="2309" width="19.42578125" style="1" bestFit="1" customWidth="1"/>
    <col min="2310" max="2560" width="0" style="1" hidden="1"/>
    <col min="2561" max="2561" width="3.140625" style="1" customWidth="1"/>
    <col min="2562" max="2562" width="95" style="1" customWidth="1"/>
    <col min="2563" max="2563" width="19.42578125" style="1" bestFit="1" customWidth="1"/>
    <col min="2564" max="2564" width="0" style="1" hidden="1" customWidth="1"/>
    <col min="2565" max="2565" width="19.42578125" style="1" bestFit="1" customWidth="1"/>
    <col min="2566" max="2816" width="0" style="1" hidden="1"/>
    <col min="2817" max="2817" width="3.140625" style="1" customWidth="1"/>
    <col min="2818" max="2818" width="95" style="1" customWidth="1"/>
    <col min="2819" max="2819" width="19.42578125" style="1" bestFit="1" customWidth="1"/>
    <col min="2820" max="2820" width="0" style="1" hidden="1" customWidth="1"/>
    <col min="2821" max="2821" width="19.42578125" style="1" bestFit="1" customWidth="1"/>
    <col min="2822" max="3072" width="0" style="1" hidden="1"/>
    <col min="3073" max="3073" width="3.140625" style="1" customWidth="1"/>
    <col min="3074" max="3074" width="95" style="1" customWidth="1"/>
    <col min="3075" max="3075" width="19.42578125" style="1" bestFit="1" customWidth="1"/>
    <col min="3076" max="3076" width="0" style="1" hidden="1" customWidth="1"/>
    <col min="3077" max="3077" width="19.42578125" style="1" bestFit="1" customWidth="1"/>
    <col min="3078" max="3328" width="0" style="1" hidden="1"/>
    <col min="3329" max="3329" width="3.140625" style="1" customWidth="1"/>
    <col min="3330" max="3330" width="95" style="1" customWidth="1"/>
    <col min="3331" max="3331" width="19.42578125" style="1" bestFit="1" customWidth="1"/>
    <col min="3332" max="3332" width="0" style="1" hidden="1" customWidth="1"/>
    <col min="3333" max="3333" width="19.42578125" style="1" bestFit="1" customWidth="1"/>
    <col min="3334" max="3584" width="0" style="1" hidden="1"/>
    <col min="3585" max="3585" width="3.140625" style="1" customWidth="1"/>
    <col min="3586" max="3586" width="95" style="1" customWidth="1"/>
    <col min="3587" max="3587" width="19.42578125" style="1" bestFit="1" customWidth="1"/>
    <col min="3588" max="3588" width="0" style="1" hidden="1" customWidth="1"/>
    <col min="3589" max="3589" width="19.42578125" style="1" bestFit="1" customWidth="1"/>
    <col min="3590" max="3840" width="0" style="1" hidden="1"/>
    <col min="3841" max="3841" width="3.140625" style="1" customWidth="1"/>
    <col min="3842" max="3842" width="95" style="1" customWidth="1"/>
    <col min="3843" max="3843" width="19.42578125" style="1" bestFit="1" customWidth="1"/>
    <col min="3844" max="3844" width="0" style="1" hidden="1" customWidth="1"/>
    <col min="3845" max="3845" width="19.42578125" style="1" bestFit="1" customWidth="1"/>
    <col min="3846" max="4096" width="0" style="1" hidden="1"/>
    <col min="4097" max="4097" width="3.140625" style="1" customWidth="1"/>
    <col min="4098" max="4098" width="95" style="1" customWidth="1"/>
    <col min="4099" max="4099" width="19.42578125" style="1" bestFit="1" customWidth="1"/>
    <col min="4100" max="4100" width="0" style="1" hidden="1" customWidth="1"/>
    <col min="4101" max="4101" width="19.42578125" style="1" bestFit="1" customWidth="1"/>
    <col min="4102" max="4352" width="0" style="1" hidden="1"/>
    <col min="4353" max="4353" width="3.140625" style="1" customWidth="1"/>
    <col min="4354" max="4354" width="95" style="1" customWidth="1"/>
    <col min="4355" max="4355" width="19.42578125" style="1" bestFit="1" customWidth="1"/>
    <col min="4356" max="4356" width="0" style="1" hidden="1" customWidth="1"/>
    <col min="4357" max="4357" width="19.42578125" style="1" bestFit="1" customWidth="1"/>
    <col min="4358" max="4608" width="0" style="1" hidden="1"/>
    <col min="4609" max="4609" width="3.140625" style="1" customWidth="1"/>
    <col min="4610" max="4610" width="95" style="1" customWidth="1"/>
    <col min="4611" max="4611" width="19.42578125" style="1" bestFit="1" customWidth="1"/>
    <col min="4612" max="4612" width="0" style="1" hidden="1" customWidth="1"/>
    <col min="4613" max="4613" width="19.42578125" style="1" bestFit="1" customWidth="1"/>
    <col min="4614" max="4864" width="0" style="1" hidden="1"/>
    <col min="4865" max="4865" width="3.140625" style="1" customWidth="1"/>
    <col min="4866" max="4866" width="95" style="1" customWidth="1"/>
    <col min="4867" max="4867" width="19.42578125" style="1" bestFit="1" customWidth="1"/>
    <col min="4868" max="4868" width="0" style="1" hidden="1" customWidth="1"/>
    <col min="4869" max="4869" width="19.42578125" style="1" bestFit="1" customWidth="1"/>
    <col min="4870" max="5120" width="0" style="1" hidden="1"/>
    <col min="5121" max="5121" width="3.140625" style="1" customWidth="1"/>
    <col min="5122" max="5122" width="95" style="1" customWidth="1"/>
    <col min="5123" max="5123" width="19.42578125" style="1" bestFit="1" customWidth="1"/>
    <col min="5124" max="5124" width="0" style="1" hidden="1" customWidth="1"/>
    <col min="5125" max="5125" width="19.42578125" style="1" bestFit="1" customWidth="1"/>
    <col min="5126" max="5376" width="0" style="1" hidden="1"/>
    <col min="5377" max="5377" width="3.140625" style="1" customWidth="1"/>
    <col min="5378" max="5378" width="95" style="1" customWidth="1"/>
    <col min="5379" max="5379" width="19.42578125" style="1" bestFit="1" customWidth="1"/>
    <col min="5380" max="5380" width="0" style="1" hidden="1" customWidth="1"/>
    <col min="5381" max="5381" width="19.42578125" style="1" bestFit="1" customWidth="1"/>
    <col min="5382" max="5632" width="0" style="1" hidden="1"/>
    <col min="5633" max="5633" width="3.140625" style="1" customWidth="1"/>
    <col min="5634" max="5634" width="95" style="1" customWidth="1"/>
    <col min="5635" max="5635" width="19.42578125" style="1" bestFit="1" customWidth="1"/>
    <col min="5636" max="5636" width="0" style="1" hidden="1" customWidth="1"/>
    <col min="5637" max="5637" width="19.42578125" style="1" bestFit="1" customWidth="1"/>
    <col min="5638" max="5888" width="0" style="1" hidden="1"/>
    <col min="5889" max="5889" width="3.140625" style="1" customWidth="1"/>
    <col min="5890" max="5890" width="95" style="1" customWidth="1"/>
    <col min="5891" max="5891" width="19.42578125" style="1" bestFit="1" customWidth="1"/>
    <col min="5892" max="5892" width="0" style="1" hidden="1" customWidth="1"/>
    <col min="5893" max="5893" width="19.42578125" style="1" bestFit="1" customWidth="1"/>
    <col min="5894" max="6144" width="0" style="1" hidden="1"/>
    <col min="6145" max="6145" width="3.140625" style="1" customWidth="1"/>
    <col min="6146" max="6146" width="95" style="1" customWidth="1"/>
    <col min="6147" max="6147" width="19.42578125" style="1" bestFit="1" customWidth="1"/>
    <col min="6148" max="6148" width="0" style="1" hidden="1" customWidth="1"/>
    <col min="6149" max="6149" width="19.42578125" style="1" bestFit="1" customWidth="1"/>
    <col min="6150" max="6400" width="0" style="1" hidden="1"/>
    <col min="6401" max="6401" width="3.140625" style="1" customWidth="1"/>
    <col min="6402" max="6402" width="95" style="1" customWidth="1"/>
    <col min="6403" max="6403" width="19.42578125" style="1" bestFit="1" customWidth="1"/>
    <col min="6404" max="6404" width="0" style="1" hidden="1" customWidth="1"/>
    <col min="6405" max="6405" width="19.42578125" style="1" bestFit="1" customWidth="1"/>
    <col min="6406" max="6656" width="0" style="1" hidden="1"/>
    <col min="6657" max="6657" width="3.140625" style="1" customWidth="1"/>
    <col min="6658" max="6658" width="95" style="1" customWidth="1"/>
    <col min="6659" max="6659" width="19.42578125" style="1" bestFit="1" customWidth="1"/>
    <col min="6660" max="6660" width="0" style="1" hidden="1" customWidth="1"/>
    <col min="6661" max="6661" width="19.42578125" style="1" bestFit="1" customWidth="1"/>
    <col min="6662" max="6912" width="0" style="1" hidden="1"/>
    <col min="6913" max="6913" width="3.140625" style="1" customWidth="1"/>
    <col min="6914" max="6914" width="95" style="1" customWidth="1"/>
    <col min="6915" max="6915" width="19.42578125" style="1" bestFit="1" customWidth="1"/>
    <col min="6916" max="6916" width="0" style="1" hidden="1" customWidth="1"/>
    <col min="6917" max="6917" width="19.42578125" style="1" bestFit="1" customWidth="1"/>
    <col min="6918" max="7168" width="0" style="1" hidden="1"/>
    <col min="7169" max="7169" width="3.140625" style="1" customWidth="1"/>
    <col min="7170" max="7170" width="95" style="1" customWidth="1"/>
    <col min="7171" max="7171" width="19.42578125" style="1" bestFit="1" customWidth="1"/>
    <col min="7172" max="7172" width="0" style="1" hidden="1" customWidth="1"/>
    <col min="7173" max="7173" width="19.42578125" style="1" bestFit="1" customWidth="1"/>
    <col min="7174" max="7424" width="0" style="1" hidden="1"/>
    <col min="7425" max="7425" width="3.140625" style="1" customWidth="1"/>
    <col min="7426" max="7426" width="95" style="1" customWidth="1"/>
    <col min="7427" max="7427" width="19.42578125" style="1" bestFit="1" customWidth="1"/>
    <col min="7428" max="7428" width="0" style="1" hidden="1" customWidth="1"/>
    <col min="7429" max="7429" width="19.42578125" style="1" bestFit="1" customWidth="1"/>
    <col min="7430" max="7680" width="0" style="1" hidden="1"/>
    <col min="7681" max="7681" width="3.140625" style="1" customWidth="1"/>
    <col min="7682" max="7682" width="95" style="1" customWidth="1"/>
    <col min="7683" max="7683" width="19.42578125" style="1" bestFit="1" customWidth="1"/>
    <col min="7684" max="7684" width="0" style="1" hidden="1" customWidth="1"/>
    <col min="7685" max="7685" width="19.42578125" style="1" bestFit="1" customWidth="1"/>
    <col min="7686" max="7936" width="0" style="1" hidden="1"/>
    <col min="7937" max="7937" width="3.140625" style="1" customWidth="1"/>
    <col min="7938" max="7938" width="95" style="1" customWidth="1"/>
    <col min="7939" max="7939" width="19.42578125" style="1" bestFit="1" customWidth="1"/>
    <col min="7940" max="7940" width="0" style="1" hidden="1" customWidth="1"/>
    <col min="7941" max="7941" width="19.42578125" style="1" bestFit="1" customWidth="1"/>
    <col min="7942" max="8192" width="0" style="1" hidden="1"/>
    <col min="8193" max="8193" width="3.140625" style="1" customWidth="1"/>
    <col min="8194" max="8194" width="95" style="1" customWidth="1"/>
    <col min="8195" max="8195" width="19.42578125" style="1" bestFit="1" customWidth="1"/>
    <col min="8196" max="8196" width="0" style="1" hidden="1" customWidth="1"/>
    <col min="8197" max="8197" width="19.42578125" style="1" bestFit="1" customWidth="1"/>
    <col min="8198" max="8448" width="0" style="1" hidden="1"/>
    <col min="8449" max="8449" width="3.140625" style="1" customWidth="1"/>
    <col min="8450" max="8450" width="95" style="1" customWidth="1"/>
    <col min="8451" max="8451" width="19.42578125" style="1" bestFit="1" customWidth="1"/>
    <col min="8452" max="8452" width="0" style="1" hidden="1" customWidth="1"/>
    <col min="8453" max="8453" width="19.42578125" style="1" bestFit="1" customWidth="1"/>
    <col min="8454" max="8704" width="0" style="1" hidden="1"/>
    <col min="8705" max="8705" width="3.140625" style="1" customWidth="1"/>
    <col min="8706" max="8706" width="95" style="1" customWidth="1"/>
    <col min="8707" max="8707" width="19.42578125" style="1" bestFit="1" customWidth="1"/>
    <col min="8708" max="8708" width="0" style="1" hidden="1" customWidth="1"/>
    <col min="8709" max="8709" width="19.42578125" style="1" bestFit="1" customWidth="1"/>
    <col min="8710" max="8960" width="0" style="1" hidden="1"/>
    <col min="8961" max="8961" width="3.140625" style="1" customWidth="1"/>
    <col min="8962" max="8962" width="95" style="1" customWidth="1"/>
    <col min="8963" max="8963" width="19.42578125" style="1" bestFit="1" customWidth="1"/>
    <col min="8964" max="8964" width="0" style="1" hidden="1" customWidth="1"/>
    <col min="8965" max="8965" width="19.42578125" style="1" bestFit="1" customWidth="1"/>
    <col min="8966" max="9216" width="0" style="1" hidden="1"/>
    <col min="9217" max="9217" width="3.140625" style="1" customWidth="1"/>
    <col min="9218" max="9218" width="95" style="1" customWidth="1"/>
    <col min="9219" max="9219" width="19.42578125" style="1" bestFit="1" customWidth="1"/>
    <col min="9220" max="9220" width="0" style="1" hidden="1" customWidth="1"/>
    <col min="9221" max="9221" width="19.42578125" style="1" bestFit="1" customWidth="1"/>
    <col min="9222" max="9472" width="0" style="1" hidden="1"/>
    <col min="9473" max="9473" width="3.140625" style="1" customWidth="1"/>
    <col min="9474" max="9474" width="95" style="1" customWidth="1"/>
    <col min="9475" max="9475" width="19.42578125" style="1" bestFit="1" customWidth="1"/>
    <col min="9476" max="9476" width="0" style="1" hidden="1" customWidth="1"/>
    <col min="9477" max="9477" width="19.42578125" style="1" bestFit="1" customWidth="1"/>
    <col min="9478" max="9728" width="0" style="1" hidden="1"/>
    <col min="9729" max="9729" width="3.140625" style="1" customWidth="1"/>
    <col min="9730" max="9730" width="95" style="1" customWidth="1"/>
    <col min="9731" max="9731" width="19.42578125" style="1" bestFit="1" customWidth="1"/>
    <col min="9732" max="9732" width="0" style="1" hidden="1" customWidth="1"/>
    <col min="9733" max="9733" width="19.42578125" style="1" bestFit="1" customWidth="1"/>
    <col min="9734" max="9984" width="0" style="1" hidden="1"/>
    <col min="9985" max="9985" width="3.140625" style="1" customWidth="1"/>
    <col min="9986" max="9986" width="95" style="1" customWidth="1"/>
    <col min="9987" max="9987" width="19.42578125" style="1" bestFit="1" customWidth="1"/>
    <col min="9988" max="9988" width="0" style="1" hidden="1" customWidth="1"/>
    <col min="9989" max="9989" width="19.42578125" style="1" bestFit="1" customWidth="1"/>
    <col min="9990" max="10240" width="0" style="1" hidden="1"/>
    <col min="10241" max="10241" width="3.140625" style="1" customWidth="1"/>
    <col min="10242" max="10242" width="95" style="1" customWidth="1"/>
    <col min="10243" max="10243" width="19.42578125" style="1" bestFit="1" customWidth="1"/>
    <col min="10244" max="10244" width="0" style="1" hidden="1" customWidth="1"/>
    <col min="10245" max="10245" width="19.42578125" style="1" bestFit="1" customWidth="1"/>
    <col min="10246" max="10496" width="0" style="1" hidden="1"/>
    <col min="10497" max="10497" width="3.140625" style="1" customWidth="1"/>
    <col min="10498" max="10498" width="95" style="1" customWidth="1"/>
    <col min="10499" max="10499" width="19.42578125" style="1" bestFit="1" customWidth="1"/>
    <col min="10500" max="10500" width="0" style="1" hidden="1" customWidth="1"/>
    <col min="10501" max="10501" width="19.42578125" style="1" bestFit="1" customWidth="1"/>
    <col min="10502" max="10752" width="0" style="1" hidden="1"/>
    <col min="10753" max="10753" width="3.140625" style="1" customWidth="1"/>
    <col min="10754" max="10754" width="95" style="1" customWidth="1"/>
    <col min="10755" max="10755" width="19.42578125" style="1" bestFit="1" customWidth="1"/>
    <col min="10756" max="10756" width="0" style="1" hidden="1" customWidth="1"/>
    <col min="10757" max="10757" width="19.42578125" style="1" bestFit="1" customWidth="1"/>
    <col min="10758" max="11008" width="0" style="1" hidden="1"/>
    <col min="11009" max="11009" width="3.140625" style="1" customWidth="1"/>
    <col min="11010" max="11010" width="95" style="1" customWidth="1"/>
    <col min="11011" max="11011" width="19.42578125" style="1" bestFit="1" customWidth="1"/>
    <col min="11012" max="11012" width="0" style="1" hidden="1" customWidth="1"/>
    <col min="11013" max="11013" width="19.42578125" style="1" bestFit="1" customWidth="1"/>
    <col min="11014" max="11264" width="0" style="1" hidden="1"/>
    <col min="11265" max="11265" width="3.140625" style="1" customWidth="1"/>
    <col min="11266" max="11266" width="95" style="1" customWidth="1"/>
    <col min="11267" max="11267" width="19.42578125" style="1" bestFit="1" customWidth="1"/>
    <col min="11268" max="11268" width="0" style="1" hidden="1" customWidth="1"/>
    <col min="11269" max="11269" width="19.42578125" style="1" bestFit="1" customWidth="1"/>
    <col min="11270" max="11520" width="0" style="1" hidden="1"/>
    <col min="11521" max="11521" width="3.140625" style="1" customWidth="1"/>
    <col min="11522" max="11522" width="95" style="1" customWidth="1"/>
    <col min="11523" max="11523" width="19.42578125" style="1" bestFit="1" customWidth="1"/>
    <col min="11524" max="11524" width="0" style="1" hidden="1" customWidth="1"/>
    <col min="11525" max="11525" width="19.42578125" style="1" bestFit="1" customWidth="1"/>
    <col min="11526" max="11776" width="0" style="1" hidden="1"/>
    <col min="11777" max="11777" width="3.140625" style="1" customWidth="1"/>
    <col min="11778" max="11778" width="95" style="1" customWidth="1"/>
    <col min="11779" max="11779" width="19.42578125" style="1" bestFit="1" customWidth="1"/>
    <col min="11780" max="11780" width="0" style="1" hidden="1" customWidth="1"/>
    <col min="11781" max="11781" width="19.42578125" style="1" bestFit="1" customWidth="1"/>
    <col min="11782" max="12032" width="0" style="1" hidden="1"/>
    <col min="12033" max="12033" width="3.140625" style="1" customWidth="1"/>
    <col min="12034" max="12034" width="95" style="1" customWidth="1"/>
    <col min="12035" max="12035" width="19.42578125" style="1" bestFit="1" customWidth="1"/>
    <col min="12036" max="12036" width="0" style="1" hidden="1" customWidth="1"/>
    <col min="12037" max="12037" width="19.42578125" style="1" bestFit="1" customWidth="1"/>
    <col min="12038" max="12288" width="0" style="1" hidden="1"/>
    <col min="12289" max="12289" width="3.140625" style="1" customWidth="1"/>
    <col min="12290" max="12290" width="95" style="1" customWidth="1"/>
    <col min="12291" max="12291" width="19.42578125" style="1" bestFit="1" customWidth="1"/>
    <col min="12292" max="12292" width="0" style="1" hidden="1" customWidth="1"/>
    <col min="12293" max="12293" width="19.42578125" style="1" bestFit="1" customWidth="1"/>
    <col min="12294" max="12544" width="0" style="1" hidden="1"/>
    <col min="12545" max="12545" width="3.140625" style="1" customWidth="1"/>
    <col min="12546" max="12546" width="95" style="1" customWidth="1"/>
    <col min="12547" max="12547" width="19.42578125" style="1" bestFit="1" customWidth="1"/>
    <col min="12548" max="12548" width="0" style="1" hidden="1" customWidth="1"/>
    <col min="12549" max="12549" width="19.42578125" style="1" bestFit="1" customWidth="1"/>
    <col min="12550" max="12800" width="0" style="1" hidden="1"/>
    <col min="12801" max="12801" width="3.140625" style="1" customWidth="1"/>
    <col min="12802" max="12802" width="95" style="1" customWidth="1"/>
    <col min="12803" max="12803" width="19.42578125" style="1" bestFit="1" customWidth="1"/>
    <col min="12804" max="12804" width="0" style="1" hidden="1" customWidth="1"/>
    <col min="12805" max="12805" width="19.42578125" style="1" bestFit="1" customWidth="1"/>
    <col min="12806" max="13056" width="0" style="1" hidden="1"/>
    <col min="13057" max="13057" width="3.140625" style="1" customWidth="1"/>
    <col min="13058" max="13058" width="95" style="1" customWidth="1"/>
    <col min="13059" max="13059" width="19.42578125" style="1" bestFit="1" customWidth="1"/>
    <col min="13060" max="13060" width="0" style="1" hidden="1" customWidth="1"/>
    <col min="13061" max="13061" width="19.42578125" style="1" bestFit="1" customWidth="1"/>
    <col min="13062" max="13312" width="0" style="1" hidden="1"/>
    <col min="13313" max="13313" width="3.140625" style="1" customWidth="1"/>
    <col min="13314" max="13314" width="95" style="1" customWidth="1"/>
    <col min="13315" max="13315" width="19.42578125" style="1" bestFit="1" customWidth="1"/>
    <col min="13316" max="13316" width="0" style="1" hidden="1" customWidth="1"/>
    <col min="13317" max="13317" width="19.42578125" style="1" bestFit="1" customWidth="1"/>
    <col min="13318" max="13568" width="0" style="1" hidden="1"/>
    <col min="13569" max="13569" width="3.140625" style="1" customWidth="1"/>
    <col min="13570" max="13570" width="95" style="1" customWidth="1"/>
    <col min="13571" max="13571" width="19.42578125" style="1" bestFit="1" customWidth="1"/>
    <col min="13572" max="13572" width="0" style="1" hidden="1" customWidth="1"/>
    <col min="13573" max="13573" width="19.42578125" style="1" bestFit="1" customWidth="1"/>
    <col min="13574" max="13824" width="0" style="1" hidden="1"/>
    <col min="13825" max="13825" width="3.140625" style="1" customWidth="1"/>
    <col min="13826" max="13826" width="95" style="1" customWidth="1"/>
    <col min="13827" max="13827" width="19.42578125" style="1" bestFit="1" customWidth="1"/>
    <col min="13828" max="13828" width="0" style="1" hidden="1" customWidth="1"/>
    <col min="13829" max="13829" width="19.42578125" style="1" bestFit="1" customWidth="1"/>
    <col min="13830" max="14080" width="0" style="1" hidden="1"/>
    <col min="14081" max="14081" width="3.140625" style="1" customWidth="1"/>
    <col min="14082" max="14082" width="95" style="1" customWidth="1"/>
    <col min="14083" max="14083" width="19.42578125" style="1" bestFit="1" customWidth="1"/>
    <col min="14084" max="14084" width="0" style="1" hidden="1" customWidth="1"/>
    <col min="14085" max="14085" width="19.42578125" style="1" bestFit="1" customWidth="1"/>
    <col min="14086" max="14336" width="0" style="1" hidden="1"/>
    <col min="14337" max="14337" width="3.140625" style="1" customWidth="1"/>
    <col min="14338" max="14338" width="95" style="1" customWidth="1"/>
    <col min="14339" max="14339" width="19.42578125" style="1" bestFit="1" customWidth="1"/>
    <col min="14340" max="14340" width="0" style="1" hidden="1" customWidth="1"/>
    <col min="14341" max="14341" width="19.42578125" style="1" bestFit="1" customWidth="1"/>
    <col min="14342" max="14592" width="0" style="1" hidden="1"/>
    <col min="14593" max="14593" width="3.140625" style="1" customWidth="1"/>
    <col min="14594" max="14594" width="95" style="1" customWidth="1"/>
    <col min="14595" max="14595" width="19.42578125" style="1" bestFit="1" customWidth="1"/>
    <col min="14596" max="14596" width="0" style="1" hidden="1" customWidth="1"/>
    <col min="14597" max="14597" width="19.42578125" style="1" bestFit="1" customWidth="1"/>
    <col min="14598" max="14848" width="0" style="1" hidden="1"/>
    <col min="14849" max="14849" width="3.140625" style="1" customWidth="1"/>
    <col min="14850" max="14850" width="95" style="1" customWidth="1"/>
    <col min="14851" max="14851" width="19.42578125" style="1" bestFit="1" customWidth="1"/>
    <col min="14852" max="14852" width="0" style="1" hidden="1" customWidth="1"/>
    <col min="14853" max="14853" width="19.42578125" style="1" bestFit="1" customWidth="1"/>
    <col min="14854" max="15104" width="0" style="1" hidden="1"/>
    <col min="15105" max="15105" width="3.140625" style="1" customWidth="1"/>
    <col min="15106" max="15106" width="95" style="1" customWidth="1"/>
    <col min="15107" max="15107" width="19.42578125" style="1" bestFit="1" customWidth="1"/>
    <col min="15108" max="15108" width="0" style="1" hidden="1" customWidth="1"/>
    <col min="15109" max="15109" width="19.42578125" style="1" bestFit="1" customWidth="1"/>
    <col min="15110" max="15360" width="0" style="1" hidden="1"/>
    <col min="15361" max="15361" width="3.140625" style="1" customWidth="1"/>
    <col min="15362" max="15362" width="95" style="1" customWidth="1"/>
    <col min="15363" max="15363" width="19.42578125" style="1" bestFit="1" customWidth="1"/>
    <col min="15364" max="15364" width="0" style="1" hidden="1" customWidth="1"/>
    <col min="15365" max="15365" width="19.42578125" style="1" bestFit="1" customWidth="1"/>
    <col min="15366" max="15616" width="0" style="1" hidden="1"/>
    <col min="15617" max="15617" width="3.140625" style="1" customWidth="1"/>
    <col min="15618" max="15618" width="95" style="1" customWidth="1"/>
    <col min="15619" max="15619" width="19.42578125" style="1" bestFit="1" customWidth="1"/>
    <col min="15620" max="15620" width="0" style="1" hidden="1" customWidth="1"/>
    <col min="15621" max="15621" width="19.42578125" style="1" bestFit="1" customWidth="1"/>
    <col min="15622" max="15872" width="0" style="1" hidden="1"/>
    <col min="15873" max="15873" width="3.140625" style="1" customWidth="1"/>
    <col min="15874" max="15874" width="95" style="1" customWidth="1"/>
    <col min="15875" max="15875" width="19.42578125" style="1" bestFit="1" customWidth="1"/>
    <col min="15876" max="15876" width="0" style="1" hidden="1" customWidth="1"/>
    <col min="15877" max="15877" width="19.42578125" style="1" bestFit="1" customWidth="1"/>
    <col min="15878" max="16128" width="0" style="1" hidden="1"/>
    <col min="16129" max="16129" width="3.140625" style="1" customWidth="1"/>
    <col min="16130" max="16130" width="95" style="1" customWidth="1"/>
    <col min="16131" max="16131" width="19.42578125" style="1" bestFit="1" customWidth="1"/>
    <col min="16132" max="16132" width="0" style="1" hidden="1" customWidth="1"/>
    <col min="16133" max="16133" width="19.42578125" style="1" bestFit="1" customWidth="1"/>
    <col min="16134" max="16384" width="0" style="1" hidden="1"/>
  </cols>
  <sheetData>
    <row r="1" spans="1:5">
      <c r="B1" s="106" t="s">
        <v>0</v>
      </c>
      <c r="C1" s="106"/>
      <c r="D1" s="2"/>
    </row>
    <row r="2" spans="1:5">
      <c r="B2" s="107" t="s">
        <v>124</v>
      </c>
      <c r="C2" s="107"/>
      <c r="D2" s="3"/>
    </row>
    <row r="3" spans="1:5" s="4" customFormat="1">
      <c r="B3" s="107" t="s">
        <v>1</v>
      </c>
      <c r="C3" s="107"/>
      <c r="D3" s="5"/>
    </row>
    <row r="4" spans="1:5" s="4" customFormat="1">
      <c r="B4" s="46" t="s">
        <v>2</v>
      </c>
      <c r="C4" s="47">
        <v>2021</v>
      </c>
      <c r="D4" s="47">
        <v>2008</v>
      </c>
      <c r="E4" s="47">
        <v>2020</v>
      </c>
    </row>
    <row r="5" spans="1:5" s="4" customFormat="1">
      <c r="B5" s="6" t="s">
        <v>3</v>
      </c>
      <c r="C5" s="7"/>
      <c r="D5" s="7" t="s">
        <v>4</v>
      </c>
      <c r="E5" s="8"/>
    </row>
    <row r="6" spans="1:5" s="12" customFormat="1">
      <c r="A6" s="9"/>
      <c r="B6" s="10" t="s">
        <v>5</v>
      </c>
      <c r="C6" s="11"/>
      <c r="D6" s="11"/>
      <c r="E6" s="11"/>
    </row>
    <row r="7" spans="1:5" s="12" customFormat="1">
      <c r="A7" s="9"/>
      <c r="B7" s="13" t="s">
        <v>6</v>
      </c>
      <c r="C7" s="11">
        <v>6987580</v>
      </c>
      <c r="D7" s="11"/>
      <c r="E7" s="11">
        <v>5458532</v>
      </c>
    </row>
    <row r="8" spans="1:5" s="12" customFormat="1">
      <c r="A8" s="9"/>
      <c r="B8" s="13" t="s">
        <v>7</v>
      </c>
      <c r="C8" s="11">
        <v>51075114</v>
      </c>
      <c r="D8" s="11"/>
      <c r="E8" s="11">
        <v>57870868</v>
      </c>
    </row>
    <row r="9" spans="1:5" s="12" customFormat="1">
      <c r="A9" s="9"/>
      <c r="B9" s="13" t="s">
        <v>8</v>
      </c>
      <c r="C9" s="11">
        <v>39928746.220000029</v>
      </c>
      <c r="D9" s="11"/>
      <c r="E9" s="11">
        <v>4536323</v>
      </c>
    </row>
    <row r="10" spans="1:5" s="12" customFormat="1">
      <c r="A10" s="9"/>
      <c r="B10" s="13" t="s">
        <v>9</v>
      </c>
      <c r="C10" s="11"/>
      <c r="D10" s="11"/>
      <c r="E10" s="11"/>
    </row>
    <row r="11" spans="1:5" s="12" customFormat="1">
      <c r="A11" s="9"/>
      <c r="B11" s="13" t="s">
        <v>10</v>
      </c>
      <c r="C11" s="11">
        <v>13485116</v>
      </c>
      <c r="D11" s="11"/>
      <c r="E11" s="11">
        <v>15225440</v>
      </c>
    </row>
    <row r="12" spans="1:5" s="12" customFormat="1">
      <c r="A12" s="9"/>
      <c r="B12" s="13" t="s">
        <v>11</v>
      </c>
      <c r="C12" s="11">
        <v>4834054</v>
      </c>
      <c r="D12" s="11"/>
      <c r="E12" s="11">
        <v>3855840</v>
      </c>
    </row>
    <row r="13" spans="1:5" s="12" customFormat="1">
      <c r="A13" s="9"/>
      <c r="B13" s="13" t="s">
        <v>12</v>
      </c>
      <c r="C13" s="11"/>
      <c r="D13" s="11"/>
      <c r="E13" s="11"/>
    </row>
    <row r="14" spans="1:5" s="12" customFormat="1">
      <c r="A14" s="9"/>
      <c r="B14" s="13" t="s">
        <v>13</v>
      </c>
      <c r="C14" s="11">
        <v>2183042</v>
      </c>
      <c r="D14" s="11"/>
      <c r="E14" s="11">
        <v>2135336</v>
      </c>
    </row>
    <row r="15" spans="1:5" s="12" customFormat="1">
      <c r="A15" s="9"/>
      <c r="B15" s="13" t="s">
        <v>14</v>
      </c>
      <c r="C15" s="11"/>
      <c r="D15" s="11"/>
      <c r="E15" s="11"/>
    </row>
    <row r="16" spans="1:5" s="12" customFormat="1">
      <c r="A16" s="9"/>
      <c r="B16" s="13" t="s">
        <v>119</v>
      </c>
      <c r="C16" s="11">
        <v>3896663.38</v>
      </c>
      <c r="D16" s="11"/>
      <c r="E16" s="11">
        <v>4346335</v>
      </c>
    </row>
    <row r="17" spans="1:5" s="12" customFormat="1" ht="14.25">
      <c r="A17" s="9"/>
      <c r="B17" s="13" t="s">
        <v>120</v>
      </c>
      <c r="C17" s="93">
        <v>3965922</v>
      </c>
      <c r="D17" s="93"/>
      <c r="E17" s="93">
        <v>6392677</v>
      </c>
    </row>
    <row r="18" spans="1:5" s="17" customFormat="1">
      <c r="A18" s="14"/>
      <c r="B18" s="10" t="s">
        <v>15</v>
      </c>
      <c r="C18" s="15">
        <f>SUM(C7:C17)</f>
        <v>126356237.60000002</v>
      </c>
      <c r="D18" s="16">
        <f>SUM(D7:D15)</f>
        <v>0</v>
      </c>
      <c r="E18" s="15">
        <v>99821351</v>
      </c>
    </row>
    <row r="19" spans="1:5" s="12" customFormat="1">
      <c r="A19" s="9"/>
      <c r="B19" s="10" t="s">
        <v>16</v>
      </c>
      <c r="C19" s="11"/>
      <c r="D19" s="11"/>
      <c r="E19" s="11"/>
    </row>
    <row r="20" spans="1:5" s="12" customFormat="1">
      <c r="A20" s="9"/>
      <c r="B20" s="13" t="s">
        <v>17</v>
      </c>
      <c r="C20" s="11">
        <v>365406932</v>
      </c>
      <c r="D20" s="11"/>
      <c r="E20" s="11">
        <v>331585033</v>
      </c>
    </row>
    <row r="21" spans="1:5" s="12" customFormat="1">
      <c r="A21" s="9"/>
      <c r="B21" s="13" t="s">
        <v>18</v>
      </c>
      <c r="C21" s="11">
        <v>18254857</v>
      </c>
      <c r="D21" s="11"/>
      <c r="E21" s="11">
        <v>23270135</v>
      </c>
    </row>
    <row r="22" spans="1:5" s="12" customFormat="1">
      <c r="A22" s="9"/>
      <c r="B22" s="13" t="s">
        <v>119</v>
      </c>
      <c r="C22" s="11">
        <v>2597775.62</v>
      </c>
      <c r="D22" s="11"/>
      <c r="E22" s="11">
        <v>2897556</v>
      </c>
    </row>
    <row r="23" spans="1:5" s="12" customFormat="1">
      <c r="A23" s="9"/>
      <c r="B23" s="13" t="s">
        <v>19</v>
      </c>
      <c r="C23" s="11">
        <v>350948228.77999997</v>
      </c>
      <c r="D23" s="11"/>
      <c r="E23" s="11">
        <v>261331681</v>
      </c>
    </row>
    <row r="24" spans="1:5" s="12" customFormat="1">
      <c r="A24" s="9"/>
      <c r="B24" s="13" t="s">
        <v>9</v>
      </c>
      <c r="C24" s="11">
        <v>37</v>
      </c>
      <c r="D24" s="11"/>
      <c r="E24" s="11"/>
    </row>
    <row r="25" spans="1:5" s="12" customFormat="1">
      <c r="A25" s="9"/>
      <c r="B25" s="18" t="s">
        <v>20</v>
      </c>
      <c r="C25" s="11">
        <v>103545959</v>
      </c>
      <c r="D25" s="19"/>
      <c r="E25" s="11">
        <v>104866583</v>
      </c>
    </row>
    <row r="26" spans="1:5" s="12" customFormat="1">
      <c r="A26" s="9"/>
      <c r="B26" s="18" t="s">
        <v>21</v>
      </c>
      <c r="C26" s="11">
        <v>15591883</v>
      </c>
      <c r="D26" s="19"/>
      <c r="E26" s="11">
        <v>11843653</v>
      </c>
    </row>
    <row r="27" spans="1:5" s="12" customFormat="1">
      <c r="A27" s="9"/>
      <c r="B27" s="18" t="s">
        <v>14</v>
      </c>
      <c r="C27" s="11">
        <v>365149</v>
      </c>
      <c r="D27" s="19"/>
      <c r="E27" s="11">
        <v>622287</v>
      </c>
    </row>
    <row r="28" spans="1:5" s="12" customFormat="1">
      <c r="A28" s="9"/>
      <c r="B28" s="13" t="s">
        <v>7</v>
      </c>
      <c r="C28" s="11">
        <v>0</v>
      </c>
      <c r="D28" s="20"/>
      <c r="E28" s="19">
        <v>4906161</v>
      </c>
    </row>
    <row r="29" spans="1:5" s="12" customFormat="1" ht="14.25">
      <c r="A29" s="9"/>
      <c r="B29" s="18" t="s">
        <v>122</v>
      </c>
      <c r="C29" s="93">
        <v>128585906</v>
      </c>
      <c r="D29" s="94"/>
      <c r="E29" s="95">
        <v>38140161</v>
      </c>
    </row>
    <row r="30" spans="1:5" s="17" customFormat="1" ht="14.25">
      <c r="A30" s="14"/>
      <c r="B30" s="21" t="s">
        <v>22</v>
      </c>
      <c r="C30" s="96">
        <f>SUM(C20:C29)</f>
        <v>985296727.39999998</v>
      </c>
      <c r="D30" s="97">
        <f>SUM(D20:D27)</f>
        <v>0</v>
      </c>
      <c r="E30" s="98">
        <v>779463250</v>
      </c>
    </row>
    <row r="31" spans="1:5" s="17" customFormat="1" ht="14.25">
      <c r="A31" s="14"/>
      <c r="B31" s="21" t="s">
        <v>23</v>
      </c>
      <c r="C31" s="99">
        <f>+C30+C18</f>
        <v>1111652965</v>
      </c>
      <c r="D31" s="100">
        <f>+D30+D18</f>
        <v>0</v>
      </c>
      <c r="E31" s="99">
        <v>879284601</v>
      </c>
    </row>
    <row r="32" spans="1:5" s="12" customFormat="1">
      <c r="A32" s="9"/>
      <c r="B32" s="23" t="s">
        <v>24</v>
      </c>
      <c r="C32" s="11"/>
      <c r="D32" s="19"/>
      <c r="E32" s="11"/>
    </row>
    <row r="33" spans="1:6" s="12" customFormat="1">
      <c r="A33" s="9"/>
      <c r="B33" s="21" t="s">
        <v>25</v>
      </c>
      <c r="C33" s="11"/>
      <c r="D33" s="19"/>
      <c r="E33" s="11"/>
    </row>
    <row r="34" spans="1:6" s="12" customFormat="1">
      <c r="A34" s="9"/>
      <c r="B34" s="18" t="s">
        <v>26</v>
      </c>
      <c r="C34" s="11">
        <v>55361401.560000002</v>
      </c>
      <c r="D34" s="19"/>
      <c r="E34" s="11">
        <v>63093747.75</v>
      </c>
    </row>
    <row r="35" spans="1:6" s="12" customFormat="1">
      <c r="A35" s="9"/>
      <c r="B35" s="13" t="s">
        <v>27</v>
      </c>
      <c r="C35" s="11"/>
      <c r="D35" s="11"/>
      <c r="E35" s="11"/>
    </row>
    <row r="36" spans="1:6" s="12" customFormat="1">
      <c r="A36" s="9"/>
      <c r="B36" s="13" t="s">
        <v>28</v>
      </c>
      <c r="C36" s="11"/>
      <c r="D36" s="11"/>
      <c r="E36" s="11"/>
    </row>
    <row r="37" spans="1:6" s="12" customFormat="1">
      <c r="A37" s="9"/>
      <c r="B37" s="13" t="s">
        <v>29</v>
      </c>
      <c r="C37" s="11">
        <v>5193944</v>
      </c>
      <c r="D37" s="11"/>
      <c r="E37" s="11">
        <v>6781720</v>
      </c>
    </row>
    <row r="38" spans="1:6" s="12" customFormat="1">
      <c r="A38" s="9"/>
      <c r="B38" s="13" t="s">
        <v>30</v>
      </c>
      <c r="C38" s="11">
        <v>130725113</v>
      </c>
      <c r="D38" s="11"/>
      <c r="E38" s="11">
        <v>4779680</v>
      </c>
    </row>
    <row r="39" spans="1:6" s="12" customFormat="1">
      <c r="A39" s="9"/>
      <c r="B39" s="13" t="s">
        <v>13</v>
      </c>
      <c r="C39" s="11">
        <v>34046998</v>
      </c>
      <c r="D39" s="11"/>
      <c r="E39" s="11">
        <v>33934197</v>
      </c>
    </row>
    <row r="40" spans="1:6" s="12" customFormat="1">
      <c r="A40" s="9"/>
      <c r="B40" s="13" t="s">
        <v>31</v>
      </c>
      <c r="C40" s="11">
        <v>1545155.0999999996</v>
      </c>
      <c r="D40" s="11"/>
      <c r="E40" s="11">
        <v>1451326.5999999996</v>
      </c>
    </row>
    <row r="41" spans="1:6" s="12" customFormat="1">
      <c r="A41" s="9"/>
      <c r="B41" s="13" t="s">
        <v>32</v>
      </c>
      <c r="C41" s="11">
        <v>6384629</v>
      </c>
      <c r="D41" s="11"/>
      <c r="E41" s="11">
        <v>5687994</v>
      </c>
    </row>
    <row r="42" spans="1:6" s="12" customFormat="1" ht="14.25">
      <c r="A42" s="9"/>
      <c r="B42" s="13" t="s">
        <v>123</v>
      </c>
      <c r="C42" s="93">
        <v>6469577</v>
      </c>
      <c r="D42" s="93"/>
      <c r="E42" s="93">
        <v>6550865</v>
      </c>
    </row>
    <row r="43" spans="1:6" s="17" customFormat="1">
      <c r="A43" s="14"/>
      <c r="B43" s="10" t="s">
        <v>33</v>
      </c>
      <c r="C43" s="16">
        <f>SUM(C34:C42)</f>
        <v>239726817.66</v>
      </c>
      <c r="D43" s="16">
        <f>SUM(D34:D41)</f>
        <v>0</v>
      </c>
      <c r="E43" s="16">
        <v>122279530.34999999</v>
      </c>
    </row>
    <row r="44" spans="1:6" s="12" customFormat="1">
      <c r="A44" s="9"/>
      <c r="B44" s="10" t="s">
        <v>34</v>
      </c>
      <c r="D44" s="11"/>
      <c r="E44" s="11"/>
    </row>
    <row r="45" spans="1:6" s="12" customFormat="1">
      <c r="A45" s="9"/>
      <c r="B45" s="13" t="s">
        <v>35</v>
      </c>
      <c r="C45" s="11"/>
      <c r="D45" s="11"/>
      <c r="E45" s="11"/>
    </row>
    <row r="46" spans="1:6" s="12" customFormat="1">
      <c r="A46" s="9"/>
      <c r="B46" s="13" t="s">
        <v>30</v>
      </c>
      <c r="C46" s="11"/>
      <c r="D46" s="11"/>
      <c r="E46" s="11"/>
      <c r="F46" s="24"/>
    </row>
    <row r="47" spans="1:6" s="12" customFormat="1">
      <c r="A47" s="9"/>
      <c r="B47" s="13" t="s">
        <v>36</v>
      </c>
      <c r="C47" s="11"/>
      <c r="D47" s="11"/>
      <c r="E47" s="11"/>
      <c r="F47" s="24"/>
    </row>
    <row r="48" spans="1:6" s="12" customFormat="1">
      <c r="A48" s="9"/>
      <c r="B48" s="13" t="s">
        <v>29</v>
      </c>
      <c r="C48" s="11">
        <v>73834693</v>
      </c>
      <c r="D48" s="11"/>
      <c r="E48" s="11">
        <v>70199090</v>
      </c>
    </row>
    <row r="49" spans="1:6" s="12" customFormat="1">
      <c r="A49" s="9"/>
      <c r="B49" s="13" t="s">
        <v>37</v>
      </c>
      <c r="C49" s="11"/>
      <c r="D49" s="11"/>
      <c r="E49" s="11"/>
    </row>
    <row r="50" spans="1:6" s="12" customFormat="1">
      <c r="A50" s="9"/>
      <c r="B50" s="13" t="s">
        <v>32</v>
      </c>
      <c r="C50" s="11">
        <v>7862136</v>
      </c>
      <c r="D50" s="11"/>
      <c r="E50" s="11">
        <v>7304763</v>
      </c>
    </row>
    <row r="51" spans="1:6" s="12" customFormat="1">
      <c r="A51" s="9"/>
      <c r="B51" s="13" t="s">
        <v>31</v>
      </c>
      <c r="C51" s="11">
        <v>34004942.340000004</v>
      </c>
      <c r="D51" s="11"/>
      <c r="E51" s="11">
        <v>31643601.650000006</v>
      </c>
      <c r="F51" s="24"/>
    </row>
    <row r="52" spans="1:6" s="12" customFormat="1" ht="14.25">
      <c r="A52" s="9"/>
      <c r="B52" s="13" t="s">
        <v>123</v>
      </c>
      <c r="C52" s="93">
        <v>35984470</v>
      </c>
      <c r="D52" s="93"/>
      <c r="E52" s="93">
        <v>32499597</v>
      </c>
      <c r="F52" s="24"/>
    </row>
    <row r="53" spans="1:6" s="17" customFormat="1" ht="14.25">
      <c r="A53" s="14"/>
      <c r="B53" s="10" t="s">
        <v>38</v>
      </c>
      <c r="C53" s="96">
        <f>SUM(C45:C52)</f>
        <v>151686241.34</v>
      </c>
      <c r="D53" s="96">
        <f>SUM(D45:D51)</f>
        <v>0</v>
      </c>
      <c r="E53" s="96">
        <v>141647051.65000001</v>
      </c>
    </row>
    <row r="54" spans="1:6" s="17" customFormat="1">
      <c r="A54" s="14"/>
      <c r="B54" s="10" t="s">
        <v>39</v>
      </c>
      <c r="C54" s="16">
        <f>+C53+C43</f>
        <v>391413059</v>
      </c>
      <c r="D54" s="16">
        <f>+D53+D43</f>
        <v>0</v>
      </c>
      <c r="E54" s="16">
        <v>263926582</v>
      </c>
    </row>
    <row r="55" spans="1:6" s="12" customFormat="1">
      <c r="A55" s="9"/>
      <c r="B55" s="13"/>
      <c r="C55" s="11"/>
      <c r="D55" s="11"/>
      <c r="E55" s="11"/>
    </row>
    <row r="56" spans="1:6" s="12" customFormat="1">
      <c r="A56" s="9"/>
      <c r="B56" s="6" t="s">
        <v>40</v>
      </c>
      <c r="C56" s="11"/>
      <c r="D56" s="11"/>
      <c r="E56" s="11"/>
    </row>
    <row r="57" spans="1:6" s="12" customFormat="1">
      <c r="A57" s="9"/>
      <c r="B57" s="13" t="s">
        <v>41</v>
      </c>
      <c r="C57" s="11">
        <v>333277210</v>
      </c>
      <c r="D57" s="11"/>
      <c r="E57" s="11">
        <v>322841400</v>
      </c>
    </row>
    <row r="58" spans="1:6" s="12" customFormat="1">
      <c r="A58" s="9"/>
      <c r="B58" s="13" t="s">
        <v>42</v>
      </c>
      <c r="C58" s="11"/>
      <c r="D58" s="11"/>
      <c r="E58" s="11"/>
    </row>
    <row r="59" spans="1:6" s="12" customFormat="1">
      <c r="A59" s="9"/>
      <c r="B59" s="13" t="s">
        <v>43</v>
      </c>
      <c r="C59" s="11">
        <v>97245871</v>
      </c>
      <c r="D59" s="11"/>
      <c r="E59" s="11">
        <v>94270473</v>
      </c>
    </row>
    <row r="60" spans="1:6" s="12" customFormat="1">
      <c r="A60" s="9"/>
      <c r="B60" s="13" t="s">
        <v>44</v>
      </c>
      <c r="C60" s="11"/>
      <c r="D60" s="11"/>
      <c r="E60" s="11"/>
    </row>
    <row r="61" spans="1:6" s="12" customFormat="1">
      <c r="A61" s="9"/>
      <c r="B61" s="13" t="s">
        <v>45</v>
      </c>
      <c r="C61" s="11"/>
      <c r="D61" s="11"/>
      <c r="E61" s="11"/>
    </row>
    <row r="62" spans="1:6" s="12" customFormat="1">
      <c r="A62" s="9"/>
      <c r="B62" s="13" t="s">
        <v>46</v>
      </c>
      <c r="C62" s="11"/>
      <c r="D62" s="11"/>
      <c r="E62" s="11"/>
    </row>
    <row r="63" spans="1:6" s="12" customFormat="1">
      <c r="A63" s="9"/>
      <c r="B63" s="13" t="s">
        <v>47</v>
      </c>
      <c r="C63" s="11">
        <v>289716825</v>
      </c>
      <c r="D63" s="11"/>
      <c r="E63" s="11">
        <v>197469603</v>
      </c>
    </row>
    <row r="64" spans="1:6" s="12" customFormat="1" ht="14.25">
      <c r="A64" s="9"/>
      <c r="B64" s="13" t="s">
        <v>48</v>
      </c>
      <c r="C64" s="93">
        <v>0</v>
      </c>
      <c r="D64" s="93"/>
      <c r="E64" s="93">
        <v>776543</v>
      </c>
    </row>
    <row r="65" spans="1:5" s="17" customFormat="1" ht="14.25">
      <c r="A65" s="14"/>
      <c r="B65" s="10" t="s">
        <v>49</v>
      </c>
      <c r="C65" s="96">
        <f>SUM(C57:C64)</f>
        <v>720239906</v>
      </c>
      <c r="D65" s="96">
        <f>SUM(D57:D64)</f>
        <v>0</v>
      </c>
      <c r="E65" s="96">
        <v>615358019</v>
      </c>
    </row>
    <row r="66" spans="1:5" s="17" customFormat="1" ht="14.25">
      <c r="A66" s="14"/>
      <c r="B66" s="10" t="s">
        <v>50</v>
      </c>
      <c r="C66" s="99">
        <f>+C65+C54</f>
        <v>1111652965</v>
      </c>
      <c r="D66" s="99">
        <f>+D65+D54</f>
        <v>0</v>
      </c>
      <c r="E66" s="99">
        <v>879284601</v>
      </c>
    </row>
    <row r="67" spans="1:5" s="9" customFormat="1">
      <c r="B67" s="46" t="s">
        <v>51</v>
      </c>
      <c r="C67" s="47">
        <v>2021</v>
      </c>
      <c r="D67" s="47">
        <v>2008</v>
      </c>
      <c r="E67" s="47">
        <v>2020</v>
      </c>
    </row>
    <row r="68" spans="1:5" s="27" customFormat="1">
      <c r="A68" s="9"/>
      <c r="B68" s="21" t="s">
        <v>52</v>
      </c>
      <c r="C68" s="25">
        <f>+C31-C66</f>
        <v>0</v>
      </c>
      <c r="D68" s="7" t="s">
        <v>4</v>
      </c>
      <c r="E68" s="26">
        <v>0</v>
      </c>
    </row>
    <row r="69" spans="1:5" s="29" customFormat="1">
      <c r="A69" s="9"/>
      <c r="B69" s="18" t="s">
        <v>53</v>
      </c>
      <c r="C69" s="11">
        <v>115081978</v>
      </c>
      <c r="D69" s="28"/>
      <c r="E69" s="11">
        <v>98504047</v>
      </c>
    </row>
    <row r="70" spans="1:5" s="29" customFormat="1">
      <c r="A70" s="9"/>
      <c r="B70" s="18" t="s">
        <v>54</v>
      </c>
      <c r="C70" s="11"/>
      <c r="D70" s="28"/>
      <c r="E70" s="30"/>
    </row>
    <row r="71" spans="1:5" s="29" customFormat="1" ht="14.25">
      <c r="A71" s="9"/>
      <c r="B71" s="18" t="s">
        <v>55</v>
      </c>
      <c r="C71" s="102">
        <v>-56300471</v>
      </c>
      <c r="D71" s="101"/>
      <c r="E71" s="102">
        <v>-47755066</v>
      </c>
    </row>
    <row r="72" spans="1:5" s="32" customFormat="1">
      <c r="A72" s="14"/>
      <c r="B72" s="21" t="s">
        <v>56</v>
      </c>
      <c r="C72" s="11"/>
      <c r="D72" s="31"/>
      <c r="E72" s="11"/>
    </row>
    <row r="73" spans="1:5" s="32" customFormat="1">
      <c r="A73" s="14"/>
      <c r="B73" s="21" t="s">
        <v>57</v>
      </c>
      <c r="C73" s="33">
        <f>SUM(C69:C72)</f>
        <v>58781507</v>
      </c>
      <c r="D73" s="22">
        <f>SUM(D69:D72)</f>
        <v>0</v>
      </c>
      <c r="E73" s="16">
        <v>50748981</v>
      </c>
    </row>
    <row r="74" spans="1:5" s="32" customFormat="1">
      <c r="A74" s="14"/>
      <c r="B74" s="34" t="s">
        <v>55</v>
      </c>
      <c r="C74" s="33"/>
      <c r="D74" s="22"/>
      <c r="E74" s="16"/>
    </row>
    <row r="75" spans="1:5" s="32" customFormat="1">
      <c r="A75" s="14"/>
      <c r="B75" s="21" t="s">
        <v>58</v>
      </c>
      <c r="C75" s="33"/>
      <c r="D75" s="22"/>
      <c r="E75" s="16"/>
    </row>
    <row r="76" spans="1:5" s="29" customFormat="1">
      <c r="A76" s="9"/>
      <c r="B76" s="18" t="s">
        <v>59</v>
      </c>
      <c r="C76" s="35"/>
      <c r="D76" s="28"/>
      <c r="E76" s="30"/>
    </row>
    <row r="77" spans="1:5" s="29" customFormat="1">
      <c r="A77" s="9"/>
      <c r="B77" s="18" t="s">
        <v>60</v>
      </c>
      <c r="C77" s="35">
        <v>-13881633</v>
      </c>
      <c r="D77" s="28"/>
      <c r="E77" s="11">
        <v>-13601060</v>
      </c>
    </row>
    <row r="78" spans="1:5" s="29" customFormat="1">
      <c r="A78" s="9"/>
      <c r="B78" s="18" t="s">
        <v>61</v>
      </c>
      <c r="C78" s="35"/>
      <c r="D78" s="28"/>
      <c r="E78" s="30"/>
    </row>
    <row r="79" spans="1:5" s="29" customFormat="1" ht="14.25">
      <c r="A79" s="9"/>
      <c r="B79" s="18" t="s">
        <v>62</v>
      </c>
      <c r="C79" s="103">
        <v>-22879444</v>
      </c>
      <c r="D79" s="104"/>
      <c r="E79" s="93">
        <v>-19394746</v>
      </c>
    </row>
    <row r="80" spans="1:5" s="32" customFormat="1">
      <c r="A80" s="14"/>
      <c r="B80" s="21" t="s">
        <v>63</v>
      </c>
      <c r="C80" s="16">
        <f>SUM(C73:C79)</f>
        <v>22020430</v>
      </c>
      <c r="D80" s="16">
        <f>SUM(D73:D79)</f>
        <v>0</v>
      </c>
      <c r="E80" s="16">
        <v>17753175</v>
      </c>
    </row>
    <row r="81" spans="1:5" s="29" customFormat="1">
      <c r="A81" s="9"/>
      <c r="B81" s="18" t="s">
        <v>64</v>
      </c>
      <c r="C81" s="30"/>
      <c r="D81" s="30"/>
      <c r="E81" s="30"/>
    </row>
    <row r="82" spans="1:5" s="29" customFormat="1">
      <c r="A82" s="9"/>
      <c r="B82" s="18" t="s">
        <v>65</v>
      </c>
      <c r="C82" s="11">
        <v>1444549</v>
      </c>
      <c r="D82" s="30"/>
      <c r="E82" s="11">
        <v>3518681</v>
      </c>
    </row>
    <row r="83" spans="1:5" s="36" customFormat="1">
      <c r="A83" s="9"/>
      <c r="B83" s="18" t="s">
        <v>66</v>
      </c>
      <c r="C83" s="11">
        <v>-455024</v>
      </c>
      <c r="D83" s="30"/>
      <c r="E83" s="30">
        <v>-756753</v>
      </c>
    </row>
    <row r="84" spans="1:5" s="36" customFormat="1" ht="14.25">
      <c r="A84" s="9"/>
      <c r="B84" s="13" t="s">
        <v>67</v>
      </c>
      <c r="C84" s="93">
        <v>45888540</v>
      </c>
      <c r="D84" s="105"/>
      <c r="E84" s="93">
        <v>3243403</v>
      </c>
    </row>
    <row r="85" spans="1:5" s="32" customFormat="1">
      <c r="A85" s="14"/>
      <c r="B85" s="10" t="s">
        <v>68</v>
      </c>
      <c r="C85" s="16">
        <f>SUM(C80:C84)</f>
        <v>68898495</v>
      </c>
      <c r="D85" s="16">
        <f>SUM(D80:D83)</f>
        <v>0</v>
      </c>
      <c r="E85" s="16">
        <v>23758506</v>
      </c>
    </row>
    <row r="86" spans="1:5" s="29" customFormat="1">
      <c r="A86" s="9"/>
      <c r="B86" s="13" t="s">
        <v>69</v>
      </c>
      <c r="C86" s="11"/>
      <c r="D86" s="30"/>
      <c r="E86" s="30"/>
    </row>
    <row r="87" spans="1:5" s="29" customFormat="1">
      <c r="A87" s="9"/>
      <c r="B87" s="13" t="s">
        <v>43</v>
      </c>
      <c r="C87" s="11"/>
      <c r="D87" s="30"/>
      <c r="E87" s="37"/>
    </row>
    <row r="88" spans="1:5" s="29" customFormat="1" ht="14.25">
      <c r="A88" s="9"/>
      <c r="B88" s="13" t="s">
        <v>70</v>
      </c>
      <c r="C88" s="93">
        <v>-14653425</v>
      </c>
      <c r="D88" s="105"/>
      <c r="E88" s="93">
        <v>-9383809</v>
      </c>
    </row>
    <row r="89" spans="1:5" s="32" customFormat="1" ht="14.25">
      <c r="A89" s="14"/>
      <c r="B89" s="10" t="s">
        <v>71</v>
      </c>
      <c r="C89" s="99">
        <f>SUM(C85:C88)</f>
        <v>54245070</v>
      </c>
      <c r="D89" s="99">
        <f>SUM(D85:D88)</f>
        <v>0</v>
      </c>
      <c r="E89" s="99">
        <v>14374697</v>
      </c>
    </row>
    <row r="90" spans="1:5" s="9" customFormat="1">
      <c r="B90" s="91" t="s">
        <v>72</v>
      </c>
      <c r="C90" s="47">
        <v>2021</v>
      </c>
      <c r="D90" s="47">
        <v>2008</v>
      </c>
      <c r="E90" s="47">
        <v>2020</v>
      </c>
    </row>
    <row r="91" spans="1:5" s="9" customFormat="1">
      <c r="B91" s="10" t="s">
        <v>73</v>
      </c>
      <c r="C91" s="7"/>
      <c r="D91" s="7" t="s">
        <v>4</v>
      </c>
      <c r="E91" s="7"/>
    </row>
    <row r="92" spans="1:5" s="9" customFormat="1">
      <c r="B92" s="13" t="s">
        <v>74</v>
      </c>
      <c r="C92" s="38">
        <f>+C18/C43</f>
        <v>0.52708428215656988</v>
      </c>
      <c r="D92" s="38" t="e">
        <f>+D18/D43</f>
        <v>#DIV/0!</v>
      </c>
      <c r="E92" s="38">
        <v>0.81633737645443949</v>
      </c>
    </row>
    <row r="93" spans="1:5" s="9" customFormat="1">
      <c r="B93" s="10" t="s">
        <v>75</v>
      </c>
      <c r="C93" s="38"/>
      <c r="D93" s="38"/>
      <c r="E93" s="38"/>
    </row>
    <row r="94" spans="1:5" s="9" customFormat="1">
      <c r="B94" s="13" t="s">
        <v>76</v>
      </c>
      <c r="C94" s="38">
        <f>+C54/C65</f>
        <v>0.54344817017123181</v>
      </c>
      <c r="D94" s="38" t="e">
        <f>+D54/D65</f>
        <v>#DIV/0!</v>
      </c>
      <c r="E94" s="38">
        <v>0.42889923239953748</v>
      </c>
    </row>
    <row r="95" spans="1:5" s="9" customFormat="1">
      <c r="B95" s="10" t="s">
        <v>77</v>
      </c>
      <c r="C95" s="38"/>
      <c r="D95" s="38"/>
      <c r="E95" s="38"/>
    </row>
    <row r="96" spans="1:5" s="9" customFormat="1">
      <c r="B96" s="13" t="s">
        <v>78</v>
      </c>
      <c r="C96" s="38">
        <f>C89/(C65)</f>
        <v>7.5315279739581659E-2</v>
      </c>
      <c r="D96" s="38">
        <f>D89/(D65-42051655)</f>
        <v>0</v>
      </c>
      <c r="E96" s="38">
        <v>2.3359892219101803E-2</v>
      </c>
    </row>
    <row r="97" spans="2:5" s="9" customFormat="1">
      <c r="B97" s="10" t="s">
        <v>79</v>
      </c>
      <c r="C97" s="38"/>
      <c r="D97" s="38"/>
      <c r="E97" s="38"/>
    </row>
    <row r="98" spans="2:5" s="9" customFormat="1">
      <c r="B98" s="13" t="s">
        <v>80</v>
      </c>
      <c r="C98" s="39">
        <f>+C89/C31</f>
        <v>4.8796766354147224E-2</v>
      </c>
      <c r="D98" s="38" t="e">
        <f>+D89/D31</f>
        <v>#DIV/0!</v>
      </c>
      <c r="E98" s="39">
        <v>1.6348173257727732E-2</v>
      </c>
    </row>
    <row r="99" spans="2:5" s="9" customFormat="1">
      <c r="B99" s="10" t="s">
        <v>81</v>
      </c>
      <c r="C99" s="38"/>
      <c r="D99" s="38"/>
      <c r="E99" s="38"/>
    </row>
    <row r="100" spans="2:5" s="9" customFormat="1">
      <c r="B100" s="13" t="s">
        <v>82</v>
      </c>
      <c r="C100" s="39">
        <f>+C89/C65</f>
        <v>7.5315279739581659E-2</v>
      </c>
      <c r="D100" s="38" t="e">
        <f>+D89/D57</f>
        <v>#DIV/0!</v>
      </c>
      <c r="E100" s="39">
        <v>2.3359892219101803E-2</v>
      </c>
    </row>
    <row r="101" spans="2:5" s="9" customFormat="1">
      <c r="B101" s="13" t="s">
        <v>83</v>
      </c>
      <c r="C101" s="39">
        <f>+C63/C57</f>
        <v>0.86929683850869977</v>
      </c>
      <c r="D101" s="38" t="e">
        <f>+D63/D57</f>
        <v>#DIV/0!</v>
      </c>
      <c r="E101" s="39">
        <v>0.61166133897325436</v>
      </c>
    </row>
    <row r="102" spans="2:5" s="9" customFormat="1">
      <c r="B102" s="10" t="s">
        <v>84</v>
      </c>
      <c r="C102" s="40">
        <v>14</v>
      </c>
      <c r="D102" s="40">
        <v>19.43</v>
      </c>
      <c r="E102" s="40">
        <v>14</v>
      </c>
    </row>
    <row r="103" spans="2:5" s="9" customFormat="1">
      <c r="B103" s="41" t="s">
        <v>85</v>
      </c>
      <c r="C103" s="42">
        <f>+C65/23060100</f>
        <v>31.233164903881597</v>
      </c>
      <c r="D103" s="42">
        <f>+D65/23060100</f>
        <v>0</v>
      </c>
      <c r="E103" s="42">
        <v>26.684967497972689</v>
      </c>
    </row>
    <row r="104" spans="2:5" ht="12" customHeight="1">
      <c r="B104" s="43" t="s">
        <v>86</v>
      </c>
      <c r="C104" s="44">
        <f>+(C80+-C70-C79)/C69</f>
        <v>0.3901555637147634</v>
      </c>
      <c r="D104" s="44" t="e">
        <f>+(D80+-D70-D79)/D69</f>
        <v>#DIV/0!</v>
      </c>
      <c r="E104" s="44">
        <v>0.37712075931255901</v>
      </c>
    </row>
    <row r="113" spans="3:3">
      <c r="C113" s="45"/>
    </row>
    <row r="114" spans="3:3">
      <c r="C114" s="45"/>
    </row>
    <row r="115" spans="3:3">
      <c r="C115" s="45"/>
    </row>
  </sheetData>
  <protectedRanges>
    <protectedRange password="CC22" sqref="B2:E2" name="Rango11_1"/>
    <protectedRange password="CC22" sqref="D92:D103 D18 D30:D31 D43 D53:D54 D65:D66 D85 D80 D89 D73" name="Rango1_1"/>
    <protectedRange password="CC22" sqref="E89" name="Rango1_2"/>
    <protectedRange password="CC22" sqref="C92 E92" name="Rango1"/>
    <protectedRange password="CC22" sqref="E94 C94" name="Rango1_3"/>
    <protectedRange password="CC22" sqref="E96 C96" name="Rango1_4"/>
  </protectedRanges>
  <mergeCells count="3">
    <mergeCell ref="B1:C1"/>
    <mergeCell ref="B2:C2"/>
    <mergeCell ref="B3:C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opLeftCell="B1" workbookViewId="0">
      <selection activeCell="L20" sqref="L20"/>
    </sheetView>
  </sheetViews>
  <sheetFormatPr baseColWidth="10" defaultRowHeight="15.75" outlineLevelRow="1"/>
  <cols>
    <col min="1" max="1" width="0.5703125" style="52" hidden="1" customWidth="1"/>
    <col min="2" max="2" width="58.85546875" style="79" bestFit="1" customWidth="1"/>
    <col min="3" max="3" width="15.28515625" style="51" bestFit="1" customWidth="1"/>
    <col min="4" max="4" width="0.85546875" style="51" customWidth="1"/>
    <col min="5" max="5" width="13.5703125" style="51" customWidth="1"/>
    <col min="6" max="6" width="11.7109375" style="52" bestFit="1" customWidth="1"/>
    <col min="7" max="256" width="11.42578125" style="52"/>
    <col min="257" max="257" width="0" style="52" hidden="1" customWidth="1"/>
    <col min="258" max="258" width="58.85546875" style="52" bestFit="1" customWidth="1"/>
    <col min="259" max="259" width="15.28515625" style="52" bestFit="1" customWidth="1"/>
    <col min="260" max="260" width="0.85546875" style="52" customWidth="1"/>
    <col min="261" max="261" width="13.5703125" style="52" customWidth="1"/>
    <col min="262" max="262" width="11.7109375" style="52" bestFit="1" customWidth="1"/>
    <col min="263" max="512" width="11.42578125" style="52"/>
    <col min="513" max="513" width="0" style="52" hidden="1" customWidth="1"/>
    <col min="514" max="514" width="58.85546875" style="52" bestFit="1" customWidth="1"/>
    <col min="515" max="515" width="15.28515625" style="52" bestFit="1" customWidth="1"/>
    <col min="516" max="516" width="0.85546875" style="52" customWidth="1"/>
    <col min="517" max="517" width="13.5703125" style="52" customWidth="1"/>
    <col min="518" max="518" width="11.7109375" style="52" bestFit="1" customWidth="1"/>
    <col min="519" max="768" width="11.42578125" style="52"/>
    <col min="769" max="769" width="0" style="52" hidden="1" customWidth="1"/>
    <col min="770" max="770" width="58.85546875" style="52" bestFit="1" customWidth="1"/>
    <col min="771" max="771" width="15.28515625" style="52" bestFit="1" customWidth="1"/>
    <col min="772" max="772" width="0.85546875" style="52" customWidth="1"/>
    <col min="773" max="773" width="13.5703125" style="52" customWidth="1"/>
    <col min="774" max="774" width="11.7109375" style="52" bestFit="1" customWidth="1"/>
    <col min="775" max="1024" width="11.42578125" style="52"/>
    <col min="1025" max="1025" width="0" style="52" hidden="1" customWidth="1"/>
    <col min="1026" max="1026" width="58.85546875" style="52" bestFit="1" customWidth="1"/>
    <col min="1027" max="1027" width="15.28515625" style="52" bestFit="1" customWidth="1"/>
    <col min="1028" max="1028" width="0.85546875" style="52" customWidth="1"/>
    <col min="1029" max="1029" width="13.5703125" style="52" customWidth="1"/>
    <col min="1030" max="1030" width="11.7109375" style="52" bestFit="1" customWidth="1"/>
    <col min="1031" max="1280" width="11.42578125" style="52"/>
    <col min="1281" max="1281" width="0" style="52" hidden="1" customWidth="1"/>
    <col min="1282" max="1282" width="58.85546875" style="52" bestFit="1" customWidth="1"/>
    <col min="1283" max="1283" width="15.28515625" style="52" bestFit="1" customWidth="1"/>
    <col min="1284" max="1284" width="0.85546875" style="52" customWidth="1"/>
    <col min="1285" max="1285" width="13.5703125" style="52" customWidth="1"/>
    <col min="1286" max="1286" width="11.7109375" style="52" bestFit="1" customWidth="1"/>
    <col min="1287" max="1536" width="11.42578125" style="52"/>
    <col min="1537" max="1537" width="0" style="52" hidden="1" customWidth="1"/>
    <col min="1538" max="1538" width="58.85546875" style="52" bestFit="1" customWidth="1"/>
    <col min="1539" max="1539" width="15.28515625" style="52" bestFit="1" customWidth="1"/>
    <col min="1540" max="1540" width="0.85546875" style="52" customWidth="1"/>
    <col min="1541" max="1541" width="13.5703125" style="52" customWidth="1"/>
    <col min="1542" max="1542" width="11.7109375" style="52" bestFit="1" customWidth="1"/>
    <col min="1543" max="1792" width="11.42578125" style="52"/>
    <col min="1793" max="1793" width="0" style="52" hidden="1" customWidth="1"/>
    <col min="1794" max="1794" width="58.85546875" style="52" bestFit="1" customWidth="1"/>
    <col min="1795" max="1795" width="15.28515625" style="52" bestFit="1" customWidth="1"/>
    <col min="1796" max="1796" width="0.85546875" style="52" customWidth="1"/>
    <col min="1797" max="1797" width="13.5703125" style="52" customWidth="1"/>
    <col min="1798" max="1798" width="11.7109375" style="52" bestFit="1" customWidth="1"/>
    <col min="1799" max="2048" width="11.42578125" style="52"/>
    <col min="2049" max="2049" width="0" style="52" hidden="1" customWidth="1"/>
    <col min="2050" max="2050" width="58.85546875" style="52" bestFit="1" customWidth="1"/>
    <col min="2051" max="2051" width="15.28515625" style="52" bestFit="1" customWidth="1"/>
    <col min="2052" max="2052" width="0.85546875" style="52" customWidth="1"/>
    <col min="2053" max="2053" width="13.5703125" style="52" customWidth="1"/>
    <col min="2054" max="2054" width="11.7109375" style="52" bestFit="1" customWidth="1"/>
    <col min="2055" max="2304" width="11.42578125" style="52"/>
    <col min="2305" max="2305" width="0" style="52" hidden="1" customWidth="1"/>
    <col min="2306" max="2306" width="58.85546875" style="52" bestFit="1" customWidth="1"/>
    <col min="2307" max="2307" width="15.28515625" style="52" bestFit="1" customWidth="1"/>
    <col min="2308" max="2308" width="0.85546875" style="52" customWidth="1"/>
    <col min="2309" max="2309" width="13.5703125" style="52" customWidth="1"/>
    <col min="2310" max="2310" width="11.7109375" style="52" bestFit="1" customWidth="1"/>
    <col min="2311" max="2560" width="11.42578125" style="52"/>
    <col min="2561" max="2561" width="0" style="52" hidden="1" customWidth="1"/>
    <col min="2562" max="2562" width="58.85546875" style="52" bestFit="1" customWidth="1"/>
    <col min="2563" max="2563" width="15.28515625" style="52" bestFit="1" customWidth="1"/>
    <col min="2564" max="2564" width="0.85546875" style="52" customWidth="1"/>
    <col min="2565" max="2565" width="13.5703125" style="52" customWidth="1"/>
    <col min="2566" max="2566" width="11.7109375" style="52" bestFit="1" customWidth="1"/>
    <col min="2567" max="2816" width="11.42578125" style="52"/>
    <col min="2817" max="2817" width="0" style="52" hidden="1" customWidth="1"/>
    <col min="2818" max="2818" width="58.85546875" style="52" bestFit="1" customWidth="1"/>
    <col min="2819" max="2819" width="15.28515625" style="52" bestFit="1" customWidth="1"/>
    <col min="2820" max="2820" width="0.85546875" style="52" customWidth="1"/>
    <col min="2821" max="2821" width="13.5703125" style="52" customWidth="1"/>
    <col min="2822" max="2822" width="11.7109375" style="52" bestFit="1" customWidth="1"/>
    <col min="2823" max="3072" width="11.42578125" style="52"/>
    <col min="3073" max="3073" width="0" style="52" hidden="1" customWidth="1"/>
    <col min="3074" max="3074" width="58.85546875" style="52" bestFit="1" customWidth="1"/>
    <col min="3075" max="3075" width="15.28515625" style="52" bestFit="1" customWidth="1"/>
    <col min="3076" max="3076" width="0.85546875" style="52" customWidth="1"/>
    <col min="3077" max="3077" width="13.5703125" style="52" customWidth="1"/>
    <col min="3078" max="3078" width="11.7109375" style="52" bestFit="1" customWidth="1"/>
    <col min="3079" max="3328" width="11.42578125" style="52"/>
    <col min="3329" max="3329" width="0" style="52" hidden="1" customWidth="1"/>
    <col min="3330" max="3330" width="58.85546875" style="52" bestFit="1" customWidth="1"/>
    <col min="3331" max="3331" width="15.28515625" style="52" bestFit="1" customWidth="1"/>
    <col min="3332" max="3332" width="0.85546875" style="52" customWidth="1"/>
    <col min="3333" max="3333" width="13.5703125" style="52" customWidth="1"/>
    <col min="3334" max="3334" width="11.7109375" style="52" bestFit="1" customWidth="1"/>
    <col min="3335" max="3584" width="11.42578125" style="52"/>
    <col min="3585" max="3585" width="0" style="52" hidden="1" customWidth="1"/>
    <col min="3586" max="3586" width="58.85546875" style="52" bestFit="1" customWidth="1"/>
    <col min="3587" max="3587" width="15.28515625" style="52" bestFit="1" customWidth="1"/>
    <col min="3588" max="3588" width="0.85546875" style="52" customWidth="1"/>
    <col min="3589" max="3589" width="13.5703125" style="52" customWidth="1"/>
    <col min="3590" max="3590" width="11.7109375" style="52" bestFit="1" customWidth="1"/>
    <col min="3591" max="3840" width="11.42578125" style="52"/>
    <col min="3841" max="3841" width="0" style="52" hidden="1" customWidth="1"/>
    <col min="3842" max="3842" width="58.85546875" style="52" bestFit="1" customWidth="1"/>
    <col min="3843" max="3843" width="15.28515625" style="52" bestFit="1" customWidth="1"/>
    <col min="3844" max="3844" width="0.85546875" style="52" customWidth="1"/>
    <col min="3845" max="3845" width="13.5703125" style="52" customWidth="1"/>
    <col min="3846" max="3846" width="11.7109375" style="52" bestFit="1" customWidth="1"/>
    <col min="3847" max="4096" width="11.42578125" style="52"/>
    <col min="4097" max="4097" width="0" style="52" hidden="1" customWidth="1"/>
    <col min="4098" max="4098" width="58.85546875" style="52" bestFit="1" customWidth="1"/>
    <col min="4099" max="4099" width="15.28515625" style="52" bestFit="1" customWidth="1"/>
    <col min="4100" max="4100" width="0.85546875" style="52" customWidth="1"/>
    <col min="4101" max="4101" width="13.5703125" style="52" customWidth="1"/>
    <col min="4102" max="4102" width="11.7109375" style="52" bestFit="1" customWidth="1"/>
    <col min="4103" max="4352" width="11.42578125" style="52"/>
    <col min="4353" max="4353" width="0" style="52" hidden="1" customWidth="1"/>
    <col min="4354" max="4354" width="58.85546875" style="52" bestFit="1" customWidth="1"/>
    <col min="4355" max="4355" width="15.28515625" style="52" bestFit="1" customWidth="1"/>
    <col min="4356" max="4356" width="0.85546875" style="52" customWidth="1"/>
    <col min="4357" max="4357" width="13.5703125" style="52" customWidth="1"/>
    <col min="4358" max="4358" width="11.7109375" style="52" bestFit="1" customWidth="1"/>
    <col min="4359" max="4608" width="11.42578125" style="52"/>
    <col min="4609" max="4609" width="0" style="52" hidden="1" customWidth="1"/>
    <col min="4610" max="4610" width="58.85546875" style="52" bestFit="1" customWidth="1"/>
    <col min="4611" max="4611" width="15.28515625" style="52" bestFit="1" customWidth="1"/>
    <col min="4612" max="4612" width="0.85546875" style="52" customWidth="1"/>
    <col min="4613" max="4613" width="13.5703125" style="52" customWidth="1"/>
    <col min="4614" max="4614" width="11.7109375" style="52" bestFit="1" customWidth="1"/>
    <col min="4615" max="4864" width="11.42578125" style="52"/>
    <col min="4865" max="4865" width="0" style="52" hidden="1" customWidth="1"/>
    <col min="4866" max="4866" width="58.85546875" style="52" bestFit="1" customWidth="1"/>
    <col min="4867" max="4867" width="15.28515625" style="52" bestFit="1" customWidth="1"/>
    <col min="4868" max="4868" width="0.85546875" style="52" customWidth="1"/>
    <col min="4869" max="4869" width="13.5703125" style="52" customWidth="1"/>
    <col min="4870" max="4870" width="11.7109375" style="52" bestFit="1" customWidth="1"/>
    <col min="4871" max="5120" width="11.42578125" style="52"/>
    <col min="5121" max="5121" width="0" style="52" hidden="1" customWidth="1"/>
    <col min="5122" max="5122" width="58.85546875" style="52" bestFit="1" customWidth="1"/>
    <col min="5123" max="5123" width="15.28515625" style="52" bestFit="1" customWidth="1"/>
    <col min="5124" max="5124" width="0.85546875" style="52" customWidth="1"/>
    <col min="5125" max="5125" width="13.5703125" style="52" customWidth="1"/>
    <col min="5126" max="5126" width="11.7109375" style="52" bestFit="1" customWidth="1"/>
    <col min="5127" max="5376" width="11.42578125" style="52"/>
    <col min="5377" max="5377" width="0" style="52" hidden="1" customWidth="1"/>
    <col min="5378" max="5378" width="58.85546875" style="52" bestFit="1" customWidth="1"/>
    <col min="5379" max="5379" width="15.28515625" style="52" bestFit="1" customWidth="1"/>
    <col min="5380" max="5380" width="0.85546875" style="52" customWidth="1"/>
    <col min="5381" max="5381" width="13.5703125" style="52" customWidth="1"/>
    <col min="5382" max="5382" width="11.7109375" style="52" bestFit="1" customWidth="1"/>
    <col min="5383" max="5632" width="11.42578125" style="52"/>
    <col min="5633" max="5633" width="0" style="52" hidden="1" customWidth="1"/>
    <col min="5634" max="5634" width="58.85546875" style="52" bestFit="1" customWidth="1"/>
    <col min="5635" max="5635" width="15.28515625" style="52" bestFit="1" customWidth="1"/>
    <col min="5636" max="5636" width="0.85546875" style="52" customWidth="1"/>
    <col min="5637" max="5637" width="13.5703125" style="52" customWidth="1"/>
    <col min="5638" max="5638" width="11.7109375" style="52" bestFit="1" customWidth="1"/>
    <col min="5639" max="5888" width="11.42578125" style="52"/>
    <col min="5889" max="5889" width="0" style="52" hidden="1" customWidth="1"/>
    <col min="5890" max="5890" width="58.85546875" style="52" bestFit="1" customWidth="1"/>
    <col min="5891" max="5891" width="15.28515625" style="52" bestFit="1" customWidth="1"/>
    <col min="5892" max="5892" width="0.85546875" style="52" customWidth="1"/>
    <col min="5893" max="5893" width="13.5703125" style="52" customWidth="1"/>
    <col min="5894" max="5894" width="11.7109375" style="52" bestFit="1" customWidth="1"/>
    <col min="5895" max="6144" width="11.42578125" style="52"/>
    <col min="6145" max="6145" width="0" style="52" hidden="1" customWidth="1"/>
    <col min="6146" max="6146" width="58.85546875" style="52" bestFit="1" customWidth="1"/>
    <col min="6147" max="6147" width="15.28515625" style="52" bestFit="1" customWidth="1"/>
    <col min="6148" max="6148" width="0.85546875" style="52" customWidth="1"/>
    <col min="6149" max="6149" width="13.5703125" style="52" customWidth="1"/>
    <col min="6150" max="6150" width="11.7109375" style="52" bestFit="1" customWidth="1"/>
    <col min="6151" max="6400" width="11.42578125" style="52"/>
    <col min="6401" max="6401" width="0" style="52" hidden="1" customWidth="1"/>
    <col min="6402" max="6402" width="58.85546875" style="52" bestFit="1" customWidth="1"/>
    <col min="6403" max="6403" width="15.28515625" style="52" bestFit="1" customWidth="1"/>
    <col min="6404" max="6404" width="0.85546875" style="52" customWidth="1"/>
    <col min="6405" max="6405" width="13.5703125" style="52" customWidth="1"/>
    <col min="6406" max="6406" width="11.7109375" style="52" bestFit="1" customWidth="1"/>
    <col min="6407" max="6656" width="11.42578125" style="52"/>
    <col min="6657" max="6657" width="0" style="52" hidden="1" customWidth="1"/>
    <col min="6658" max="6658" width="58.85546875" style="52" bestFit="1" customWidth="1"/>
    <col min="6659" max="6659" width="15.28515625" style="52" bestFit="1" customWidth="1"/>
    <col min="6660" max="6660" width="0.85546875" style="52" customWidth="1"/>
    <col min="6661" max="6661" width="13.5703125" style="52" customWidth="1"/>
    <col min="6662" max="6662" width="11.7109375" style="52" bestFit="1" customWidth="1"/>
    <col min="6663" max="6912" width="11.42578125" style="52"/>
    <col min="6913" max="6913" width="0" style="52" hidden="1" customWidth="1"/>
    <col min="6914" max="6914" width="58.85546875" style="52" bestFit="1" customWidth="1"/>
    <col min="6915" max="6915" width="15.28515625" style="52" bestFit="1" customWidth="1"/>
    <col min="6916" max="6916" width="0.85546875" style="52" customWidth="1"/>
    <col min="6917" max="6917" width="13.5703125" style="52" customWidth="1"/>
    <col min="6918" max="6918" width="11.7109375" style="52" bestFit="1" customWidth="1"/>
    <col min="6919" max="7168" width="11.42578125" style="52"/>
    <col min="7169" max="7169" width="0" style="52" hidden="1" customWidth="1"/>
    <col min="7170" max="7170" width="58.85546875" style="52" bestFit="1" customWidth="1"/>
    <col min="7171" max="7171" width="15.28515625" style="52" bestFit="1" customWidth="1"/>
    <col min="7172" max="7172" width="0.85546875" style="52" customWidth="1"/>
    <col min="7173" max="7173" width="13.5703125" style="52" customWidth="1"/>
    <col min="7174" max="7174" width="11.7109375" style="52" bestFit="1" customWidth="1"/>
    <col min="7175" max="7424" width="11.42578125" style="52"/>
    <col min="7425" max="7425" width="0" style="52" hidden="1" customWidth="1"/>
    <col min="7426" max="7426" width="58.85546875" style="52" bestFit="1" customWidth="1"/>
    <col min="7427" max="7427" width="15.28515625" style="52" bestFit="1" customWidth="1"/>
    <col min="7428" max="7428" width="0.85546875" style="52" customWidth="1"/>
    <col min="7429" max="7429" width="13.5703125" style="52" customWidth="1"/>
    <col min="7430" max="7430" width="11.7109375" style="52" bestFit="1" customWidth="1"/>
    <col min="7431" max="7680" width="11.42578125" style="52"/>
    <col min="7681" max="7681" width="0" style="52" hidden="1" customWidth="1"/>
    <col min="7682" max="7682" width="58.85546875" style="52" bestFit="1" customWidth="1"/>
    <col min="7683" max="7683" width="15.28515625" style="52" bestFit="1" customWidth="1"/>
    <col min="7684" max="7684" width="0.85546875" style="52" customWidth="1"/>
    <col min="7685" max="7685" width="13.5703125" style="52" customWidth="1"/>
    <col min="7686" max="7686" width="11.7109375" style="52" bestFit="1" customWidth="1"/>
    <col min="7687" max="7936" width="11.42578125" style="52"/>
    <col min="7937" max="7937" width="0" style="52" hidden="1" customWidth="1"/>
    <col min="7938" max="7938" width="58.85546875" style="52" bestFit="1" customWidth="1"/>
    <col min="7939" max="7939" width="15.28515625" style="52" bestFit="1" customWidth="1"/>
    <col min="7940" max="7940" width="0.85546875" style="52" customWidth="1"/>
    <col min="7941" max="7941" width="13.5703125" style="52" customWidth="1"/>
    <col min="7942" max="7942" width="11.7109375" style="52" bestFit="1" customWidth="1"/>
    <col min="7943" max="8192" width="11.42578125" style="52"/>
    <col min="8193" max="8193" width="0" style="52" hidden="1" customWidth="1"/>
    <col min="8194" max="8194" width="58.85546875" style="52" bestFit="1" customWidth="1"/>
    <col min="8195" max="8195" width="15.28515625" style="52" bestFit="1" customWidth="1"/>
    <col min="8196" max="8196" width="0.85546875" style="52" customWidth="1"/>
    <col min="8197" max="8197" width="13.5703125" style="52" customWidth="1"/>
    <col min="8198" max="8198" width="11.7109375" style="52" bestFit="1" customWidth="1"/>
    <col min="8199" max="8448" width="11.42578125" style="52"/>
    <col min="8449" max="8449" width="0" style="52" hidden="1" customWidth="1"/>
    <col min="8450" max="8450" width="58.85546875" style="52" bestFit="1" customWidth="1"/>
    <col min="8451" max="8451" width="15.28515625" style="52" bestFit="1" customWidth="1"/>
    <col min="8452" max="8452" width="0.85546875" style="52" customWidth="1"/>
    <col min="8453" max="8453" width="13.5703125" style="52" customWidth="1"/>
    <col min="8454" max="8454" width="11.7109375" style="52" bestFit="1" customWidth="1"/>
    <col min="8455" max="8704" width="11.42578125" style="52"/>
    <col min="8705" max="8705" width="0" style="52" hidden="1" customWidth="1"/>
    <col min="8706" max="8706" width="58.85546875" style="52" bestFit="1" customWidth="1"/>
    <col min="8707" max="8707" width="15.28515625" style="52" bestFit="1" customWidth="1"/>
    <col min="8708" max="8708" width="0.85546875" style="52" customWidth="1"/>
    <col min="8709" max="8709" width="13.5703125" style="52" customWidth="1"/>
    <col min="8710" max="8710" width="11.7109375" style="52" bestFit="1" customWidth="1"/>
    <col min="8711" max="8960" width="11.42578125" style="52"/>
    <col min="8961" max="8961" width="0" style="52" hidden="1" customWidth="1"/>
    <col min="8962" max="8962" width="58.85546875" style="52" bestFit="1" customWidth="1"/>
    <col min="8963" max="8963" width="15.28515625" style="52" bestFit="1" customWidth="1"/>
    <col min="8964" max="8964" width="0.85546875" style="52" customWidth="1"/>
    <col min="8965" max="8965" width="13.5703125" style="52" customWidth="1"/>
    <col min="8966" max="8966" width="11.7109375" style="52" bestFit="1" customWidth="1"/>
    <col min="8967" max="9216" width="11.42578125" style="52"/>
    <col min="9217" max="9217" width="0" style="52" hidden="1" customWidth="1"/>
    <col min="9218" max="9218" width="58.85546875" style="52" bestFit="1" customWidth="1"/>
    <col min="9219" max="9219" width="15.28515625" style="52" bestFit="1" customWidth="1"/>
    <col min="9220" max="9220" width="0.85546875" style="52" customWidth="1"/>
    <col min="9221" max="9221" width="13.5703125" style="52" customWidth="1"/>
    <col min="9222" max="9222" width="11.7109375" style="52" bestFit="1" customWidth="1"/>
    <col min="9223" max="9472" width="11.42578125" style="52"/>
    <col min="9473" max="9473" width="0" style="52" hidden="1" customWidth="1"/>
    <col min="9474" max="9474" width="58.85546875" style="52" bestFit="1" customWidth="1"/>
    <col min="9475" max="9475" width="15.28515625" style="52" bestFit="1" customWidth="1"/>
    <col min="9476" max="9476" width="0.85546875" style="52" customWidth="1"/>
    <col min="9477" max="9477" width="13.5703125" style="52" customWidth="1"/>
    <col min="9478" max="9478" width="11.7109375" style="52" bestFit="1" customWidth="1"/>
    <col min="9479" max="9728" width="11.42578125" style="52"/>
    <col min="9729" max="9729" width="0" style="52" hidden="1" customWidth="1"/>
    <col min="9730" max="9730" width="58.85546875" style="52" bestFit="1" customWidth="1"/>
    <col min="9731" max="9731" width="15.28515625" style="52" bestFit="1" customWidth="1"/>
    <col min="9732" max="9732" width="0.85546875" style="52" customWidth="1"/>
    <col min="9733" max="9733" width="13.5703125" style="52" customWidth="1"/>
    <col min="9734" max="9734" width="11.7109375" style="52" bestFit="1" customWidth="1"/>
    <col min="9735" max="9984" width="11.42578125" style="52"/>
    <col min="9985" max="9985" width="0" style="52" hidden="1" customWidth="1"/>
    <col min="9986" max="9986" width="58.85546875" style="52" bestFit="1" customWidth="1"/>
    <col min="9987" max="9987" width="15.28515625" style="52" bestFit="1" customWidth="1"/>
    <col min="9988" max="9988" width="0.85546875" style="52" customWidth="1"/>
    <col min="9989" max="9989" width="13.5703125" style="52" customWidth="1"/>
    <col min="9990" max="9990" width="11.7109375" style="52" bestFit="1" customWidth="1"/>
    <col min="9991" max="10240" width="11.42578125" style="52"/>
    <col min="10241" max="10241" width="0" style="52" hidden="1" customWidth="1"/>
    <col min="10242" max="10242" width="58.85546875" style="52" bestFit="1" customWidth="1"/>
    <col min="10243" max="10243" width="15.28515625" style="52" bestFit="1" customWidth="1"/>
    <col min="10244" max="10244" width="0.85546875" style="52" customWidth="1"/>
    <col min="10245" max="10245" width="13.5703125" style="52" customWidth="1"/>
    <col min="10246" max="10246" width="11.7109375" style="52" bestFit="1" customWidth="1"/>
    <col min="10247" max="10496" width="11.42578125" style="52"/>
    <col min="10497" max="10497" width="0" style="52" hidden="1" customWidth="1"/>
    <col min="10498" max="10498" width="58.85546875" style="52" bestFit="1" customWidth="1"/>
    <col min="10499" max="10499" width="15.28515625" style="52" bestFit="1" customWidth="1"/>
    <col min="10500" max="10500" width="0.85546875" style="52" customWidth="1"/>
    <col min="10501" max="10501" width="13.5703125" style="52" customWidth="1"/>
    <col min="10502" max="10502" width="11.7109375" style="52" bestFit="1" customWidth="1"/>
    <col min="10503" max="10752" width="11.42578125" style="52"/>
    <col min="10753" max="10753" width="0" style="52" hidden="1" customWidth="1"/>
    <col min="10754" max="10754" width="58.85546875" style="52" bestFit="1" customWidth="1"/>
    <col min="10755" max="10755" width="15.28515625" style="52" bestFit="1" customWidth="1"/>
    <col min="10756" max="10756" width="0.85546875" style="52" customWidth="1"/>
    <col min="10757" max="10757" width="13.5703125" style="52" customWidth="1"/>
    <col min="10758" max="10758" width="11.7109375" style="52" bestFit="1" customWidth="1"/>
    <col min="10759" max="11008" width="11.42578125" style="52"/>
    <col min="11009" max="11009" width="0" style="52" hidden="1" customWidth="1"/>
    <col min="11010" max="11010" width="58.85546875" style="52" bestFit="1" customWidth="1"/>
    <col min="11011" max="11011" width="15.28515625" style="52" bestFit="1" customWidth="1"/>
    <col min="11012" max="11012" width="0.85546875" style="52" customWidth="1"/>
    <col min="11013" max="11013" width="13.5703125" style="52" customWidth="1"/>
    <col min="11014" max="11014" width="11.7109375" style="52" bestFit="1" customWidth="1"/>
    <col min="11015" max="11264" width="11.42578125" style="52"/>
    <col min="11265" max="11265" width="0" style="52" hidden="1" customWidth="1"/>
    <col min="11266" max="11266" width="58.85546875" style="52" bestFit="1" customWidth="1"/>
    <col min="11267" max="11267" width="15.28515625" style="52" bestFit="1" customWidth="1"/>
    <col min="11268" max="11268" width="0.85546875" style="52" customWidth="1"/>
    <col min="11269" max="11269" width="13.5703125" style="52" customWidth="1"/>
    <col min="11270" max="11270" width="11.7109375" style="52" bestFit="1" customWidth="1"/>
    <col min="11271" max="11520" width="11.42578125" style="52"/>
    <col min="11521" max="11521" width="0" style="52" hidden="1" customWidth="1"/>
    <col min="11522" max="11522" width="58.85546875" style="52" bestFit="1" customWidth="1"/>
    <col min="11523" max="11523" width="15.28515625" style="52" bestFit="1" customWidth="1"/>
    <col min="11524" max="11524" width="0.85546875" style="52" customWidth="1"/>
    <col min="11525" max="11525" width="13.5703125" style="52" customWidth="1"/>
    <col min="11526" max="11526" width="11.7109375" style="52" bestFit="1" customWidth="1"/>
    <col min="11527" max="11776" width="11.42578125" style="52"/>
    <col min="11777" max="11777" width="0" style="52" hidden="1" customWidth="1"/>
    <col min="11778" max="11778" width="58.85546875" style="52" bestFit="1" customWidth="1"/>
    <col min="11779" max="11779" width="15.28515625" style="52" bestFit="1" customWidth="1"/>
    <col min="11780" max="11780" width="0.85546875" style="52" customWidth="1"/>
    <col min="11781" max="11781" width="13.5703125" style="52" customWidth="1"/>
    <col min="11782" max="11782" width="11.7109375" style="52" bestFit="1" customWidth="1"/>
    <col min="11783" max="12032" width="11.42578125" style="52"/>
    <col min="12033" max="12033" width="0" style="52" hidden="1" customWidth="1"/>
    <col min="12034" max="12034" width="58.85546875" style="52" bestFit="1" customWidth="1"/>
    <col min="12035" max="12035" width="15.28515625" style="52" bestFit="1" customWidth="1"/>
    <col min="12036" max="12036" width="0.85546875" style="52" customWidth="1"/>
    <col min="12037" max="12037" width="13.5703125" style="52" customWidth="1"/>
    <col min="12038" max="12038" width="11.7109375" style="52" bestFit="1" customWidth="1"/>
    <col min="12039" max="12288" width="11.42578125" style="52"/>
    <col min="12289" max="12289" width="0" style="52" hidden="1" customWidth="1"/>
    <col min="12290" max="12290" width="58.85546875" style="52" bestFit="1" customWidth="1"/>
    <col min="12291" max="12291" width="15.28515625" style="52" bestFit="1" customWidth="1"/>
    <col min="12292" max="12292" width="0.85546875" style="52" customWidth="1"/>
    <col min="12293" max="12293" width="13.5703125" style="52" customWidth="1"/>
    <col min="12294" max="12294" width="11.7109375" style="52" bestFit="1" customWidth="1"/>
    <col min="12295" max="12544" width="11.42578125" style="52"/>
    <col min="12545" max="12545" width="0" style="52" hidden="1" customWidth="1"/>
    <col min="12546" max="12546" width="58.85546875" style="52" bestFit="1" customWidth="1"/>
    <col min="12547" max="12547" width="15.28515625" style="52" bestFit="1" customWidth="1"/>
    <col min="12548" max="12548" width="0.85546875" style="52" customWidth="1"/>
    <col min="12549" max="12549" width="13.5703125" style="52" customWidth="1"/>
    <col min="12550" max="12550" width="11.7109375" style="52" bestFit="1" customWidth="1"/>
    <col min="12551" max="12800" width="11.42578125" style="52"/>
    <col min="12801" max="12801" width="0" style="52" hidden="1" customWidth="1"/>
    <col min="12802" max="12802" width="58.85546875" style="52" bestFit="1" customWidth="1"/>
    <col min="12803" max="12803" width="15.28515625" style="52" bestFit="1" customWidth="1"/>
    <col min="12804" max="12804" width="0.85546875" style="52" customWidth="1"/>
    <col min="12805" max="12805" width="13.5703125" style="52" customWidth="1"/>
    <col min="12806" max="12806" width="11.7109375" style="52" bestFit="1" customWidth="1"/>
    <col min="12807" max="13056" width="11.42578125" style="52"/>
    <col min="13057" max="13057" width="0" style="52" hidden="1" customWidth="1"/>
    <col min="13058" max="13058" width="58.85546875" style="52" bestFit="1" customWidth="1"/>
    <col min="13059" max="13059" width="15.28515625" style="52" bestFit="1" customWidth="1"/>
    <col min="13060" max="13060" width="0.85546875" style="52" customWidth="1"/>
    <col min="13061" max="13061" width="13.5703125" style="52" customWidth="1"/>
    <col min="13062" max="13062" width="11.7109375" style="52" bestFit="1" customWidth="1"/>
    <col min="13063" max="13312" width="11.42578125" style="52"/>
    <col min="13313" max="13313" width="0" style="52" hidden="1" customWidth="1"/>
    <col min="13314" max="13314" width="58.85546875" style="52" bestFit="1" customWidth="1"/>
    <col min="13315" max="13315" width="15.28515625" style="52" bestFit="1" customWidth="1"/>
    <col min="13316" max="13316" width="0.85546875" style="52" customWidth="1"/>
    <col min="13317" max="13317" width="13.5703125" style="52" customWidth="1"/>
    <col min="13318" max="13318" width="11.7109375" style="52" bestFit="1" customWidth="1"/>
    <col min="13319" max="13568" width="11.42578125" style="52"/>
    <col min="13569" max="13569" width="0" style="52" hidden="1" customWidth="1"/>
    <col min="13570" max="13570" width="58.85546875" style="52" bestFit="1" customWidth="1"/>
    <col min="13571" max="13571" width="15.28515625" style="52" bestFit="1" customWidth="1"/>
    <col min="13572" max="13572" width="0.85546875" style="52" customWidth="1"/>
    <col min="13573" max="13573" width="13.5703125" style="52" customWidth="1"/>
    <col min="13574" max="13574" width="11.7109375" style="52" bestFit="1" customWidth="1"/>
    <col min="13575" max="13824" width="11.42578125" style="52"/>
    <col min="13825" max="13825" width="0" style="52" hidden="1" customWidth="1"/>
    <col min="13826" max="13826" width="58.85546875" style="52" bestFit="1" customWidth="1"/>
    <col min="13827" max="13827" width="15.28515625" style="52" bestFit="1" customWidth="1"/>
    <col min="13828" max="13828" width="0.85546875" style="52" customWidth="1"/>
    <col min="13829" max="13829" width="13.5703125" style="52" customWidth="1"/>
    <col min="13830" max="13830" width="11.7109375" style="52" bestFit="1" customWidth="1"/>
    <col min="13831" max="14080" width="11.42578125" style="52"/>
    <col min="14081" max="14081" width="0" style="52" hidden="1" customWidth="1"/>
    <col min="14082" max="14082" width="58.85546875" style="52" bestFit="1" customWidth="1"/>
    <col min="14083" max="14083" width="15.28515625" style="52" bestFit="1" customWidth="1"/>
    <col min="14084" max="14084" width="0.85546875" style="52" customWidth="1"/>
    <col min="14085" max="14085" width="13.5703125" style="52" customWidth="1"/>
    <col min="14086" max="14086" width="11.7109375" style="52" bestFit="1" customWidth="1"/>
    <col min="14087" max="14336" width="11.42578125" style="52"/>
    <col min="14337" max="14337" width="0" style="52" hidden="1" customWidth="1"/>
    <col min="14338" max="14338" width="58.85546875" style="52" bestFit="1" customWidth="1"/>
    <col min="14339" max="14339" width="15.28515625" style="52" bestFit="1" customWidth="1"/>
    <col min="14340" max="14340" width="0.85546875" style="52" customWidth="1"/>
    <col min="14341" max="14341" width="13.5703125" style="52" customWidth="1"/>
    <col min="14342" max="14342" width="11.7109375" style="52" bestFit="1" customWidth="1"/>
    <col min="14343" max="14592" width="11.42578125" style="52"/>
    <col min="14593" max="14593" width="0" style="52" hidden="1" customWidth="1"/>
    <col min="14594" max="14594" width="58.85546875" style="52" bestFit="1" customWidth="1"/>
    <col min="14595" max="14595" width="15.28515625" style="52" bestFit="1" customWidth="1"/>
    <col min="14596" max="14596" width="0.85546875" style="52" customWidth="1"/>
    <col min="14597" max="14597" width="13.5703125" style="52" customWidth="1"/>
    <col min="14598" max="14598" width="11.7109375" style="52" bestFit="1" customWidth="1"/>
    <col min="14599" max="14848" width="11.42578125" style="52"/>
    <col min="14849" max="14849" width="0" style="52" hidden="1" customWidth="1"/>
    <col min="14850" max="14850" width="58.85546875" style="52" bestFit="1" customWidth="1"/>
    <col min="14851" max="14851" width="15.28515625" style="52" bestFit="1" customWidth="1"/>
    <col min="14852" max="14852" width="0.85546875" style="52" customWidth="1"/>
    <col min="14853" max="14853" width="13.5703125" style="52" customWidth="1"/>
    <col min="14854" max="14854" width="11.7109375" style="52" bestFit="1" customWidth="1"/>
    <col min="14855" max="15104" width="11.42578125" style="52"/>
    <col min="15105" max="15105" width="0" style="52" hidden="1" customWidth="1"/>
    <col min="15106" max="15106" width="58.85546875" style="52" bestFit="1" customWidth="1"/>
    <col min="15107" max="15107" width="15.28515625" style="52" bestFit="1" customWidth="1"/>
    <col min="15108" max="15108" width="0.85546875" style="52" customWidth="1"/>
    <col min="15109" max="15109" width="13.5703125" style="52" customWidth="1"/>
    <col min="15110" max="15110" width="11.7109375" style="52" bestFit="1" customWidth="1"/>
    <col min="15111" max="15360" width="11.42578125" style="52"/>
    <col min="15361" max="15361" width="0" style="52" hidden="1" customWidth="1"/>
    <col min="15362" max="15362" width="58.85546875" style="52" bestFit="1" customWidth="1"/>
    <col min="15363" max="15363" width="15.28515625" style="52" bestFit="1" customWidth="1"/>
    <col min="15364" max="15364" width="0.85546875" style="52" customWidth="1"/>
    <col min="15365" max="15365" width="13.5703125" style="52" customWidth="1"/>
    <col min="15366" max="15366" width="11.7109375" style="52" bestFit="1" customWidth="1"/>
    <col min="15367" max="15616" width="11.42578125" style="52"/>
    <col min="15617" max="15617" width="0" style="52" hidden="1" customWidth="1"/>
    <col min="15618" max="15618" width="58.85546875" style="52" bestFit="1" customWidth="1"/>
    <col min="15619" max="15619" width="15.28515625" style="52" bestFit="1" customWidth="1"/>
    <col min="15620" max="15620" width="0.85546875" style="52" customWidth="1"/>
    <col min="15621" max="15621" width="13.5703125" style="52" customWidth="1"/>
    <col min="15622" max="15622" width="11.7109375" style="52" bestFit="1" customWidth="1"/>
    <col min="15623" max="15872" width="11.42578125" style="52"/>
    <col min="15873" max="15873" width="0" style="52" hidden="1" customWidth="1"/>
    <col min="15874" max="15874" width="58.85546875" style="52" bestFit="1" customWidth="1"/>
    <col min="15875" max="15875" width="15.28515625" style="52" bestFit="1" customWidth="1"/>
    <col min="15876" max="15876" width="0.85546875" style="52" customWidth="1"/>
    <col min="15877" max="15877" width="13.5703125" style="52" customWidth="1"/>
    <col min="15878" max="15878" width="11.7109375" style="52" bestFit="1" customWidth="1"/>
    <col min="15879" max="16128" width="11.42578125" style="52"/>
    <col min="16129" max="16129" width="0" style="52" hidden="1" customWidth="1"/>
    <col min="16130" max="16130" width="58.85546875" style="52" bestFit="1" customWidth="1"/>
    <col min="16131" max="16131" width="15.28515625" style="52" bestFit="1" customWidth="1"/>
    <col min="16132" max="16132" width="0.85546875" style="52" customWidth="1"/>
    <col min="16133" max="16133" width="13.5703125" style="52" customWidth="1"/>
    <col min="16134" max="16134" width="11.7109375" style="52" bestFit="1" customWidth="1"/>
    <col min="16135" max="16384" width="11.42578125" style="52"/>
  </cols>
  <sheetData>
    <row r="1" spans="1:6" ht="18.75" customHeight="1">
      <c r="A1" s="48" t="s">
        <v>87</v>
      </c>
      <c r="B1" s="49" t="s">
        <v>126</v>
      </c>
      <c r="C1" s="50" t="s">
        <v>127</v>
      </c>
      <c r="E1" s="50" t="s">
        <v>125</v>
      </c>
    </row>
    <row r="2" spans="1:6" ht="18.75" customHeight="1">
      <c r="A2" s="53" t="s">
        <v>88</v>
      </c>
      <c r="B2" s="54" t="s">
        <v>89</v>
      </c>
      <c r="C2" s="55">
        <f>+C15/C16</f>
        <v>7.5315279739581659E-2</v>
      </c>
      <c r="E2" s="55">
        <f>+C18/C19</f>
        <v>2.3359892219101803E-2</v>
      </c>
    </row>
    <row r="3" spans="1:6" ht="18.75" customHeight="1">
      <c r="A3" s="53" t="s">
        <v>90</v>
      </c>
      <c r="B3" s="54" t="s">
        <v>91</v>
      </c>
      <c r="C3" s="55">
        <f>+C24/C25</f>
        <v>4.8796766354147224E-2</v>
      </c>
      <c r="E3" s="92">
        <f>+C27/C28</f>
        <v>1.6348173257727732E-2</v>
      </c>
    </row>
    <row r="4" spans="1:6" ht="15" hidden="1" customHeight="1" outlineLevel="1">
      <c r="A4" s="53" t="s">
        <v>92</v>
      </c>
      <c r="B4" s="54"/>
      <c r="C4" s="56"/>
      <c r="E4" s="56"/>
    </row>
    <row r="5" spans="1:6" ht="14.25" hidden="1" customHeight="1" outlineLevel="1">
      <c r="A5" s="53" t="s">
        <v>93</v>
      </c>
      <c r="B5" s="54"/>
      <c r="C5" s="56"/>
      <c r="E5" s="56"/>
    </row>
    <row r="6" spans="1:6" ht="14.25" customHeight="1" collapsed="1">
      <c r="A6" s="53" t="s">
        <v>94</v>
      </c>
      <c r="B6" s="54" t="s">
        <v>95</v>
      </c>
      <c r="C6" s="57">
        <f>+E31</f>
        <v>0.52708428215656988</v>
      </c>
      <c r="E6" s="57">
        <f>+E34</f>
        <v>0.81633737645443949</v>
      </c>
    </row>
    <row r="7" spans="1:6" ht="13.5" customHeight="1">
      <c r="A7" s="53" t="s">
        <v>96</v>
      </c>
      <c r="B7" s="54" t="s">
        <v>96</v>
      </c>
      <c r="C7" s="56">
        <f>+E39</f>
        <v>0.35210004499920533</v>
      </c>
      <c r="E7" s="56">
        <f>+E42</f>
        <v>0.30016058702704385</v>
      </c>
    </row>
    <row r="8" spans="1:6" ht="13.5" customHeight="1">
      <c r="A8" s="53" t="s">
        <v>97</v>
      </c>
      <c r="B8" s="58" t="s">
        <v>98</v>
      </c>
      <c r="C8" s="56">
        <f>+E48</f>
        <v>0.54344817017123181</v>
      </c>
      <c r="E8" s="56">
        <f>+E51</f>
        <v>0.42889923239953748</v>
      </c>
    </row>
    <row r="9" spans="1:6" ht="13.5" hidden="1" customHeight="1" outlineLevel="1">
      <c r="A9" s="59" t="s">
        <v>99</v>
      </c>
      <c r="B9" s="54"/>
      <c r="C9" s="56"/>
      <c r="E9" s="56"/>
    </row>
    <row r="10" spans="1:6" hidden="1" collapsed="1">
      <c r="A10" s="60" t="s">
        <v>84</v>
      </c>
      <c r="B10" s="54" t="s">
        <v>100</v>
      </c>
      <c r="C10" s="61">
        <v>14</v>
      </c>
      <c r="E10" s="61">
        <v>19</v>
      </c>
    </row>
    <row r="11" spans="1:6" hidden="1">
      <c r="A11" s="62" t="s">
        <v>85</v>
      </c>
      <c r="B11" s="54" t="s">
        <v>101</v>
      </c>
      <c r="C11" s="63">
        <f>+E59</f>
        <v>31.233164903881597</v>
      </c>
      <c r="E11" s="63">
        <f>+E62</f>
        <v>26.684967497972689</v>
      </c>
    </row>
    <row r="12" spans="1:6" hidden="1">
      <c r="B12" s="64" t="s">
        <v>102</v>
      </c>
      <c r="C12" s="65">
        <f>+'[1]Plantilla BV'!C98</f>
        <v>0.31602980926594093</v>
      </c>
      <c r="E12" s="65">
        <f>+'[1]Plantilla BV'!E98</f>
        <v>0.37931519908207034</v>
      </c>
    </row>
    <row r="14" spans="1:6">
      <c r="B14" s="66" t="s">
        <v>103</v>
      </c>
      <c r="C14" s="67" t="s">
        <v>127</v>
      </c>
      <c r="D14" s="68"/>
      <c r="E14" s="69"/>
    </row>
    <row r="15" spans="1:6">
      <c r="B15" s="70" t="s">
        <v>104</v>
      </c>
      <c r="C15" s="71">
        <f>+'Plantilla BV'!C89</f>
        <v>54245070</v>
      </c>
      <c r="D15" s="108" t="s">
        <v>105</v>
      </c>
      <c r="E15" s="109">
        <f>+C15/C16</f>
        <v>7.5315279739581659E-2</v>
      </c>
      <c r="F15" s="72"/>
    </row>
    <row r="16" spans="1:6">
      <c r="B16" s="73" t="s">
        <v>106</v>
      </c>
      <c r="C16" s="74">
        <f>+'Plantilla BV'!C65</f>
        <v>720239906</v>
      </c>
      <c r="D16" s="108"/>
      <c r="E16" s="109"/>
    </row>
    <row r="17" spans="2:5">
      <c r="B17" s="66" t="s">
        <v>103</v>
      </c>
      <c r="C17" s="67" t="s">
        <v>125</v>
      </c>
      <c r="D17" s="68"/>
      <c r="E17" s="75"/>
    </row>
    <row r="18" spans="2:5">
      <c r="B18" s="70" t="s">
        <v>104</v>
      </c>
      <c r="C18" s="71">
        <f>+'Plantilla BV'!E89</f>
        <v>14374697</v>
      </c>
      <c r="D18" s="108" t="s">
        <v>105</v>
      </c>
      <c r="E18" s="109">
        <f>+C18/C19</f>
        <v>2.3359892219101803E-2</v>
      </c>
    </row>
    <row r="19" spans="2:5">
      <c r="B19" s="73" t="s">
        <v>106</v>
      </c>
      <c r="C19" s="74">
        <f>+'Plantilla BV'!E65</f>
        <v>615358019</v>
      </c>
      <c r="D19" s="108"/>
      <c r="E19" s="109"/>
    </row>
    <row r="20" spans="2:5">
      <c r="B20" s="73"/>
      <c r="C20" s="74"/>
      <c r="D20" s="74"/>
      <c r="E20" s="76"/>
    </row>
    <row r="21" spans="2:5">
      <c r="B21" s="77" t="s">
        <v>107</v>
      </c>
      <c r="C21" s="71"/>
      <c r="D21" s="71"/>
      <c r="E21" s="78"/>
    </row>
    <row r="22" spans="2:5">
      <c r="C22" s="80"/>
      <c r="D22" s="80"/>
      <c r="E22" s="81"/>
    </row>
    <row r="23" spans="2:5">
      <c r="B23" s="66" t="s">
        <v>108</v>
      </c>
      <c r="C23" s="67" t="s">
        <v>127</v>
      </c>
      <c r="D23" s="68"/>
      <c r="E23" s="75"/>
    </row>
    <row r="24" spans="2:5" ht="14.25" customHeight="1">
      <c r="B24" s="70" t="s">
        <v>104</v>
      </c>
      <c r="C24" s="71">
        <f>+C15</f>
        <v>54245070</v>
      </c>
      <c r="D24" s="108" t="s">
        <v>105</v>
      </c>
      <c r="E24" s="109">
        <f>+C24/C25</f>
        <v>4.8796766354147224E-2</v>
      </c>
    </row>
    <row r="25" spans="2:5" ht="14.25" customHeight="1">
      <c r="B25" s="73" t="s">
        <v>109</v>
      </c>
      <c r="C25" s="74">
        <f>+'Plantilla BV'!C31</f>
        <v>1111652965</v>
      </c>
      <c r="D25" s="108"/>
      <c r="E25" s="109"/>
    </row>
    <row r="26" spans="2:5" ht="14.25" customHeight="1">
      <c r="B26" s="66" t="s">
        <v>108</v>
      </c>
      <c r="C26" s="67" t="s">
        <v>125</v>
      </c>
      <c r="D26" s="68"/>
      <c r="E26" s="75"/>
    </row>
    <row r="27" spans="2:5" ht="14.25" customHeight="1">
      <c r="B27" s="70" t="s">
        <v>104</v>
      </c>
      <c r="C27" s="71">
        <f>+C18</f>
        <v>14374697</v>
      </c>
      <c r="D27" s="108" t="s">
        <v>105</v>
      </c>
      <c r="E27" s="109">
        <f>+C27/C28</f>
        <v>1.6348173257727732E-2</v>
      </c>
    </row>
    <row r="28" spans="2:5">
      <c r="B28" s="73" t="s">
        <v>109</v>
      </c>
      <c r="C28" s="74">
        <f>+'Plantilla BV'!E31</f>
        <v>879284601</v>
      </c>
      <c r="D28" s="108"/>
      <c r="E28" s="109"/>
    </row>
    <row r="29" spans="2:5">
      <c r="B29" s="77"/>
      <c r="C29" s="71"/>
      <c r="D29" s="71"/>
      <c r="E29" s="78"/>
    </row>
    <row r="30" spans="2:5">
      <c r="B30" s="66" t="s">
        <v>110</v>
      </c>
      <c r="C30" s="67" t="s">
        <v>127</v>
      </c>
      <c r="D30" s="68"/>
      <c r="E30" s="75"/>
    </row>
    <row r="31" spans="2:5" ht="14.25" customHeight="1">
      <c r="B31" s="70" t="s">
        <v>111</v>
      </c>
      <c r="C31" s="71">
        <f>+'Plantilla BV'!C18</f>
        <v>126356237.60000002</v>
      </c>
      <c r="D31" s="108" t="s">
        <v>105</v>
      </c>
      <c r="E31" s="111">
        <f>+C31/C32</f>
        <v>0.52708428215656988</v>
      </c>
    </row>
    <row r="32" spans="2:5" ht="14.25" customHeight="1">
      <c r="B32" s="73" t="s">
        <v>112</v>
      </c>
      <c r="C32" s="74">
        <f>+'Plantilla BV'!C43</f>
        <v>239726817.66</v>
      </c>
      <c r="D32" s="108"/>
      <c r="E32" s="111"/>
    </row>
    <row r="33" spans="2:5" ht="14.25" customHeight="1">
      <c r="B33" s="66" t="s">
        <v>110</v>
      </c>
      <c r="C33" s="67" t="s">
        <v>125</v>
      </c>
      <c r="D33" s="68"/>
      <c r="E33" s="75"/>
    </row>
    <row r="34" spans="2:5" ht="14.25" customHeight="1">
      <c r="B34" s="70" t="s">
        <v>111</v>
      </c>
      <c r="C34" s="71">
        <f>+'Plantilla BV'!E18</f>
        <v>99821351</v>
      </c>
      <c r="D34" s="108" t="s">
        <v>105</v>
      </c>
      <c r="E34" s="111">
        <f>+C34/C35</f>
        <v>0.81633737645443949</v>
      </c>
    </row>
    <row r="35" spans="2:5" ht="14.25" customHeight="1">
      <c r="B35" s="73" t="s">
        <v>112</v>
      </c>
      <c r="C35" s="74">
        <f>+'Plantilla BV'!E43</f>
        <v>122279530.34999999</v>
      </c>
      <c r="D35" s="108"/>
      <c r="E35" s="111"/>
    </row>
    <row r="36" spans="2:5">
      <c r="B36" s="73"/>
      <c r="C36" s="74"/>
      <c r="D36" s="74"/>
      <c r="E36" s="76"/>
    </row>
    <row r="37" spans="2:5">
      <c r="B37" s="77"/>
      <c r="C37" s="71"/>
      <c r="D37" s="71"/>
      <c r="E37" s="78"/>
    </row>
    <row r="38" spans="2:5">
      <c r="B38" s="66" t="s">
        <v>113</v>
      </c>
      <c r="C38" s="67" t="s">
        <v>127</v>
      </c>
      <c r="D38" s="68"/>
      <c r="E38" s="75"/>
    </row>
    <row r="39" spans="2:5">
      <c r="B39" s="70" t="s">
        <v>114</v>
      </c>
      <c r="C39" s="71">
        <f>+'Plantilla BV'!C54</f>
        <v>391413059</v>
      </c>
      <c r="D39" s="108" t="s">
        <v>105</v>
      </c>
      <c r="E39" s="109">
        <f>+C39/C40</f>
        <v>0.35210004499920533</v>
      </c>
    </row>
    <row r="40" spans="2:5">
      <c r="B40" s="73" t="s">
        <v>109</v>
      </c>
      <c r="C40" s="74">
        <f>+C25</f>
        <v>1111652965</v>
      </c>
      <c r="D40" s="108"/>
      <c r="E40" s="109"/>
    </row>
    <row r="41" spans="2:5">
      <c r="B41" s="66" t="s">
        <v>113</v>
      </c>
      <c r="C41" s="67" t="s">
        <v>125</v>
      </c>
      <c r="D41" s="68"/>
      <c r="E41" s="75"/>
    </row>
    <row r="42" spans="2:5">
      <c r="B42" s="70" t="s">
        <v>114</v>
      </c>
      <c r="C42" s="71">
        <f>+'Plantilla BV'!E54</f>
        <v>263926582</v>
      </c>
      <c r="D42" s="108" t="s">
        <v>105</v>
      </c>
      <c r="E42" s="109">
        <f>+C42/C43</f>
        <v>0.30016058702704385</v>
      </c>
    </row>
    <row r="43" spans="2:5">
      <c r="B43" s="73" t="s">
        <v>109</v>
      </c>
      <c r="C43" s="74">
        <f>+C28</f>
        <v>879284601</v>
      </c>
      <c r="D43" s="108"/>
      <c r="E43" s="109"/>
    </row>
    <row r="44" spans="2:5">
      <c r="B44" s="73"/>
      <c r="C44" s="74"/>
      <c r="D44" s="74"/>
      <c r="E44" s="82"/>
    </row>
    <row r="45" spans="2:5">
      <c r="B45" s="77"/>
      <c r="C45" s="71"/>
      <c r="D45" s="71"/>
      <c r="E45" s="78"/>
    </row>
    <row r="46" spans="2:5">
      <c r="C46" s="80"/>
      <c r="D46" s="80"/>
      <c r="E46" s="81"/>
    </row>
    <row r="47" spans="2:5">
      <c r="B47" s="66" t="s">
        <v>115</v>
      </c>
      <c r="C47" s="67" t="s">
        <v>127</v>
      </c>
      <c r="D47" s="68"/>
      <c r="E47" s="75"/>
    </row>
    <row r="48" spans="2:5" ht="14.25" customHeight="1">
      <c r="B48" s="70" t="s">
        <v>114</v>
      </c>
      <c r="C48" s="71">
        <f>+C39</f>
        <v>391413059</v>
      </c>
      <c r="D48" s="108" t="s">
        <v>105</v>
      </c>
      <c r="E48" s="109">
        <f>+C48/C49</f>
        <v>0.54344817017123181</v>
      </c>
    </row>
    <row r="49" spans="2:6" ht="14.25" customHeight="1">
      <c r="B49" s="73" t="s">
        <v>106</v>
      </c>
      <c r="C49" s="74">
        <f>+C16</f>
        <v>720239906</v>
      </c>
      <c r="D49" s="108"/>
      <c r="E49" s="109"/>
    </row>
    <row r="50" spans="2:6" ht="14.25" customHeight="1">
      <c r="B50" s="66" t="s">
        <v>115</v>
      </c>
      <c r="C50" s="67" t="s">
        <v>125</v>
      </c>
      <c r="D50" s="68"/>
      <c r="E50" s="75"/>
    </row>
    <row r="51" spans="2:6" ht="14.25" customHeight="1">
      <c r="B51" s="70" t="s">
        <v>114</v>
      </c>
      <c r="C51" s="71">
        <f>+C42</f>
        <v>263926582</v>
      </c>
      <c r="D51" s="108" t="s">
        <v>105</v>
      </c>
      <c r="E51" s="109">
        <f>+C51/C52</f>
        <v>0.42889923239953748</v>
      </c>
    </row>
    <row r="52" spans="2:6">
      <c r="B52" s="73" t="s">
        <v>106</v>
      </c>
      <c r="C52" s="74">
        <f>+C19</f>
        <v>615358019</v>
      </c>
      <c r="D52" s="108"/>
      <c r="E52" s="109"/>
    </row>
    <row r="53" spans="2:6">
      <c r="B53" s="77"/>
      <c r="C53" s="71"/>
      <c r="D53" s="71"/>
      <c r="E53" s="78"/>
    </row>
    <row r="54" spans="2:6">
      <c r="C54" s="74"/>
      <c r="D54" s="74"/>
      <c r="E54" s="83"/>
    </row>
    <row r="55" spans="2:6">
      <c r="B55" s="84"/>
      <c r="C55" s="67" t="s">
        <v>127</v>
      </c>
      <c r="D55" s="68"/>
      <c r="E55" s="67" t="s">
        <v>121</v>
      </c>
    </row>
    <row r="56" spans="2:6">
      <c r="B56" s="85" t="s">
        <v>116</v>
      </c>
      <c r="C56" s="86">
        <v>14</v>
      </c>
      <c r="D56" s="86"/>
      <c r="E56" s="86">
        <v>19</v>
      </c>
    </row>
    <row r="57" spans="2:6">
      <c r="E57" s="87"/>
    </row>
    <row r="58" spans="2:6">
      <c r="B58" s="66" t="s">
        <v>101</v>
      </c>
      <c r="C58" s="67" t="s">
        <v>127</v>
      </c>
      <c r="D58" s="68"/>
      <c r="E58" s="75"/>
    </row>
    <row r="59" spans="2:6">
      <c r="B59" s="70" t="s">
        <v>117</v>
      </c>
      <c r="C59" s="71">
        <f>+C49</f>
        <v>720239906</v>
      </c>
      <c r="D59" s="108" t="s">
        <v>105</v>
      </c>
      <c r="E59" s="110">
        <f>+C59/C60</f>
        <v>31.233164903881597</v>
      </c>
    </row>
    <row r="60" spans="2:6">
      <c r="B60" s="73" t="s">
        <v>118</v>
      </c>
      <c r="C60" s="88">
        <v>23060100</v>
      </c>
      <c r="D60" s="108"/>
      <c r="E60" s="110"/>
    </row>
    <row r="61" spans="2:6">
      <c r="B61" s="66" t="s">
        <v>101</v>
      </c>
      <c r="C61" s="67" t="s">
        <v>125</v>
      </c>
      <c r="D61" s="68"/>
      <c r="E61" s="89"/>
    </row>
    <row r="62" spans="2:6">
      <c r="B62" s="70" t="s">
        <v>117</v>
      </c>
      <c r="C62" s="71">
        <f>+C52</f>
        <v>615358019</v>
      </c>
      <c r="D62" s="108" t="s">
        <v>105</v>
      </c>
      <c r="E62" s="110">
        <f>+C62/C63</f>
        <v>26.684967497972689</v>
      </c>
    </row>
    <row r="63" spans="2:6">
      <c r="B63" s="73" t="s">
        <v>118</v>
      </c>
      <c r="C63" s="88">
        <v>23060100</v>
      </c>
      <c r="D63" s="108"/>
      <c r="E63" s="110"/>
      <c r="F63" s="90"/>
    </row>
    <row r="64" spans="2:6">
      <c r="B64" s="77"/>
      <c r="C64" s="71"/>
      <c r="D64" s="71"/>
      <c r="E64" s="78"/>
    </row>
  </sheetData>
  <mergeCells count="24">
    <mergeCell ref="D15:D16"/>
    <mergeCell ref="E15:E16"/>
    <mergeCell ref="D18:D19"/>
    <mergeCell ref="E18:E19"/>
    <mergeCell ref="D24:D25"/>
    <mergeCell ref="E24:E25"/>
    <mergeCell ref="D27:D28"/>
    <mergeCell ref="E27:E28"/>
    <mergeCell ref="D31:D32"/>
    <mergeCell ref="E31:E32"/>
    <mergeCell ref="D34:D35"/>
    <mergeCell ref="E34:E35"/>
    <mergeCell ref="D39:D40"/>
    <mergeCell ref="E39:E40"/>
    <mergeCell ref="D42:D43"/>
    <mergeCell ref="E42:E43"/>
    <mergeCell ref="D48:D49"/>
    <mergeCell ref="E48:E49"/>
    <mergeCell ref="D51:D52"/>
    <mergeCell ref="E51:E52"/>
    <mergeCell ref="D59:D60"/>
    <mergeCell ref="E59:E60"/>
    <mergeCell ref="D62:D63"/>
    <mergeCell ref="E62:E6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BV</vt:lpstr>
      <vt:lpstr>Ratios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Rivas Rivas, Walter Alirio</dc:creator>
  <cp:lastModifiedBy>Julio Molina</cp:lastModifiedBy>
  <dcterms:created xsi:type="dcterms:W3CDTF">2018-10-23T16:48:08Z</dcterms:created>
  <dcterms:modified xsi:type="dcterms:W3CDTF">2021-07-29T16:52:55Z</dcterms:modified>
</cp:coreProperties>
</file>