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1"/>
  </bookViews>
  <sheets>
    <sheet name="Balance General" sheetId="1" r:id="rId1"/>
    <sheet name="Estado de Resultados" sheetId="2" r:id="rId2"/>
  </sheets>
  <externalReferences>
    <externalReference r:id="rId5"/>
  </externalReference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<sst xmlns="http://schemas.openxmlformats.org/spreadsheetml/2006/main" count="73" uniqueCount="69">
  <si>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</si>
  <si>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</si>
  <si>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</si>
  <si>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</si>
  <si>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</si>
  <si>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</si>
  <si>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</si>
  <si>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</si>
  <si>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</si>
  <si>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</si>
  <si>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</si>
  <si>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</si>
  <si>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</si>
  <si>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</si>
  <si>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</si>
  <si>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</si>
  <si>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</si>
  <si>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</si>
  <si>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</si>
  <si>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</si>
  <si>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</si>
  <si>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</si>
  <si>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</si>
  <si>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</si>
  <si>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</si>
  <si>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</si>
  <si>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</si>
  <si>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</si>
  <si>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</si>
  <si>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</si>
  <si>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</si>
  <si>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</si>
  <si>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</si>
  <si>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</si>
  <si>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</si>
  <si>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</si>
  <si>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</si>
  <si>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</si>
  <si>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</si>
  <si>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</si>
  <si>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</si>
  <si>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</si>
  <si>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</si>
  <si>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</si>
  <si>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</si>
  <si>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</si>
  <si>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</si>
  <si>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</si>
  <si>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</si>
  <si>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</si>
  <si>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</si>
  <si>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</si>
  <si>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</si>
  <si>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</si>
  <si>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</si>
  <si>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</si>
  <si>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</si>
  <si>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</si>
  <si>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</si>
  <si>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</si>
  <si>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</si>
  <si>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</si>
  <si>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</si>
  <si>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</si>
  <si>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</si>
  <si>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</si>
  <si>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Estructuración de Crédito</t>
  </si>
  <si>
    <t>ESTADO DE RESULTADO  DEL 01 DE ENERO AL 31 DE MAYO  DE 2022</t>
  </si>
  <si>
    <t>BALANCE GENERAL AL 31 DE MAYO  DE 2022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</si>
</sst>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6" fillId="33" borderId="0" xfId="51" applyFont="1" applyFill="1" applyAlignment="1">
      <alignment/>
    </xf>
    <xf numFmtId="170" fontId="56" fillId="33" borderId="0" xfId="0" applyNumberFormat="1" applyFont="1" applyFill="1" applyAlignment="1">
      <alignment/>
    </xf>
    <xf numFmtId="170" fontId="56" fillId="33" borderId="10" xfId="51" applyFont="1" applyFill="1" applyBorder="1" applyAlignment="1">
      <alignment/>
    </xf>
    <xf numFmtId="171" fontId="56" fillId="33" borderId="0" xfId="49" applyFont="1" applyFill="1" applyAlignment="1">
      <alignment/>
    </xf>
    <xf numFmtId="167" fontId="56" fillId="33" borderId="0" xfId="0" applyNumberFormat="1" applyFont="1" applyFill="1" applyAlignment="1">
      <alignment/>
    </xf>
    <xf numFmtId="172" fontId="56" fillId="33" borderId="0" xfId="0" applyNumberFormat="1" applyFont="1" applyFill="1" applyAlignment="1">
      <alignment/>
    </xf>
    <xf numFmtId="170" fontId="56" fillId="33" borderId="0" xfId="51" applyFont="1" applyFill="1" applyBorder="1" applyAlignment="1">
      <alignment/>
    </xf>
    <xf numFmtId="171" fontId="5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6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2" fontId="58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7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7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8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170" fontId="56" fillId="33" borderId="0" xfId="53" applyFont="1" applyFill="1" applyAlignment="1">
      <alignment/>
    </xf>
    <xf numFmtId="0" fontId="58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6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7" fillId="33" borderId="0" xfId="0" applyNumberFormat="1" applyFont="1" applyFill="1" applyAlignment="1">
      <alignment/>
    </xf>
    <xf numFmtId="183" fontId="56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60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7" fillId="0" borderId="0" xfId="51" applyNumberFormat="1" applyFont="1" applyFill="1" applyAlignment="1">
      <alignment/>
    </xf>
    <xf numFmtId="44" fontId="5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85" fontId="57" fillId="0" borderId="0" xfId="0" applyNumberFormat="1" applyFont="1" applyFill="1" applyAlignment="1">
      <alignment/>
    </xf>
    <xf numFmtId="44" fontId="57" fillId="0" borderId="0" xfId="0" applyNumberFormat="1" applyFont="1" applyFill="1" applyBorder="1" applyAlignment="1">
      <alignment/>
    </xf>
    <xf numFmtId="196" fontId="57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7" fillId="0" borderId="0" xfId="0" applyNumberFormat="1" applyFont="1" applyFill="1" applyAlignment="1">
      <alignment/>
    </xf>
    <xf numFmtId="49" fontId="56" fillId="0" borderId="0" xfId="0" applyNumberFormat="1" applyFont="1" applyAlignment="1">
      <alignment/>
    </xf>
    <xf numFmtId="49" fontId="56" fillId="34" borderId="0" xfId="0" applyNumberFormat="1" applyFont="1" applyFill="1" applyAlignment="1">
      <alignment/>
    </xf>
    <xf numFmtId="170" fontId="56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170" fontId="64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391900"/>
          <a:ext cx="6410325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419100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4682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ry.burgos\Desktop\Finanzas%202021\A&#241;o%202022\6-Junio%202022\Reporte%20de%20Fondos%20Mayo%202022\Estados%20Financieros%20Mayo%202022%20V1%2013-06-2022\Comparativo%20de%20gastos%20Mayo%202022%20-%200906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omparativo de gastos"/>
      <sheetName val="Comparativo de gastos (2)"/>
      <sheetName val="BALANCE JD"/>
      <sheetName val="JD ER MES"/>
      <sheetName val="JD ER ACUMULADO"/>
      <sheetName val="FE"/>
      <sheetName val="Mis cuentas"/>
      <sheetName val="BD"/>
      <sheetName val="Hoja1"/>
      <sheetName val="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zoomScale="40" zoomScaleNormal="40" zoomScalePageLayoutView="0" workbookViewId="0" topLeftCell="A19">
      <selection activeCell="H44" sqref="H44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1" t="s">
        <v>49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13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30" customHeight="1">
      <c r="B4" s="111" t="s">
        <v>68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12" ht="30">
      <c r="B5" s="111" t="s">
        <v>58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12" ht="30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30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30">
      <c r="B8" s="62"/>
      <c r="C8" s="63"/>
      <c r="D8" s="63"/>
      <c r="E8" s="63"/>
      <c r="F8" s="63"/>
      <c r="G8" s="64"/>
      <c r="H8" s="63"/>
      <c r="I8" s="63"/>
      <c r="J8" s="65"/>
      <c r="K8" s="63"/>
      <c r="L8" s="63"/>
    </row>
    <row r="9" spans="2:12" ht="30">
      <c r="B9" s="112" t="s">
        <v>3</v>
      </c>
      <c r="C9" s="112"/>
      <c r="D9" s="112"/>
      <c r="E9" s="112"/>
      <c r="F9" s="112"/>
      <c r="G9" s="112" t="s">
        <v>4</v>
      </c>
      <c r="H9" s="112"/>
      <c r="I9" s="112"/>
      <c r="J9" s="112"/>
      <c r="K9" s="112"/>
      <c r="L9" s="112"/>
    </row>
    <row r="10" spans="2:12" ht="30">
      <c r="B10" s="67"/>
      <c r="C10" s="67"/>
      <c r="D10" s="67"/>
      <c r="E10" s="67"/>
      <c r="G10" s="68"/>
      <c r="H10" s="69"/>
      <c r="I10" s="69"/>
      <c r="J10" s="70"/>
      <c r="K10" s="70"/>
      <c r="L10" s="70"/>
    </row>
    <row r="11" spans="2:12" ht="30">
      <c r="B11" s="71" t="s">
        <v>9</v>
      </c>
      <c r="C11" s="67"/>
      <c r="D11" s="72"/>
      <c r="E11" s="72"/>
      <c r="F11" s="73">
        <f>SUM(D13:D20)</f>
        <v>26883673.590000004</v>
      </c>
      <c r="G11" s="72"/>
      <c r="H11" s="71" t="s">
        <v>10</v>
      </c>
      <c r="I11" s="74"/>
      <c r="J11" s="72"/>
      <c r="K11" s="72"/>
      <c r="L11" s="32">
        <f>SUM(J12:J19)</f>
        <v>27153083.38284882</v>
      </c>
    </row>
    <row r="12" spans="2:15" ht="30">
      <c r="B12" s="75"/>
      <c r="C12" s="67"/>
      <c r="D12" s="72"/>
      <c r="E12" s="72"/>
      <c r="F12" s="32"/>
      <c r="G12" s="34"/>
      <c r="H12" s="67" t="s">
        <v>54</v>
      </c>
      <c r="I12" s="67"/>
      <c r="J12" s="34">
        <v>15274207.3</v>
      </c>
      <c r="K12" s="70"/>
      <c r="L12" s="34"/>
      <c r="M12" s="34"/>
      <c r="N12" s="56"/>
      <c r="O12" s="56"/>
    </row>
    <row r="13" spans="2:15" ht="30">
      <c r="B13" s="67" t="s">
        <v>31</v>
      </c>
      <c r="C13" s="67"/>
      <c r="D13" s="34">
        <v>6894535.17</v>
      </c>
      <c r="E13" s="72"/>
      <c r="F13" s="32"/>
      <c r="G13" s="34"/>
      <c r="H13" s="30" t="s">
        <v>47</v>
      </c>
      <c r="J13" s="34">
        <v>10199946.72</v>
      </c>
      <c r="L13" s="34"/>
      <c r="M13" s="34"/>
      <c r="N13" s="56"/>
      <c r="O13" s="56"/>
    </row>
    <row r="14" spans="2:15" ht="30">
      <c r="B14" s="76" t="s">
        <v>50</v>
      </c>
      <c r="D14" s="33">
        <v>21082506.32</v>
      </c>
      <c r="E14" s="72"/>
      <c r="F14" s="33"/>
      <c r="G14" s="34"/>
      <c r="H14" s="67" t="s">
        <v>40</v>
      </c>
      <c r="I14" s="67"/>
      <c r="J14" s="34">
        <v>1069119.09</v>
      </c>
      <c r="K14" s="70"/>
      <c r="L14" s="33"/>
      <c r="M14" s="34"/>
      <c r="N14" s="56"/>
      <c r="O14" s="56"/>
    </row>
    <row r="15" spans="2:15" ht="30">
      <c r="B15" s="76" t="s">
        <v>32</v>
      </c>
      <c r="D15" s="34">
        <v>-3494976.91</v>
      </c>
      <c r="F15" s="33"/>
      <c r="G15" s="34"/>
      <c r="H15" s="30" t="s">
        <v>61</v>
      </c>
      <c r="J15" s="34">
        <v>196580.27</v>
      </c>
      <c r="K15" s="70"/>
      <c r="L15" s="34"/>
      <c r="M15" s="34"/>
      <c r="N15" s="56"/>
      <c r="O15" s="56"/>
    </row>
    <row r="16" spans="2:15" ht="31.5">
      <c r="B16" s="76" t="s">
        <v>33</v>
      </c>
      <c r="C16" s="67"/>
      <c r="D16" s="34">
        <v>1046302.95</v>
      </c>
      <c r="F16" s="77"/>
      <c r="G16" s="34"/>
      <c r="H16" s="67" t="s">
        <v>41</v>
      </c>
      <c r="I16" s="69"/>
      <c r="J16" s="34">
        <v>-2044.72</v>
      </c>
      <c r="K16" s="70"/>
      <c r="L16" s="34"/>
      <c r="M16" s="34"/>
      <c r="N16" s="56"/>
      <c r="O16" s="56"/>
    </row>
    <row r="17" spans="2:15" ht="31.5">
      <c r="B17" s="30" t="s">
        <v>34</v>
      </c>
      <c r="C17" s="67"/>
      <c r="D17" s="34">
        <v>730753.32</v>
      </c>
      <c r="F17" s="77"/>
      <c r="G17" s="34"/>
      <c r="H17" s="30" t="s">
        <v>56</v>
      </c>
      <c r="J17" s="34">
        <v>81203.2028488192</v>
      </c>
      <c r="K17" s="70"/>
      <c r="L17" s="34"/>
      <c r="M17" s="34"/>
      <c r="N17" s="56"/>
      <c r="O17" s="56"/>
    </row>
    <row r="18" spans="2:15" ht="30">
      <c r="B18" s="67" t="s">
        <v>35</v>
      </c>
      <c r="C18" s="67"/>
      <c r="D18" s="34">
        <v>495225.3</v>
      </c>
      <c r="E18" s="72"/>
      <c r="F18" s="32"/>
      <c r="G18" s="34"/>
      <c r="H18" s="30" t="s">
        <v>48</v>
      </c>
      <c r="J18" s="34">
        <v>138600.5</v>
      </c>
      <c r="K18" s="70"/>
      <c r="L18" s="34"/>
      <c r="M18" s="34"/>
      <c r="N18" s="57"/>
      <c r="O18" s="56"/>
    </row>
    <row r="19" spans="2:15" ht="30">
      <c r="B19" s="67" t="s">
        <v>46</v>
      </c>
      <c r="C19" s="67"/>
      <c r="D19" s="34">
        <v>78370.42</v>
      </c>
      <c r="E19" s="72"/>
      <c r="F19" s="32"/>
      <c r="G19" s="34"/>
      <c r="H19" s="76" t="s">
        <v>53</v>
      </c>
      <c r="I19" s="69"/>
      <c r="J19" s="35">
        <v>195471.02</v>
      </c>
      <c r="L19" s="33"/>
      <c r="M19" s="34"/>
      <c r="N19" s="56"/>
      <c r="O19" s="56"/>
    </row>
    <row r="20" spans="2:15" ht="30">
      <c r="B20" s="78" t="s">
        <v>19</v>
      </c>
      <c r="C20" s="79"/>
      <c r="D20" s="35">
        <v>50957.02</v>
      </c>
      <c r="E20" s="72"/>
      <c r="F20" s="33"/>
      <c r="G20" s="34"/>
      <c r="H20" s="34"/>
      <c r="I20" s="34"/>
      <c r="J20" s="34"/>
      <c r="K20" s="34"/>
      <c r="L20" s="34"/>
      <c r="M20" s="34"/>
      <c r="N20" s="56"/>
      <c r="O20" s="56"/>
    </row>
    <row r="21" spans="2:15" ht="30">
      <c r="B21" s="78"/>
      <c r="C21" s="79"/>
      <c r="D21" s="34"/>
      <c r="E21" s="72"/>
      <c r="F21" s="33"/>
      <c r="G21" s="34"/>
      <c r="H21" s="76"/>
      <c r="M21" s="2"/>
      <c r="N21" s="56"/>
      <c r="O21" s="56"/>
    </row>
    <row r="22" spans="5:15" ht="30">
      <c r="E22" s="72"/>
      <c r="G22" s="34"/>
      <c r="M22" s="2"/>
      <c r="N22" s="58"/>
      <c r="O22" s="58"/>
    </row>
    <row r="23" spans="2:14" ht="30">
      <c r="B23" s="71" t="s">
        <v>5</v>
      </c>
      <c r="C23" s="67"/>
      <c r="D23" s="72"/>
      <c r="F23" s="32">
        <f>SUM(D24:D30)</f>
        <v>33247966.709999997</v>
      </c>
      <c r="H23" s="71" t="s">
        <v>5</v>
      </c>
      <c r="L23" s="34">
        <f>SUM(J24:J27)</f>
        <v>25706599.400000002</v>
      </c>
      <c r="M23" s="2"/>
      <c r="N23" s="34"/>
    </row>
    <row r="24" spans="2:14" ht="30">
      <c r="B24" s="30" t="s">
        <v>51</v>
      </c>
      <c r="D24" s="34">
        <v>29924505.79</v>
      </c>
      <c r="E24" s="72"/>
      <c r="F24" s="33"/>
      <c r="H24" s="67" t="s">
        <v>55</v>
      </c>
      <c r="J24" s="34">
        <v>21506398.19</v>
      </c>
      <c r="K24" s="34"/>
      <c r="L24" s="33"/>
      <c r="M24" s="29"/>
      <c r="N24" s="34"/>
    </row>
    <row r="25" spans="2:14" ht="30">
      <c r="B25" s="68" t="s">
        <v>20</v>
      </c>
      <c r="C25" s="68"/>
      <c r="D25" s="34">
        <v>3617174.88</v>
      </c>
      <c r="E25" s="70"/>
      <c r="F25" s="34"/>
      <c r="H25" s="30" t="s">
        <v>52</v>
      </c>
      <c r="J25" s="34">
        <v>603246.37</v>
      </c>
      <c r="K25" s="34"/>
      <c r="L25" s="33"/>
      <c r="M25" s="29"/>
      <c r="N25" s="34"/>
    </row>
    <row r="26" spans="2:14" ht="30">
      <c r="B26" s="80" t="s">
        <v>36</v>
      </c>
      <c r="C26" s="68"/>
      <c r="D26" s="34">
        <v>-999409.12</v>
      </c>
      <c r="E26" s="68"/>
      <c r="F26" s="32"/>
      <c r="H26" s="30" t="s">
        <v>11</v>
      </c>
      <c r="J26" s="34">
        <v>96954.84</v>
      </c>
      <c r="M26" s="29"/>
      <c r="N26" s="34"/>
    </row>
    <row r="27" spans="2:14" ht="30">
      <c r="B27" s="30" t="s">
        <v>37</v>
      </c>
      <c r="D27" s="34">
        <v>2359.71</v>
      </c>
      <c r="E27" s="68"/>
      <c r="F27" s="32"/>
      <c r="H27" s="67" t="s">
        <v>57</v>
      </c>
      <c r="J27" s="35">
        <v>3500000</v>
      </c>
      <c r="M27" s="29"/>
      <c r="N27" s="34"/>
    </row>
    <row r="28" spans="2:14" ht="30">
      <c r="B28" s="68" t="s">
        <v>17</v>
      </c>
      <c r="D28" s="34">
        <v>512092.52</v>
      </c>
      <c r="E28" s="72"/>
      <c r="F28" s="33"/>
      <c r="K28" s="34"/>
      <c r="L28" s="34"/>
      <c r="M28" s="29"/>
      <c r="N28" s="34"/>
    </row>
    <row r="29" spans="2:14" ht="30">
      <c r="B29" s="30" t="s">
        <v>38</v>
      </c>
      <c r="D29" s="36">
        <v>23564.52</v>
      </c>
      <c r="F29" s="33"/>
      <c r="G29" s="67"/>
      <c r="M29" s="29"/>
      <c r="N29" s="29"/>
    </row>
    <row r="30" spans="2:12" ht="30">
      <c r="B30" s="30" t="s">
        <v>39</v>
      </c>
      <c r="D30" s="35">
        <v>167678.41</v>
      </c>
      <c r="F30" s="32"/>
      <c r="G30" s="67"/>
      <c r="H30" s="71" t="s">
        <v>12</v>
      </c>
      <c r="I30" s="67"/>
      <c r="J30" s="34"/>
      <c r="K30" s="34"/>
      <c r="L30" s="34">
        <f>SUM(J32:J35)</f>
        <v>7271957.517151168</v>
      </c>
    </row>
    <row r="31" spans="4:12" ht="30">
      <c r="D31" s="34"/>
      <c r="G31" s="67"/>
      <c r="H31" s="67"/>
      <c r="I31" s="67"/>
      <c r="J31" s="34"/>
      <c r="K31" s="34"/>
      <c r="L31" s="34"/>
    </row>
    <row r="32" spans="7:12" ht="30">
      <c r="G32" s="67"/>
      <c r="H32" s="68" t="s">
        <v>6</v>
      </c>
      <c r="I32" s="68"/>
      <c r="J32" s="34">
        <v>6777903.17</v>
      </c>
      <c r="K32" s="32"/>
      <c r="L32" s="32"/>
    </row>
    <row r="33" spans="5:12" ht="30">
      <c r="E33" s="72"/>
      <c r="G33" s="67"/>
      <c r="H33" s="68" t="s">
        <v>43</v>
      </c>
      <c r="I33" s="68"/>
      <c r="J33" s="34">
        <v>349533.18</v>
      </c>
      <c r="K33" s="32"/>
      <c r="L33" s="32"/>
    </row>
    <row r="34" spans="1:12" s="3" customFormat="1" ht="30">
      <c r="A34" s="1"/>
      <c r="B34" s="30"/>
      <c r="C34" s="30"/>
      <c r="D34" s="30"/>
      <c r="E34" s="72"/>
      <c r="F34" s="32"/>
      <c r="G34" s="68"/>
      <c r="H34" s="68" t="s">
        <v>45</v>
      </c>
      <c r="I34" s="68"/>
      <c r="J34" s="34">
        <v>89969.48</v>
      </c>
      <c r="K34" s="32"/>
      <c r="L34" s="81"/>
    </row>
    <row r="35" spans="5:14" ht="30">
      <c r="E35" s="68"/>
      <c r="F35" s="32"/>
      <c r="G35" s="68"/>
      <c r="H35" s="68" t="s">
        <v>42</v>
      </c>
      <c r="I35" s="68"/>
      <c r="J35" s="43">
        <v>54551.68715116798</v>
      </c>
      <c r="K35" s="68"/>
      <c r="L35" s="33"/>
      <c r="N35" s="110"/>
    </row>
    <row r="36" spans="5:12" ht="30">
      <c r="E36" s="68"/>
      <c r="F36" s="32"/>
      <c r="G36" s="68"/>
      <c r="J36" s="34"/>
      <c r="K36" s="33"/>
      <c r="L36" s="82"/>
    </row>
    <row r="37" spans="7:12" ht="30">
      <c r="G37" s="67"/>
      <c r="H37" s="68"/>
      <c r="K37" s="33"/>
      <c r="L37" s="33"/>
    </row>
    <row r="38" spans="7:12" ht="30">
      <c r="G38" s="67"/>
      <c r="H38" s="68"/>
      <c r="I38" s="68"/>
      <c r="J38" s="32"/>
      <c r="K38" s="32"/>
      <c r="L38" s="32"/>
    </row>
    <row r="39" spans="2:12" ht="30.75" thickBot="1">
      <c r="B39" s="83" t="s">
        <v>7</v>
      </c>
      <c r="E39" s="72"/>
      <c r="F39" s="84">
        <f>+F23+F11</f>
        <v>60131640.3</v>
      </c>
      <c r="G39" s="67"/>
      <c r="H39" s="60" t="s">
        <v>18</v>
      </c>
      <c r="I39" s="60"/>
      <c r="J39" s="85"/>
      <c r="K39" s="85"/>
      <c r="L39" s="84">
        <f>+L30+L23+L11</f>
        <v>60131640.29999999</v>
      </c>
    </row>
    <row r="40" spans="3:12" ht="30.75" thickTop="1">
      <c r="C40" s="66"/>
      <c r="D40" s="33"/>
      <c r="E40" s="67"/>
      <c r="F40" s="86"/>
      <c r="G40" s="67"/>
      <c r="H40" s="68"/>
      <c r="I40" s="68"/>
      <c r="J40" s="74"/>
      <c r="K40" s="68"/>
      <c r="L40" s="87"/>
    </row>
    <row r="41" spans="3:12" ht="30">
      <c r="C41" s="68"/>
      <c r="D41" s="88"/>
      <c r="E41" s="67"/>
      <c r="F41" s="32"/>
      <c r="G41" s="67"/>
      <c r="H41" s="68"/>
      <c r="I41" s="68"/>
      <c r="J41" s="74"/>
      <c r="K41" s="68"/>
      <c r="L41" s="89"/>
    </row>
    <row r="42" spans="3:12" ht="30">
      <c r="C42" s="68"/>
      <c r="D42" s="88"/>
      <c r="E42" s="90"/>
      <c r="F42" s="82"/>
      <c r="L42" s="91"/>
    </row>
    <row r="43" spans="2:18" ht="30">
      <c r="B43" s="68"/>
      <c r="C43" s="68"/>
      <c r="D43" s="32"/>
      <c r="E43" s="90"/>
      <c r="F43" s="92"/>
      <c r="G43" s="79"/>
      <c r="H43" s="79"/>
      <c r="L43" s="93"/>
      <c r="N43" s="4"/>
      <c r="O43" s="4"/>
      <c r="P43" s="4"/>
      <c r="Q43" s="4"/>
      <c r="R43" s="4"/>
    </row>
    <row r="44" spans="2:18" ht="30">
      <c r="B44" s="64"/>
      <c r="C44" s="68"/>
      <c r="D44" s="32"/>
      <c r="E44" s="90"/>
      <c r="F44" s="94"/>
      <c r="G44" s="95"/>
      <c r="H44" s="90"/>
      <c r="I44" s="68"/>
      <c r="J44" s="74"/>
      <c r="K44" s="68"/>
      <c r="L44" s="68"/>
      <c r="N44" s="4"/>
      <c r="O44" s="4"/>
      <c r="P44" s="4"/>
      <c r="Q44" s="4"/>
      <c r="R44" s="4"/>
    </row>
    <row r="45" spans="2:18" ht="30">
      <c r="B45" s="59"/>
      <c r="C45" s="68"/>
      <c r="D45" s="68"/>
      <c r="E45" s="90"/>
      <c r="F45" s="96"/>
      <c r="G45" s="97"/>
      <c r="H45" s="98"/>
      <c r="I45" s="99"/>
      <c r="K45" s="100"/>
      <c r="L45" s="100"/>
      <c r="N45" s="4"/>
      <c r="O45" s="4"/>
      <c r="P45" s="4"/>
      <c r="Q45" s="4"/>
      <c r="R45" s="4"/>
    </row>
    <row r="46" spans="2:18" ht="30">
      <c r="B46" s="59"/>
      <c r="C46" s="68"/>
      <c r="D46" s="68"/>
      <c r="E46" s="79"/>
      <c r="F46" s="96"/>
      <c r="G46" s="101"/>
      <c r="H46" s="102"/>
      <c r="I46" s="99"/>
      <c r="J46" s="113"/>
      <c r="K46" s="113"/>
      <c r="L46" s="100"/>
      <c r="N46" s="4"/>
      <c r="O46" s="4"/>
      <c r="P46" s="4"/>
      <c r="Q46" s="4"/>
      <c r="R46" s="4"/>
    </row>
    <row r="47" spans="3:18" ht="30">
      <c r="C47" s="59"/>
      <c r="D47" s="103"/>
      <c r="E47" s="79"/>
      <c r="F47" s="104"/>
      <c r="G47" s="101"/>
      <c r="H47" s="102"/>
      <c r="I47" s="68"/>
      <c r="J47" s="74"/>
      <c r="K47" s="68"/>
      <c r="L47" s="68"/>
      <c r="N47" s="4"/>
      <c r="O47" s="4"/>
      <c r="P47" s="4"/>
      <c r="Q47" s="4"/>
      <c r="R47" s="4"/>
    </row>
    <row r="48" spans="3:18" ht="30">
      <c r="C48" s="59"/>
      <c r="D48" s="59"/>
      <c r="N48" s="4"/>
      <c r="O48" s="4"/>
      <c r="P48" s="4"/>
      <c r="Q48" s="4"/>
      <c r="R48" s="4"/>
    </row>
    <row r="49" ht="30"/>
    <row r="50" spans="2:4" ht="30">
      <c r="B50" s="68"/>
      <c r="C50" s="68"/>
      <c r="D50" s="59"/>
    </row>
    <row r="51" spans="2:4" ht="30">
      <c r="B51" s="68"/>
      <c r="D51" s="68"/>
    </row>
    <row r="52" ht="30"/>
    <row r="53" ht="30">
      <c r="F53" s="105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tabSelected="1" zoomScale="90" zoomScaleNormal="90" zoomScalePageLayoutView="0" workbookViewId="0" topLeftCell="A46">
      <selection activeCell="I48" sqref="I48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4" t="s">
        <v>8</v>
      </c>
      <c r="C2" s="114"/>
      <c r="D2" s="114"/>
      <c r="E2" s="114"/>
      <c r="F2" s="114"/>
      <c r="G2" s="114"/>
      <c r="H2" s="114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5" t="s">
        <v>67</v>
      </c>
      <c r="C6" s="115"/>
      <c r="D6" s="115"/>
      <c r="E6" s="115"/>
      <c r="F6" s="115"/>
      <c r="G6" s="115"/>
      <c r="H6" s="115"/>
      <c r="I6" s="24"/>
      <c r="J6" s="38"/>
      <c r="K6" s="24"/>
      <c r="L6" s="24"/>
    </row>
    <row r="7" spans="2:12" ht="18.75" customHeight="1">
      <c r="B7" s="115" t="s">
        <v>44</v>
      </c>
      <c r="C7" s="115"/>
      <c r="D7" s="115"/>
      <c r="E7" s="115"/>
      <c r="F7" s="115"/>
      <c r="G7" s="115"/>
      <c r="H7" s="115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24</v>
      </c>
      <c r="F11" s="7"/>
      <c r="G11" s="7"/>
      <c r="H11" s="37">
        <f>SUM(H13:H23)</f>
        <v>5608858.7299999995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15</v>
      </c>
      <c r="F13" s="22"/>
      <c r="G13" s="22"/>
      <c r="H13" s="37">
        <f>SUM(F15:F21)</f>
        <v>5600266.249999999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I14" s="106"/>
      <c r="J14" s="108"/>
      <c r="N14" s="18"/>
    </row>
    <row r="15" spans="2:14" ht="16.5" customHeight="1">
      <c r="B15" s="8" t="s">
        <v>64</v>
      </c>
      <c r="F15" s="13">
        <v>4741522.68</v>
      </c>
      <c r="G15" s="10"/>
      <c r="H15" s="39"/>
      <c r="I15" s="107"/>
      <c r="J15" s="108"/>
      <c r="K15" s="55"/>
      <c r="M15" s="14"/>
      <c r="N15" s="17"/>
    </row>
    <row r="16" spans="2:13" ht="15">
      <c r="B16" s="107" t="s">
        <v>66</v>
      </c>
      <c r="F16" s="13">
        <v>463051.19999999995</v>
      </c>
      <c r="G16" s="10"/>
      <c r="H16" s="39"/>
      <c r="I16" s="107"/>
      <c r="J16" s="108"/>
      <c r="K16" s="55"/>
      <c r="M16" s="14"/>
    </row>
    <row r="17" spans="2:14" ht="15">
      <c r="B17" s="8" t="s">
        <v>14</v>
      </c>
      <c r="F17" s="13">
        <v>76324.83</v>
      </c>
      <c r="G17" s="10"/>
      <c r="H17" s="39"/>
      <c r="I17" s="107"/>
      <c r="J17" s="108"/>
      <c r="K17" s="55"/>
      <c r="M17" s="14"/>
      <c r="N17" s="17"/>
    </row>
    <row r="18" spans="2:13" ht="15">
      <c r="B18" s="8" t="s">
        <v>23</v>
      </c>
      <c r="F18" s="13">
        <v>127987.18</v>
      </c>
      <c r="G18" s="10"/>
      <c r="H18" s="39"/>
      <c r="I18" s="107"/>
      <c r="J18" s="108"/>
      <c r="K18" s="55"/>
      <c r="M18" s="14"/>
    </row>
    <row r="19" spans="2:13" ht="15">
      <c r="B19" s="8" t="s">
        <v>30</v>
      </c>
      <c r="F19" s="13">
        <v>69648.24</v>
      </c>
      <c r="G19" s="11"/>
      <c r="H19" s="5"/>
      <c r="I19" s="107"/>
      <c r="J19" s="108"/>
      <c r="K19" s="55"/>
      <c r="M19" s="14"/>
    </row>
    <row r="20" spans="2:13" ht="15">
      <c r="B20" s="8" t="s">
        <v>65</v>
      </c>
      <c r="F20" s="13">
        <v>45079.020000000004</v>
      </c>
      <c r="G20" s="11"/>
      <c r="H20" s="5"/>
      <c r="I20" s="106"/>
      <c r="J20" s="108"/>
      <c r="K20" s="55"/>
      <c r="M20" s="14"/>
    </row>
    <row r="21" spans="2:13" ht="15">
      <c r="B21" s="8" t="s">
        <v>63</v>
      </c>
      <c r="F21" s="15">
        <v>76653.1</v>
      </c>
      <c r="G21" s="11"/>
      <c r="H21" s="5"/>
      <c r="I21" s="107"/>
      <c r="J21" s="108"/>
      <c r="K21" s="55"/>
      <c r="M21" s="14"/>
    </row>
    <row r="22" spans="2:10" ht="15">
      <c r="B22" s="8"/>
      <c r="F22" s="23"/>
      <c r="G22" s="11"/>
      <c r="H22" s="5"/>
      <c r="I22" s="107"/>
      <c r="J22" s="108"/>
    </row>
    <row r="23" spans="2:10" ht="15.75">
      <c r="B23" s="50" t="s">
        <v>59</v>
      </c>
      <c r="C23" s="51"/>
      <c r="F23" s="23"/>
      <c r="G23" s="11"/>
      <c r="H23" s="53">
        <f>F24</f>
        <v>8592.48</v>
      </c>
      <c r="I23" s="107"/>
      <c r="J23" s="108"/>
    </row>
    <row r="24" spans="2:10" ht="15">
      <c r="B24" s="8" t="s">
        <v>60</v>
      </c>
      <c r="C24" s="52"/>
      <c r="F24" s="15">
        <v>8592.48</v>
      </c>
      <c r="G24" s="11"/>
      <c r="H24" s="5"/>
      <c r="I24" s="107"/>
      <c r="J24" s="108"/>
    </row>
    <row r="25" spans="2:10" ht="15">
      <c r="B25" s="8"/>
      <c r="F25" s="23"/>
      <c r="G25" s="11"/>
      <c r="H25" s="5"/>
      <c r="I25" s="106"/>
      <c r="J25" s="108"/>
    </row>
    <row r="26" spans="2:10" ht="15.75">
      <c r="B26" s="12" t="s">
        <v>0</v>
      </c>
      <c r="F26" s="11"/>
      <c r="G26" s="11"/>
      <c r="H26" s="37">
        <f>F27</f>
        <v>1861538.16</v>
      </c>
      <c r="I26"/>
      <c r="J26" s="108"/>
    </row>
    <row r="27" spans="2:15" ht="15.75">
      <c r="B27" s="26" t="s">
        <v>13</v>
      </c>
      <c r="F27" s="44">
        <v>1861538.16</v>
      </c>
      <c r="G27" s="11"/>
      <c r="H27" s="39"/>
      <c r="I27"/>
      <c r="J27" s="108"/>
      <c r="M27" s="16"/>
      <c r="N27" s="17"/>
      <c r="O27" s="17"/>
    </row>
    <row r="28" spans="2:14" ht="15.75">
      <c r="B28" s="12"/>
      <c r="F28" s="10"/>
      <c r="G28" s="11"/>
      <c r="H28" s="39"/>
      <c r="J28" s="108"/>
      <c r="N28" s="18"/>
    </row>
    <row r="29" spans="2:14" ht="15.75">
      <c r="B29" s="12" t="s">
        <v>1</v>
      </c>
      <c r="F29" s="10"/>
      <c r="G29" s="11"/>
      <c r="H29" s="37">
        <f>+H11-H26</f>
        <v>3747320.5699999994</v>
      </c>
      <c r="J29" s="108"/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16</v>
      </c>
      <c r="G32" s="11"/>
      <c r="H32" s="44">
        <f>+F34</f>
        <v>2800762.29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22</v>
      </c>
      <c r="F34" s="15">
        <f>SUM(D35:D37)</f>
        <v>2800762.29</v>
      </c>
      <c r="G34" s="11"/>
      <c r="H34" s="39"/>
      <c r="I34" s="14"/>
      <c r="N34" s="14"/>
    </row>
    <row r="35" spans="2:14" ht="15">
      <c r="B35" s="8" t="s">
        <v>27</v>
      </c>
      <c r="D35" s="5">
        <v>1843233.62</v>
      </c>
      <c r="E35" s="5"/>
      <c r="F35" s="19"/>
      <c r="G35" s="11"/>
      <c r="H35" s="39"/>
      <c r="I35" s="55"/>
      <c r="N35" s="17"/>
    </row>
    <row r="36" spans="2:14" ht="15">
      <c r="B36" s="8" t="s">
        <v>28</v>
      </c>
      <c r="D36" s="5">
        <v>713307.35</v>
      </c>
      <c r="E36" s="5"/>
      <c r="F36" s="19"/>
      <c r="G36" s="11"/>
      <c r="H36" s="39"/>
      <c r="I36" s="55"/>
      <c r="N36" s="17"/>
    </row>
    <row r="37" spans="2:15" ht="15">
      <c r="B37" s="8" t="s">
        <v>29</v>
      </c>
      <c r="D37" s="6">
        <v>244221.32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946558.2799999993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25</v>
      </c>
      <c r="F42" s="39"/>
      <c r="G42" s="11"/>
      <c r="H42" s="13">
        <v>3662.58</v>
      </c>
      <c r="M42" s="20"/>
      <c r="N42" s="17"/>
      <c r="O42" s="17"/>
    </row>
    <row r="43" spans="2:15" ht="15">
      <c r="B43" s="9" t="s">
        <v>21</v>
      </c>
      <c r="F43" s="13"/>
      <c r="H43" s="109">
        <v>809736.44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26</v>
      </c>
      <c r="F45" s="21"/>
      <c r="G45" s="18"/>
      <c r="H45" s="42">
        <f>H39-H42-H43</f>
        <v>133159.25999999943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56</v>
      </c>
      <c r="C47" s="47"/>
      <c r="D47" s="47"/>
      <c r="E47" s="47"/>
      <c r="F47" s="47"/>
      <c r="G47" s="47"/>
      <c r="H47" s="13">
        <v>78607.57284883285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62</v>
      </c>
      <c r="C49" s="47"/>
      <c r="D49" s="47"/>
      <c r="E49" s="47"/>
      <c r="F49" s="47"/>
      <c r="G49" s="47"/>
      <c r="H49" s="54">
        <f>+H45-SUM(H47:H47)</f>
        <v>54551.68715116658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2022-06-21T17:34:25Z</cp:lastPrinted>
  <dcterms:created xsi:type="dcterms:W3CDTF">2012-02-07T22:54:31Z</dcterms:created>
  <dcterms:modified xsi:type="dcterms:W3CDTF">2022-06-21T19:46:33Z</dcterms:modified>
  <cp:category/>
  <cp:version/>
  <cp:contentType/>
  <cp:contentStatus/>
</cp:coreProperties>
</file>