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3\"/>
    </mc:Choice>
  </mc:AlternateContent>
  <xr:revisionPtr revIDLastSave="0" documentId="13_ncr:1_{42E759FF-B029-42A7-B753-246B760B3E57}" xr6:coauthVersionLast="47" xr6:coauthVersionMax="47" xr10:uidLastSave="{00000000-0000-0000-0000-000000000000}"/>
  <bookViews>
    <workbookView xWindow="-110" yWindow="-110" windowWidth="19420" windowHeight="10420" activeTab="1" xr2:uid="{6AC8ECE2-85AD-4794-83E9-E52B6CEBAC96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Bolsa'!$A$1:$E$67</definedName>
    <definedName name="_xlnm.Print_Area" localSheetId="1">'ER Bolsa'!$B$1:$E$59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E47" i="2" s="1"/>
  <c r="E25" i="1"/>
  <c r="E44" i="2"/>
  <c r="E40" i="2"/>
  <c r="E16" i="2"/>
  <c r="E12" i="2"/>
  <c r="B5" i="2"/>
  <c r="B4" i="2"/>
  <c r="E59" i="1"/>
  <c r="E49" i="1"/>
  <c r="E40" i="1"/>
  <c r="E51" i="1" s="1"/>
  <c r="E16" i="1"/>
  <c r="E41" i="2" l="1"/>
  <c r="E53" i="2" s="1"/>
  <c r="E27" i="1"/>
  <c r="E62" i="1" s="1"/>
  <c r="E61" i="1"/>
</calcChain>
</file>

<file path=xl/sharedStrings.xml><?xml version="1.0" encoding="utf-8"?>
<sst xmlns="http://schemas.openxmlformats.org/spreadsheetml/2006/main" count="119" uniqueCount="99">
  <si>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</si>
  <si>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</si>
  <si>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</si>
  <si>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Al 31 de Mayo 2023</t>
  </si>
  <si>
    <t>(Cifras expresadas en miles de dólares estadounidenses)</t>
  </si>
  <si>
    <t>ACTIVO</t>
  </si>
  <si>
    <t>Activo Circulante</t>
  </si>
  <si>
    <t>Efectivo y Equivalentes de Efectivo</t>
  </si>
  <si>
    <t>$</t>
  </si>
  <si>
    <t>Documentos y cuentas por cobrar</t>
  </si>
  <si>
    <t>Estimación para cuentas incobrables</t>
  </si>
  <si>
    <t>Arrendamientos por cobrar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</si>
  <si>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</si>
  <si>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</si>
  <si>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</si>
  <si>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</si>
  <si>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</si>
  <si>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</si>
  <si>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</si>
  <si>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</si>
  <si>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</si>
  <si>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Otros activos financieros</t>
  </si>
  <si>
    <t>Activo por impuesto sobre la renta diferido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</si>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</sst>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0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C6D161C5-15D6-4244-8F0A-134DCEDB0346}"/>
    <cellStyle name="Normal_Formatos de Reporte de Información General" xfId="6" xr:uid="{6D3D1A20-60D0-4821-9218-AADF2AC57439}"/>
    <cellStyle name="Normal_Junio_03" xfId="4" xr:uid="{DE558CEA-589F-4BDF-89E7-DCF0A7DB3788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3\MAYO\05.%20EEFF%20CQ%20Mayo%202023%20Bco%20Consolidado.xlsx" TargetMode="External"/><Relationship Id="rId1" Type="http://schemas.openxmlformats.org/officeDocument/2006/relationships/externalLinkPath" Target="/Users/mayala/Desktop/CREDIQ,%20S.A.%20DE%20C.V/REPORTES/GAP/GAP%202023/MAYO/05.%20EEFF%20CQ%20Mayo%202023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  <sheetName val="COMPROBACIÓ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8">
          <cell r="B8" t="str">
            <v>Intereses</v>
          </cell>
          <cell r="C8" t="str">
            <v>$</v>
          </cell>
          <cell r="E8">
            <v>10214816.380000001</v>
          </cell>
        </row>
        <row r="9">
          <cell r="B9" t="str">
            <v>Seguros</v>
          </cell>
          <cell r="E9">
            <v>2450529.1799999997</v>
          </cell>
        </row>
        <row r="10">
          <cell r="B10" t="str">
            <v>Ingresos por financiamiento y similares</v>
          </cell>
          <cell r="E10">
            <v>821770.49000000011</v>
          </cell>
        </row>
        <row r="11">
          <cell r="B11" t="str">
            <v>Ingresos por arrendamientos financieros y similares</v>
          </cell>
          <cell r="E11">
            <v>2120545.79</v>
          </cell>
        </row>
        <row r="12">
          <cell r="B12" t="str">
            <v>Intereses y otros Ingresos relacionadas</v>
          </cell>
          <cell r="E12">
            <v>546503.55000000005</v>
          </cell>
        </row>
        <row r="13">
          <cell r="B13" t="str">
            <v>Otros Ingresos de Operación</v>
          </cell>
          <cell r="E13">
            <v>1396024.42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17550189.810000002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4614038.34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310408.86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4924447.2</v>
          </cell>
        </row>
        <row r="21">
          <cell r="B21" t="str">
            <v>Gastos de personal</v>
          </cell>
          <cell r="C21" t="str">
            <v>$</v>
          </cell>
          <cell r="E21">
            <v>2033389.5799999998</v>
          </cell>
        </row>
        <row r="22">
          <cell r="B22" t="str">
            <v>Honorarios</v>
          </cell>
          <cell r="E22">
            <v>430707.03</v>
          </cell>
        </row>
        <row r="23">
          <cell r="B23" t="str">
            <v>Comisiones de Ventas, incentivos y premios sobre ventas</v>
          </cell>
          <cell r="E23">
            <v>95227.79</v>
          </cell>
        </row>
        <row r="24">
          <cell r="B24" t="str">
            <v>Suministros, Reparaciones y Mttos.</v>
          </cell>
          <cell r="E24">
            <v>1093116.18</v>
          </cell>
        </row>
        <row r="25">
          <cell r="B25" t="str">
            <v>Alquileres</v>
          </cell>
          <cell r="E25">
            <v>103321.7</v>
          </cell>
        </row>
        <row r="26">
          <cell r="B26" t="str">
            <v>Mercadeo y publicidad</v>
          </cell>
          <cell r="E26">
            <v>475692.38</v>
          </cell>
        </row>
        <row r="27">
          <cell r="B27" t="str">
            <v>Otros servicios con empresas relacionadas</v>
          </cell>
          <cell r="E27">
            <v>166962.5</v>
          </cell>
        </row>
        <row r="28">
          <cell r="B28" t="str">
            <v>Liquidaciones de cartera</v>
          </cell>
          <cell r="E28">
            <v>14631.18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1647.72</v>
          </cell>
        </row>
        <row r="33">
          <cell r="B33" t="str">
            <v>Deprec. Y Amortizaciones</v>
          </cell>
          <cell r="E33">
            <v>1201794.2400000002</v>
          </cell>
        </row>
        <row r="34">
          <cell r="B34" t="str">
            <v>Impuestos Municipales y Otros</v>
          </cell>
          <cell r="E34">
            <v>29458.49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1067587.28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175330.2</v>
          </cell>
        </row>
        <row r="39">
          <cell r="B39" t="str">
            <v>Personal subcontratado</v>
          </cell>
          <cell r="E39">
            <v>57144.369999999995</v>
          </cell>
        </row>
        <row r="40">
          <cell r="B40" t="str">
            <v>Seguros</v>
          </cell>
          <cell r="E40">
            <v>215680.99000000002</v>
          </cell>
        </row>
        <row r="41">
          <cell r="B41" t="str">
            <v>Uso de marca y propiedad intelectual</v>
          </cell>
          <cell r="E41">
            <v>1283026.83</v>
          </cell>
        </row>
        <row r="42">
          <cell r="B42" t="str">
            <v>Otros Gastos</v>
          </cell>
          <cell r="E42">
            <v>168201.38999999998</v>
          </cell>
        </row>
        <row r="43">
          <cell r="B43" t="str">
            <v>Gastos Operativos</v>
          </cell>
          <cell r="C43" t="str">
            <v>$</v>
          </cell>
          <cell r="E43">
            <v>8612919.8500000015</v>
          </cell>
        </row>
        <row r="45">
          <cell r="B45" t="str">
            <v>Utilidad de Operación</v>
          </cell>
          <cell r="E45">
            <v>4012822.7600000016</v>
          </cell>
        </row>
        <row r="46">
          <cell r="B46" t="str">
            <v>Otros Ingresos de no Operación</v>
          </cell>
          <cell r="C46" t="str">
            <v>$</v>
          </cell>
          <cell r="E46">
            <v>756843.66999999993</v>
          </cell>
        </row>
        <row r="47">
          <cell r="B47" t="str">
            <v>Otros Gastos de no Operación</v>
          </cell>
          <cell r="E47">
            <v>0</v>
          </cell>
        </row>
        <row r="48">
          <cell r="B48" t="str">
            <v>Gastos y/o Ingresos No operativos</v>
          </cell>
          <cell r="C48" t="str">
            <v>$</v>
          </cell>
          <cell r="E48">
            <v>756843.66999999993</v>
          </cell>
        </row>
        <row r="49">
          <cell r="B49" t="str">
            <v>Ingresos Financieros</v>
          </cell>
          <cell r="E49">
            <v>0</v>
          </cell>
        </row>
        <row r="50">
          <cell r="B50" t="str">
            <v>Gastos financieros</v>
          </cell>
          <cell r="E50">
            <v>-34216.03</v>
          </cell>
        </row>
        <row r="51">
          <cell r="B51" t="str">
            <v xml:space="preserve">Utilidad antes de impuesto sobre la renta </v>
          </cell>
          <cell r="E51">
            <v>4735450.4000000013</v>
          </cell>
        </row>
        <row r="53">
          <cell r="B53" t="str">
            <v xml:space="preserve">Impuesto sobre la renta </v>
          </cell>
          <cell r="C53" t="str">
            <v>$</v>
          </cell>
          <cell r="E53">
            <v>1588919.5</v>
          </cell>
        </row>
        <row r="55">
          <cell r="E55">
            <v>3180746.9300000016</v>
          </cell>
        </row>
        <row r="56">
          <cell r="B56" t="str">
            <v>RESERVA LEGAL</v>
          </cell>
          <cell r="E56">
            <v>0</v>
          </cell>
        </row>
        <row r="58">
          <cell r="B58" t="str">
            <v xml:space="preserve">Utilidad neta </v>
          </cell>
          <cell r="E58">
            <v>3146530.9000000013</v>
          </cell>
        </row>
        <row r="63">
          <cell r="B63" t="str">
            <v xml:space="preserve">           César Artiga                                      </v>
          </cell>
          <cell r="C63" t="str">
            <v>Martha Romero</v>
          </cell>
        </row>
        <row r="64">
          <cell r="B64" t="str">
            <v>Jefe Depto. Contabilidad</v>
          </cell>
          <cell r="C64" t="str">
            <v>Gerente Financiero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>
            <v>0</v>
          </cell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>
            <v>0</v>
          </cell>
          <cell r="N39">
            <v>0</v>
          </cell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>
            <v>0</v>
          </cell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9CF9-2DB7-4EB5-A531-E445374E1BB1}">
  <sheetPr>
    <tabColor theme="5" tint="0.39997558519241921"/>
    <pageSetUpPr fitToPage="1"/>
  </sheetPr>
  <dimension ref="B2:E67"/>
  <sheetViews>
    <sheetView showGridLines="0" zoomScale="90" zoomScaleNormal="90" workbookViewId="0">
      <selection activeCell="H61" sqref="H61"/>
    </sheetView>
  </sheetViews>
  <sheetFormatPr baseColWidth="10" defaultColWidth="19.1640625" defaultRowHeight="13" x14ac:dyDescent="0.3"/>
  <cols>
    <col min="1" max="1" width="2.5820312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1" t="s">
        <v>0</v>
      </c>
      <c r="C2" s="1"/>
      <c r="D2" s="1"/>
      <c r="E2" s="1"/>
    </row>
    <row r="3" spans="2:5" ht="15" x14ac:dyDescent="0.3">
      <c r="B3" s="3" t="s">
        <v>1</v>
      </c>
      <c r="C3" s="4"/>
      <c r="D3" s="4"/>
      <c r="E3" s="4"/>
    </row>
    <row r="4" spans="2:5" x14ac:dyDescent="0.3">
      <c r="B4" s="2" t="s">
        <v>2</v>
      </c>
      <c r="E4" s="5"/>
    </row>
    <row r="5" spans="2:5" ht="13.5" thickBot="1" x14ac:dyDescent="0.35">
      <c r="B5" s="6" t="s">
        <v>3</v>
      </c>
      <c r="C5" s="6"/>
      <c r="D5" s="6"/>
      <c r="E5" s="6"/>
    </row>
    <row r="6" spans="2:5" x14ac:dyDescent="0.3">
      <c r="B6" s="2" t="s">
        <v>4</v>
      </c>
      <c r="E6" s="5"/>
    </row>
    <row r="7" spans="2:5" x14ac:dyDescent="0.3">
      <c r="B7" s="7" t="s">
        <v>5</v>
      </c>
      <c r="C7" s="8"/>
      <c r="D7" s="8"/>
      <c r="E7" s="9"/>
    </row>
    <row r="8" spans="2:5" s="10" customFormat="1" x14ac:dyDescent="0.3">
      <c r="B8" s="7" t="s">
        <v>6</v>
      </c>
    </row>
    <row r="9" spans="2:5" x14ac:dyDescent="0.3">
      <c r="B9" s="2" t="s">
        <v>7</v>
      </c>
      <c r="C9" s="2" t="s">
        <v>8</v>
      </c>
      <c r="E9" s="11">
        <v>8780.1279300000024</v>
      </c>
    </row>
    <row r="10" spans="2:5" x14ac:dyDescent="0.3">
      <c r="B10" s="2" t="s">
        <v>9</v>
      </c>
      <c r="E10" s="11">
        <v>40612.736899999989</v>
      </c>
    </row>
    <row r="11" spans="2:5" x14ac:dyDescent="0.3">
      <c r="B11" s="2" t="s">
        <v>10</v>
      </c>
      <c r="E11" s="11">
        <v>-5859.8135999999995</v>
      </c>
    </row>
    <row r="12" spans="2:5" x14ac:dyDescent="0.3">
      <c r="B12" s="2" t="s">
        <v>11</v>
      </c>
      <c r="E12" s="11">
        <v>1228.6602600000001</v>
      </c>
    </row>
    <row r="13" spans="2:5" x14ac:dyDescent="0.3">
      <c r="B13" s="2" t="s">
        <v>12</v>
      </c>
      <c r="E13" s="11">
        <v>111.93478999999911</v>
      </c>
    </row>
    <row r="14" spans="2:5" x14ac:dyDescent="0.3">
      <c r="B14" s="2" t="s">
        <v>13</v>
      </c>
      <c r="E14" s="11">
        <v>26.136799999999987</v>
      </c>
    </row>
    <row r="15" spans="2:5" x14ac:dyDescent="0.3">
      <c r="B15" s="2" t="s">
        <v>14</v>
      </c>
      <c r="E15" s="11">
        <v>490.99549000000019</v>
      </c>
    </row>
    <row r="16" spans="2:5" x14ac:dyDescent="0.3">
      <c r="B16" s="12" t="s">
        <v>15</v>
      </c>
      <c r="E16" s="13">
        <f>SUM(E9:E15)</f>
        <v>45390.778569999988</v>
      </c>
    </row>
    <row r="17" spans="2:5" ht="5.25" customHeight="1" x14ac:dyDescent="0.3">
      <c r="E17" s="11"/>
    </row>
    <row r="18" spans="2:5" x14ac:dyDescent="0.3">
      <c r="B18" s="2" t="s">
        <v>16</v>
      </c>
      <c r="E18" s="11">
        <v>152485.13647</v>
      </c>
    </row>
    <row r="19" spans="2:5" x14ac:dyDescent="0.3">
      <c r="B19" s="2" t="s">
        <v>17</v>
      </c>
      <c r="E19" s="11">
        <v>2674.6873599999999</v>
      </c>
    </row>
    <row r="20" spans="2:5" x14ac:dyDescent="0.3">
      <c r="B20" s="2" t="s">
        <v>18</v>
      </c>
      <c r="E20" s="11">
        <v>1649.1834600000002</v>
      </c>
    </row>
    <row r="21" spans="2:5" x14ac:dyDescent="0.3">
      <c r="B21" s="2" t="s">
        <v>19</v>
      </c>
      <c r="E21" s="11">
        <v>12936.36133</v>
      </c>
    </row>
    <row r="22" spans="2:5" x14ac:dyDescent="0.3">
      <c r="B22" s="2" t="s">
        <v>20</v>
      </c>
      <c r="E22" s="11">
        <v>1009.4968600000002</v>
      </c>
    </row>
    <row r="23" spans="2:5" x14ac:dyDescent="0.3">
      <c r="B23" s="2" t="s">
        <v>21</v>
      </c>
      <c r="E23" s="11">
        <v>619.80671999999993</v>
      </c>
    </row>
    <row r="24" spans="2:5" x14ac:dyDescent="0.3">
      <c r="B24" s="2" t="s">
        <v>22</v>
      </c>
      <c r="E24" s="11">
        <v>33.885150000000003</v>
      </c>
    </row>
    <row r="25" spans="2:5" x14ac:dyDescent="0.3">
      <c r="B25" s="12" t="s">
        <v>23</v>
      </c>
      <c r="E25" s="13">
        <f>SUM(E18:E24)</f>
        <v>171408.55735000002</v>
      </c>
    </row>
    <row r="26" spans="2:5" ht="4.5" customHeight="1" x14ac:dyDescent="0.3">
      <c r="E26" s="14"/>
    </row>
    <row r="27" spans="2:5" ht="13.5" thickBot="1" x14ac:dyDescent="0.35">
      <c r="B27" s="12" t="s">
        <v>24</v>
      </c>
      <c r="C27" s="2" t="s">
        <v>8</v>
      </c>
      <c r="E27" s="15">
        <f>+E25+E16</f>
        <v>216799.33592000001</v>
      </c>
    </row>
    <row r="28" spans="2:5" ht="6" customHeight="1" thickTop="1" x14ac:dyDescent="0.3">
      <c r="E28" s="11"/>
    </row>
    <row r="29" spans="2:5" x14ac:dyDescent="0.3">
      <c r="B29" s="12" t="s">
        <v>25</v>
      </c>
      <c r="E29" s="11"/>
    </row>
    <row r="30" spans="2:5" ht="10.5" customHeight="1" x14ac:dyDescent="0.3">
      <c r="B30" s="12" t="s">
        <v>26</v>
      </c>
      <c r="E30" s="11"/>
    </row>
    <row r="31" spans="2:5" x14ac:dyDescent="0.3">
      <c r="B31" s="2" t="s">
        <v>28</v>
      </c>
      <c r="E31" s="11">
        <v>53783.270170000003</v>
      </c>
    </row>
    <row r="32" spans="2:5" x14ac:dyDescent="0.3">
      <c r="B32" s="2" t="s">
        <v>29</v>
      </c>
      <c r="E32" s="11">
        <v>2433.70154</v>
      </c>
    </row>
    <row r="33" spans="2:5" x14ac:dyDescent="0.3">
      <c r="B33" s="2" t="s">
        <v>30</v>
      </c>
      <c r="E33" s="11">
        <v>214.46860000000001</v>
      </c>
    </row>
    <row r="34" spans="2:5" x14ac:dyDescent="0.3">
      <c r="B34" s="2" t="s">
        <v>31</v>
      </c>
      <c r="E34" s="11">
        <v>1557.10301</v>
      </c>
    </row>
    <row r="35" spans="2:5" x14ac:dyDescent="0.3">
      <c r="B35" s="2" t="s">
        <v>32</v>
      </c>
      <c r="E35" s="11">
        <v>403.44204999999999</v>
      </c>
    </row>
    <row r="36" spans="2:5" x14ac:dyDescent="0.3">
      <c r="B36" s="2" t="s">
        <v>33</v>
      </c>
      <c r="E36" s="11">
        <v>740.35223999999994</v>
      </c>
    </row>
    <row r="37" spans="2:5" x14ac:dyDescent="0.3">
      <c r="B37" s="2" t="s">
        <v>34</v>
      </c>
      <c r="E37" s="11">
        <v>1956.8055899999999</v>
      </c>
    </row>
    <row r="38" spans="2:5" x14ac:dyDescent="0.3">
      <c r="B38" s="2" t="s">
        <v>35</v>
      </c>
      <c r="E38" s="11">
        <v>1420.8592200000003</v>
      </c>
    </row>
    <row r="39" spans="2:5" x14ac:dyDescent="0.3">
      <c r="B39" s="2" t="s">
        <v>36</v>
      </c>
      <c r="E39" s="11">
        <v>4757.1890000000012</v>
      </c>
    </row>
    <row r="40" spans="2:5" x14ac:dyDescent="0.3">
      <c r="B40" s="12" t="s">
        <v>37</v>
      </c>
      <c r="E40" s="13">
        <f>SUM(E31:E39)</f>
        <v>67267.191420000003</v>
      </c>
    </row>
    <row r="41" spans="2:5" ht="6" customHeight="1" x14ac:dyDescent="0.3">
      <c r="E41" s="11"/>
    </row>
    <row r="42" spans="2:5" ht="12" customHeight="1" x14ac:dyDescent="0.3">
      <c r="B42" s="16" t="s">
        <v>38</v>
      </c>
      <c r="E42" s="11">
        <v>194.90908000000002</v>
      </c>
    </row>
    <row r="43" spans="2:5" x14ac:dyDescent="0.3">
      <c r="B43" s="16" t="s">
        <v>39</v>
      </c>
      <c r="E43" s="11">
        <v>89575.222299999994</v>
      </c>
    </row>
    <row r="44" spans="2:5" x14ac:dyDescent="0.3">
      <c r="B44" s="16" t="s">
        <v>40</v>
      </c>
      <c r="E44" s="11">
        <v>15914.619460000002</v>
      </c>
    </row>
    <row r="45" spans="2:5" x14ac:dyDescent="0.3">
      <c r="B45" s="16" t="s">
        <v>41</v>
      </c>
      <c r="E45" s="11">
        <v>1582.0365900000002</v>
      </c>
    </row>
    <row r="46" spans="2:5" x14ac:dyDescent="0.3">
      <c r="B46" s="16" t="s">
        <v>27</v>
      </c>
      <c r="E46" s="11">
        <v>498.60116999999997</v>
      </c>
    </row>
    <row r="47" spans="2:5" x14ac:dyDescent="0.3">
      <c r="B47" s="16" t="s">
        <v>42</v>
      </c>
      <c r="E47" s="11">
        <v>256.73146000000003</v>
      </c>
    </row>
    <row r="48" spans="2:5" ht="5.25" customHeight="1" x14ac:dyDescent="0.3">
      <c r="E48" s="11"/>
    </row>
    <row r="49" spans="2:5" x14ac:dyDescent="0.3">
      <c r="B49" s="12" t="s">
        <v>43</v>
      </c>
      <c r="E49" s="13">
        <f>SUM(E42:E47)</f>
        <v>108022.12005999999</v>
      </c>
    </row>
    <row r="50" spans="2:5" ht="3" customHeight="1" x14ac:dyDescent="0.3">
      <c r="E50" s="11"/>
    </row>
    <row r="51" spans="2:5" ht="12" customHeight="1" x14ac:dyDescent="0.3">
      <c r="B51" s="12" t="s">
        <v>44</v>
      </c>
      <c r="C51" s="2" t="s">
        <v>8</v>
      </c>
      <c r="E51" s="13">
        <f>+E40+SUM(E42:E47)</f>
        <v>175289.31147999997</v>
      </c>
    </row>
    <row r="52" spans="2:5" ht="6" customHeight="1" x14ac:dyDescent="0.3">
      <c r="E52" s="11"/>
    </row>
    <row r="53" spans="2:5" ht="13.5" customHeight="1" x14ac:dyDescent="0.3">
      <c r="B53" s="12" t="s">
        <v>45</v>
      </c>
      <c r="E53" s="11"/>
    </row>
    <row r="54" spans="2:5" ht="16.5" customHeight="1" x14ac:dyDescent="0.3">
      <c r="B54" s="2" t="s">
        <v>46</v>
      </c>
      <c r="C54" s="2" t="s">
        <v>8</v>
      </c>
      <c r="E54" s="11">
        <v>14700.1</v>
      </c>
    </row>
    <row r="55" spans="2:5" x14ac:dyDescent="0.3">
      <c r="B55" s="2" t="s">
        <v>47</v>
      </c>
      <c r="E55" s="11">
        <v>3328.3070500000003</v>
      </c>
    </row>
    <row r="56" spans="2:5" x14ac:dyDescent="0.3">
      <c r="B56" s="2" t="s">
        <v>48</v>
      </c>
      <c r="E56" s="11">
        <v>299.67378000000002</v>
      </c>
    </row>
    <row r="57" spans="2:5" x14ac:dyDescent="0.3">
      <c r="B57" s="2" t="s">
        <v>49</v>
      </c>
      <c r="E57" s="11">
        <v>20035.412709999997</v>
      </c>
    </row>
    <row r="58" spans="2:5" x14ac:dyDescent="0.3">
      <c r="B58" s="2" t="s">
        <v>50</v>
      </c>
      <c r="E58" s="11">
        <v>3146.5308999999993</v>
      </c>
    </row>
    <row r="59" spans="2:5" x14ac:dyDescent="0.3">
      <c r="B59" s="12" t="s">
        <v>51</v>
      </c>
      <c r="E59" s="13">
        <f>SUM(E54:E58)</f>
        <v>41510.024439999994</v>
      </c>
    </row>
    <row r="60" spans="2:5" ht="6.75" customHeight="1" x14ac:dyDescent="0.3">
      <c r="E60" s="11"/>
    </row>
    <row r="61" spans="2:5" ht="13.5" thickBot="1" x14ac:dyDescent="0.35">
      <c r="B61" s="12" t="s">
        <v>52</v>
      </c>
      <c r="C61" s="2" t="s">
        <v>8</v>
      </c>
      <c r="E61" s="15">
        <f>+E59+E51</f>
        <v>216799.33591999998</v>
      </c>
    </row>
    <row r="62" spans="2:5" ht="13.5" thickTop="1" x14ac:dyDescent="0.3">
      <c r="E62" s="17">
        <f>+E59/E27</f>
        <v>0.19146748888251849</v>
      </c>
    </row>
    <row r="63" spans="2:5" x14ac:dyDescent="0.3">
      <c r="E63" s="17"/>
    </row>
    <row r="64" spans="2:5" ht="19.5" customHeight="1" x14ac:dyDescent="0.3"/>
    <row r="65" spans="2:5" ht="8.25" customHeight="1" x14ac:dyDescent="0.3"/>
    <row r="66" spans="2:5" ht="15" customHeight="1" x14ac:dyDescent="0.3">
      <c r="B66" s="18" t="s">
        <v>53</v>
      </c>
      <c r="C66" s="19" t="s">
        <v>54</v>
      </c>
      <c r="D66" s="19"/>
      <c r="E66" s="19"/>
    </row>
    <row r="67" spans="2:5" x14ac:dyDescent="0.3">
      <c r="B67" s="18" t="s">
        <v>55</v>
      </c>
      <c r="C67" s="19" t="s">
        <v>56</v>
      </c>
      <c r="D67" s="19"/>
      <c r="E67" s="19"/>
    </row>
  </sheetData>
  <mergeCells count="3">
    <mergeCell ref="B2:E2"/>
    <mergeCell ref="C66:E66"/>
    <mergeCell ref="C67:E67"/>
  </mergeCells>
  <printOptions horizontalCentered="1"/>
  <pageMargins left="0.78740157480314965" right="0.78740157480314965" top="0.43307086614173229" bottom="0.27559055118110237" header="0.39370078740157483" footer="0.15748031496062992"/>
  <pageSetup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2EFB-D11C-4DEC-8977-60D8CA06B31B}">
  <sheetPr>
    <tabColor theme="5" tint="0.39997558519241921"/>
  </sheetPr>
  <dimension ref="B1:E101"/>
  <sheetViews>
    <sheetView showGridLines="0" tabSelected="1" zoomScaleNormal="100" workbookViewId="0">
      <pane xSplit="5" ySplit="5" topLeftCell="F47" activePane="bottomRight" state="frozen"/>
      <selection activeCell="B5" sqref="B5:E5"/>
      <selection pane="topRight" activeCell="B5" sqref="B5:E5"/>
      <selection pane="bottomLeft" activeCell="B5" sqref="B5:E5"/>
      <selection pane="bottomRight" activeCell="G60" sqref="G60"/>
    </sheetView>
  </sheetViews>
  <sheetFormatPr baseColWidth="10" defaultColWidth="8" defaultRowHeight="13" x14ac:dyDescent="0.3"/>
  <cols>
    <col min="1" max="1" width="1.58203125" style="2" customWidth="1"/>
    <col min="2" max="2" width="35.83203125" style="16" customWidth="1"/>
    <col min="3" max="3" width="7" style="16" customWidth="1"/>
    <col min="4" max="4" width="1" style="16" customWidth="1"/>
    <col min="5" max="5" width="8.75" style="49" customWidth="1"/>
    <col min="6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0" t="s">
        <v>1</v>
      </c>
      <c r="C2" s="4"/>
      <c r="D2" s="4"/>
      <c r="E2" s="21"/>
    </row>
    <row r="3" spans="2:5" x14ac:dyDescent="0.3">
      <c r="B3" s="22" t="s">
        <v>57</v>
      </c>
      <c r="C3" s="22"/>
      <c r="D3" s="22"/>
      <c r="E3" s="23"/>
    </row>
    <row r="4" spans="2:5" s="10" customFormat="1" ht="13.5" thickBot="1" x14ac:dyDescent="0.35">
      <c r="B4" s="24" t="str">
        <f>+'BG Bolsa'!B5</f>
        <v>Al 31 de Mayo 2023</v>
      </c>
      <c r="C4" s="24"/>
      <c r="D4" s="24"/>
      <c r="E4" s="25"/>
    </row>
    <row r="5" spans="2:5" s="27" customFormat="1" x14ac:dyDescent="0.25">
      <c r="B5" s="26" t="str">
        <f>+'BG Bolsa'!B6</f>
        <v>(Cifras expresadas en miles de dólares estadounidenses)</v>
      </c>
      <c r="C5" s="26"/>
      <c r="D5" s="26"/>
      <c r="E5" s="26"/>
    </row>
    <row r="6" spans="2:5" ht="14.25" customHeight="1" x14ac:dyDescent="0.3">
      <c r="B6" s="28" t="s">
        <v>58</v>
      </c>
      <c r="C6" s="28" t="s">
        <v>8</v>
      </c>
      <c r="D6" s="28"/>
      <c r="E6" s="29">
        <v>10214.81638</v>
      </c>
    </row>
    <row r="7" spans="2:5" x14ac:dyDescent="0.3">
      <c r="B7" s="30" t="s">
        <v>59</v>
      </c>
      <c r="C7" s="31"/>
      <c r="D7" s="31"/>
      <c r="E7" s="29">
        <v>2450.5291799999995</v>
      </c>
    </row>
    <row r="8" spans="2:5" x14ac:dyDescent="0.3">
      <c r="B8" s="30" t="s">
        <v>60</v>
      </c>
      <c r="C8" s="31"/>
      <c r="D8" s="31"/>
      <c r="E8" s="29">
        <v>821.77049000000011</v>
      </c>
    </row>
    <row r="9" spans="2:5" x14ac:dyDescent="0.3">
      <c r="B9" s="30" t="s">
        <v>61</v>
      </c>
      <c r="C9" s="30"/>
      <c r="D9" s="30"/>
      <c r="E9" s="29">
        <v>2120.5457900000001</v>
      </c>
    </row>
    <row r="10" spans="2:5" x14ac:dyDescent="0.3">
      <c r="B10" s="28" t="s">
        <v>62</v>
      </c>
      <c r="C10" s="28"/>
      <c r="D10" s="28"/>
      <c r="E10" s="29">
        <v>546.50355000000002</v>
      </c>
    </row>
    <row r="11" spans="2:5" x14ac:dyDescent="0.3">
      <c r="B11" s="28" t="s">
        <v>63</v>
      </c>
      <c r="C11" s="28"/>
      <c r="D11" s="28"/>
      <c r="E11" s="29">
        <v>1396.02442</v>
      </c>
    </row>
    <row r="12" spans="2:5" s="34" customFormat="1" x14ac:dyDescent="0.3">
      <c r="B12" s="32" t="s">
        <v>64</v>
      </c>
      <c r="C12" s="32" t="s">
        <v>8</v>
      </c>
      <c r="D12" s="32"/>
      <c r="E12" s="33">
        <f>SUM(D6:E11)</f>
        <v>17550.18981</v>
      </c>
    </row>
    <row r="13" spans="2:5" ht="4.5" customHeight="1" x14ac:dyDescent="0.3">
      <c r="B13" s="28"/>
      <c r="C13" s="28"/>
      <c r="D13" s="28"/>
      <c r="E13" s="29"/>
    </row>
    <row r="14" spans="2:5" x14ac:dyDescent="0.3">
      <c r="B14" s="28" t="s">
        <v>65</v>
      </c>
      <c r="C14" s="28" t="s">
        <v>8</v>
      </c>
      <c r="D14" s="28"/>
      <c r="E14" s="29">
        <v>4614.0383400000001</v>
      </c>
    </row>
    <row r="15" spans="2:5" x14ac:dyDescent="0.3">
      <c r="B15" s="28" t="s">
        <v>66</v>
      </c>
      <c r="C15" s="28"/>
      <c r="D15" s="28"/>
      <c r="E15" s="29">
        <v>310.40886</v>
      </c>
    </row>
    <row r="16" spans="2:5" s="34" customFormat="1" x14ac:dyDescent="0.3">
      <c r="B16" s="32" t="s">
        <v>67</v>
      </c>
      <c r="C16" s="32" t="s">
        <v>8</v>
      </c>
      <c r="D16" s="32"/>
      <c r="E16" s="33">
        <f>SUM(E14:E15)</f>
        <v>4924.4472000000005</v>
      </c>
    </row>
    <row r="17" spans="2:5" s="37" customFormat="1" ht="4.5" customHeight="1" x14ac:dyDescent="0.3">
      <c r="B17" s="35"/>
      <c r="C17" s="35"/>
      <c r="D17" s="35"/>
      <c r="E17" s="36"/>
    </row>
    <row r="18" spans="2:5" x14ac:dyDescent="0.3">
      <c r="B18" s="28" t="s">
        <v>68</v>
      </c>
      <c r="C18" s="28" t="s">
        <v>8</v>
      </c>
      <c r="D18" s="28"/>
      <c r="E18" s="29">
        <v>2033.3895799999998</v>
      </c>
    </row>
    <row r="19" spans="2:5" x14ac:dyDescent="0.3">
      <c r="B19" s="28" t="s">
        <v>69</v>
      </c>
      <c r="C19" s="28"/>
      <c r="D19" s="28"/>
      <c r="E19" s="29">
        <v>430.70703000000003</v>
      </c>
    </row>
    <row r="20" spans="2:5" x14ac:dyDescent="0.3">
      <c r="B20" s="28" t="s">
        <v>70</v>
      </c>
      <c r="C20" s="28"/>
      <c r="D20" s="28"/>
      <c r="E20" s="29">
        <v>95.227789999999999</v>
      </c>
    </row>
    <row r="21" spans="2:5" x14ac:dyDescent="0.3">
      <c r="B21" s="38" t="s">
        <v>71</v>
      </c>
      <c r="C21" s="38"/>
      <c r="D21" s="38"/>
      <c r="E21" s="29">
        <v>1093.11618</v>
      </c>
    </row>
    <row r="22" spans="2:5" x14ac:dyDescent="0.3">
      <c r="B22" s="38" t="s">
        <v>72</v>
      </c>
      <c r="C22" s="38"/>
      <c r="D22" s="38"/>
      <c r="E22" s="29">
        <v>103.32169999999999</v>
      </c>
    </row>
    <row r="23" spans="2:5" x14ac:dyDescent="0.3">
      <c r="B23" s="38" t="s">
        <v>73</v>
      </c>
      <c r="C23" s="38"/>
      <c r="D23" s="38"/>
      <c r="E23" s="29">
        <v>475.69238000000001</v>
      </c>
    </row>
    <row r="24" spans="2:5" x14ac:dyDescent="0.3">
      <c r="B24" s="38" t="s">
        <v>74</v>
      </c>
      <c r="C24" s="38"/>
      <c r="D24" s="38"/>
      <c r="E24" s="29">
        <v>166.96250000000001</v>
      </c>
    </row>
    <row r="25" spans="2:5" x14ac:dyDescent="0.3">
      <c r="B25" s="38" t="s">
        <v>75</v>
      </c>
      <c r="C25" s="38"/>
      <c r="D25" s="38"/>
      <c r="E25" s="29">
        <v>14.631180000000001</v>
      </c>
    </row>
    <row r="26" spans="2:5" hidden="1" x14ac:dyDescent="0.3">
      <c r="B26" s="38" t="s">
        <v>76</v>
      </c>
      <c r="C26" s="38"/>
      <c r="D26" s="38"/>
      <c r="E26" s="29">
        <v>0</v>
      </c>
    </row>
    <row r="27" spans="2:5" hidden="1" x14ac:dyDescent="0.3">
      <c r="B27" s="38" t="s">
        <v>77</v>
      </c>
      <c r="C27" s="38"/>
      <c r="D27" s="38"/>
      <c r="E27" s="29">
        <v>0</v>
      </c>
    </row>
    <row r="28" spans="2:5" hidden="1" x14ac:dyDescent="0.3">
      <c r="B28" s="38" t="s">
        <v>78</v>
      </c>
      <c r="C28" s="38"/>
      <c r="D28" s="38"/>
      <c r="E28" s="29">
        <v>0</v>
      </c>
    </row>
    <row r="29" spans="2:5" x14ac:dyDescent="0.3">
      <c r="B29" s="39" t="s">
        <v>79</v>
      </c>
      <c r="C29" s="39"/>
      <c r="D29" s="39"/>
      <c r="E29" s="29">
        <v>1.6477200000000001</v>
      </c>
    </row>
    <row r="30" spans="2:5" x14ac:dyDescent="0.3">
      <c r="B30" s="39" t="s">
        <v>80</v>
      </c>
      <c r="C30" s="39"/>
      <c r="D30" s="39"/>
      <c r="E30" s="29">
        <v>1201.7942400000002</v>
      </c>
    </row>
    <row r="31" spans="2:5" x14ac:dyDescent="0.3">
      <c r="B31" s="38" t="s">
        <v>81</v>
      </c>
      <c r="C31" s="38"/>
      <c r="D31" s="38"/>
      <c r="E31" s="29">
        <v>29.458490000000001</v>
      </c>
    </row>
    <row r="32" spans="2:5" hidden="1" x14ac:dyDescent="0.3">
      <c r="B32" s="38" t="s">
        <v>82</v>
      </c>
      <c r="C32" s="38"/>
      <c r="D32" s="38"/>
      <c r="E32" s="29">
        <v>0</v>
      </c>
    </row>
    <row r="33" spans="2:5" x14ac:dyDescent="0.3">
      <c r="B33" s="40" t="s">
        <v>83</v>
      </c>
      <c r="C33" s="40"/>
      <c r="D33" s="40"/>
      <c r="E33" s="29">
        <v>1067.58728</v>
      </c>
    </row>
    <row r="34" spans="2:5" hidden="1" x14ac:dyDescent="0.3">
      <c r="B34" s="40" t="s">
        <v>84</v>
      </c>
      <c r="C34" s="40"/>
      <c r="D34" s="40"/>
      <c r="E34" s="29">
        <v>0</v>
      </c>
    </row>
    <row r="35" spans="2:5" x14ac:dyDescent="0.3">
      <c r="B35" s="38" t="s">
        <v>85</v>
      </c>
      <c r="C35" s="40"/>
      <c r="D35" s="40"/>
      <c r="E35" s="29">
        <v>175.33020000000002</v>
      </c>
    </row>
    <row r="36" spans="2:5" x14ac:dyDescent="0.3">
      <c r="B36" s="40" t="s">
        <v>86</v>
      </c>
      <c r="C36" s="40"/>
      <c r="D36" s="40"/>
      <c r="E36" s="29">
        <v>57.144369999999995</v>
      </c>
    </row>
    <row r="37" spans="2:5" x14ac:dyDescent="0.3">
      <c r="B37" s="40" t="s">
        <v>59</v>
      </c>
      <c r="C37" s="40"/>
      <c r="D37" s="40"/>
      <c r="E37" s="29">
        <v>215.68099000000001</v>
      </c>
    </row>
    <row r="38" spans="2:5" x14ac:dyDescent="0.3">
      <c r="B38" s="40" t="s">
        <v>87</v>
      </c>
      <c r="C38" s="40"/>
      <c r="D38" s="40"/>
      <c r="E38" s="29">
        <v>1283.02683</v>
      </c>
    </row>
    <row r="39" spans="2:5" x14ac:dyDescent="0.3">
      <c r="B39" s="38" t="s">
        <v>88</v>
      </c>
      <c r="C39" s="38"/>
      <c r="D39" s="38"/>
      <c r="E39" s="29">
        <v>168.20138999999998</v>
      </c>
    </row>
    <row r="40" spans="2:5" s="34" customFormat="1" x14ac:dyDescent="0.3">
      <c r="B40" s="32" t="s">
        <v>89</v>
      </c>
      <c r="C40" s="32" t="s">
        <v>8</v>
      </c>
      <c r="D40" s="32"/>
      <c r="E40" s="33">
        <f>SUM(E18:E39)</f>
        <v>8612.9198500000002</v>
      </c>
    </row>
    <row r="41" spans="2:5" s="34" customFormat="1" x14ac:dyDescent="0.3">
      <c r="B41" s="32" t="s">
        <v>90</v>
      </c>
      <c r="C41" s="32"/>
      <c r="D41" s="32"/>
      <c r="E41" s="33">
        <f>+E12-E16-E40</f>
        <v>4012.8227599999991</v>
      </c>
    </row>
    <row r="42" spans="2:5" x14ac:dyDescent="0.3">
      <c r="B42" s="38"/>
      <c r="C42" s="38"/>
      <c r="D42" s="38"/>
      <c r="E42" s="29"/>
    </row>
    <row r="43" spans="2:5" x14ac:dyDescent="0.3">
      <c r="B43" s="28" t="s">
        <v>91</v>
      </c>
      <c r="C43" s="28" t="s">
        <v>8</v>
      </c>
      <c r="D43" s="28"/>
      <c r="E43" s="29">
        <v>756.84366999999997</v>
      </c>
    </row>
    <row r="44" spans="2:5" s="34" customFormat="1" x14ac:dyDescent="0.3">
      <c r="B44" s="32" t="s">
        <v>92</v>
      </c>
      <c r="C44" s="32" t="s">
        <v>8</v>
      </c>
      <c r="D44" s="32"/>
      <c r="E44" s="41">
        <f>SUM(E43:E43)</f>
        <v>756.84366999999997</v>
      </c>
    </row>
    <row r="45" spans="2:5" s="34" customFormat="1" hidden="1" x14ac:dyDescent="0.3">
      <c r="B45" s="28" t="s">
        <v>93</v>
      </c>
      <c r="C45" s="32"/>
      <c r="D45" s="32"/>
      <c r="E45" s="29">
        <f>IFERROR(VLOOKUP(B45,[1]ER!$B$8:$E$64,4,FALSE),0)/1000</f>
        <v>0</v>
      </c>
    </row>
    <row r="46" spans="2:5" s="34" customFormat="1" x14ac:dyDescent="0.3">
      <c r="B46" s="28" t="s">
        <v>94</v>
      </c>
      <c r="C46" s="32"/>
      <c r="D46" s="32"/>
      <c r="E46" s="29">
        <v>-34.216029999999996</v>
      </c>
    </row>
    <row r="47" spans="2:5" x14ac:dyDescent="0.3">
      <c r="B47" s="42" t="s">
        <v>95</v>
      </c>
      <c r="C47" s="28"/>
      <c r="D47" s="28"/>
      <c r="E47" s="41">
        <f>+E41+E44+E45+E46</f>
        <v>4735.4503999999997</v>
      </c>
    </row>
    <row r="48" spans="2:5" x14ac:dyDescent="0.3">
      <c r="B48" s="28"/>
      <c r="C48" s="28"/>
      <c r="D48" s="28"/>
      <c r="E48" s="29"/>
    </row>
    <row r="49" spans="2:5" x14ac:dyDescent="0.3">
      <c r="B49" s="32" t="s">
        <v>96</v>
      </c>
      <c r="C49" s="32" t="s">
        <v>8</v>
      </c>
      <c r="D49" s="32"/>
      <c r="E49" s="29">
        <v>1588.9195</v>
      </c>
    </row>
    <row r="50" spans="2:5" hidden="1" x14ac:dyDescent="0.3">
      <c r="B50" s="28"/>
      <c r="C50" s="28"/>
      <c r="D50" s="28"/>
      <c r="E50" s="29"/>
    </row>
    <row r="51" spans="2:5" hidden="1" x14ac:dyDescent="0.3">
      <c r="B51" s="42" t="s">
        <v>97</v>
      </c>
      <c r="C51" s="28"/>
      <c r="D51" s="28"/>
      <c r="E51" s="29">
        <v>0</v>
      </c>
    </row>
    <row r="52" spans="2:5" x14ac:dyDescent="0.3">
      <c r="B52" s="28"/>
      <c r="C52" s="28"/>
      <c r="D52" s="28"/>
      <c r="E52" s="29"/>
    </row>
    <row r="53" spans="2:5" ht="13.5" thickBot="1" x14ac:dyDescent="0.35">
      <c r="B53" s="42" t="s">
        <v>98</v>
      </c>
      <c r="C53" s="28"/>
      <c r="D53" s="28"/>
      <c r="E53" s="43">
        <f>+E47-E49</f>
        <v>3146.5308999999997</v>
      </c>
    </row>
    <row r="54" spans="2:5" ht="13.5" thickTop="1" x14ac:dyDescent="0.3">
      <c r="B54" s="28"/>
      <c r="C54" s="28"/>
      <c r="D54" s="28"/>
      <c r="E54" s="29"/>
    </row>
    <row r="55" spans="2:5" ht="10.5" customHeight="1" x14ac:dyDescent="0.3">
      <c r="B55" s="28"/>
      <c r="C55" s="28"/>
      <c r="D55" s="28"/>
      <c r="E55" s="29"/>
    </row>
    <row r="56" spans="2:5" x14ac:dyDescent="0.3">
      <c r="B56" s="28"/>
      <c r="C56" s="28"/>
      <c r="D56" s="28"/>
      <c r="E56" s="29"/>
    </row>
    <row r="57" spans="2:5" x14ac:dyDescent="0.3">
      <c r="B57" s="44"/>
      <c r="C57" s="44"/>
      <c r="D57" s="44"/>
      <c r="E57" s="29"/>
    </row>
    <row r="58" spans="2:5" x14ac:dyDescent="0.3">
      <c r="B58" s="45" t="s">
        <v>53</v>
      </c>
      <c r="C58" s="46" t="s">
        <v>54</v>
      </c>
      <c r="D58" s="46"/>
      <c r="E58" s="46"/>
    </row>
    <row r="59" spans="2:5" x14ac:dyDescent="0.3">
      <c r="B59" s="45" t="s">
        <v>55</v>
      </c>
      <c r="C59" s="46" t="s">
        <v>56</v>
      </c>
      <c r="D59" s="46"/>
      <c r="E59" s="46"/>
    </row>
    <row r="60" spans="2:5" x14ac:dyDescent="0.3">
      <c r="E60" s="14"/>
    </row>
    <row r="61" spans="2:5" x14ac:dyDescent="0.3">
      <c r="E61" s="14"/>
    </row>
    <row r="62" spans="2:5" x14ac:dyDescent="0.3">
      <c r="E62" s="14"/>
    </row>
    <row r="63" spans="2:5" x14ac:dyDescent="0.3">
      <c r="E63" s="14"/>
    </row>
    <row r="64" spans="2:5" x14ac:dyDescent="0.3">
      <c r="E64" s="14"/>
    </row>
    <row r="65" spans="2:5" x14ac:dyDescent="0.3">
      <c r="E65" s="14"/>
    </row>
    <row r="66" spans="2:5" x14ac:dyDescent="0.3">
      <c r="E66" s="14"/>
    </row>
    <row r="67" spans="2:5" x14ac:dyDescent="0.3">
      <c r="E67" s="14"/>
    </row>
    <row r="68" spans="2:5" x14ac:dyDescent="0.3">
      <c r="E68" s="14"/>
    </row>
    <row r="69" spans="2:5" x14ac:dyDescent="0.3">
      <c r="B69" s="47"/>
      <c r="C69" s="47"/>
      <c r="D69" s="47"/>
      <c r="E69" s="14"/>
    </row>
    <row r="70" spans="2:5" x14ac:dyDescent="0.3">
      <c r="E70" s="14"/>
    </row>
    <row r="71" spans="2:5" x14ac:dyDescent="0.3">
      <c r="E71" s="14"/>
    </row>
    <row r="72" spans="2:5" x14ac:dyDescent="0.3">
      <c r="E72" s="48"/>
    </row>
    <row r="73" spans="2:5" x14ac:dyDescent="0.3">
      <c r="E73" s="48"/>
    </row>
    <row r="74" spans="2:5" x14ac:dyDescent="0.3">
      <c r="E74" s="48"/>
    </row>
    <row r="75" spans="2:5" x14ac:dyDescent="0.3">
      <c r="E75" s="48"/>
    </row>
    <row r="76" spans="2:5" x14ac:dyDescent="0.3">
      <c r="E76" s="48"/>
    </row>
    <row r="77" spans="2:5" x14ac:dyDescent="0.3">
      <c r="B77" s="47"/>
      <c r="C77" s="47"/>
      <c r="D77" s="47"/>
      <c r="E77" s="48"/>
    </row>
    <row r="78" spans="2:5" x14ac:dyDescent="0.3">
      <c r="E78" s="48"/>
    </row>
    <row r="79" spans="2:5" x14ac:dyDescent="0.3">
      <c r="E79" s="48"/>
    </row>
    <row r="80" spans="2:5" x14ac:dyDescent="0.3">
      <c r="E80" s="48"/>
    </row>
    <row r="81" spans="5:5" x14ac:dyDescent="0.3">
      <c r="E81" s="48"/>
    </row>
    <row r="82" spans="5:5" x14ac:dyDescent="0.3">
      <c r="E82" s="48"/>
    </row>
    <row r="83" spans="5:5" x14ac:dyDescent="0.3">
      <c r="E83" s="48"/>
    </row>
    <row r="84" spans="5:5" x14ac:dyDescent="0.3">
      <c r="E84" s="48"/>
    </row>
    <row r="85" spans="5:5" x14ac:dyDescent="0.3">
      <c r="E85" s="48"/>
    </row>
    <row r="86" spans="5:5" x14ac:dyDescent="0.3">
      <c r="E86" s="48"/>
    </row>
    <row r="87" spans="5:5" x14ac:dyDescent="0.3">
      <c r="E87" s="48"/>
    </row>
    <row r="88" spans="5:5" x14ac:dyDescent="0.3">
      <c r="E88" s="48"/>
    </row>
    <row r="89" spans="5:5" x14ac:dyDescent="0.3">
      <c r="E89" s="48"/>
    </row>
    <row r="90" spans="5:5" x14ac:dyDescent="0.3">
      <c r="E90" s="48"/>
    </row>
    <row r="91" spans="5:5" x14ac:dyDescent="0.3">
      <c r="E91" s="48"/>
    </row>
    <row r="92" spans="5:5" x14ac:dyDescent="0.3">
      <c r="E92" s="48"/>
    </row>
    <row r="93" spans="5:5" x14ac:dyDescent="0.3">
      <c r="E93" s="48"/>
    </row>
    <row r="94" spans="5:5" x14ac:dyDescent="0.3">
      <c r="E94" s="48"/>
    </row>
    <row r="95" spans="5:5" x14ac:dyDescent="0.3">
      <c r="E95" s="48"/>
    </row>
    <row r="96" spans="5:5" x14ac:dyDescent="0.3">
      <c r="E96" s="48"/>
    </row>
    <row r="97" spans="5:5" x14ac:dyDescent="0.3">
      <c r="E97" s="48"/>
    </row>
    <row r="98" spans="5:5" x14ac:dyDescent="0.3">
      <c r="E98" s="48"/>
    </row>
    <row r="99" spans="5:5" x14ac:dyDescent="0.3">
      <c r="E99" s="48"/>
    </row>
    <row r="100" spans="5:5" x14ac:dyDescent="0.3">
      <c r="E100" s="48"/>
    </row>
    <row r="101" spans="5:5" x14ac:dyDescent="0.3">
      <c r="E101" s="48"/>
    </row>
  </sheetData>
  <mergeCells count="4">
    <mergeCell ref="B1:E1"/>
    <mergeCell ref="B5:E5"/>
    <mergeCell ref="C58:E58"/>
    <mergeCell ref="C59:E59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2023-06-14T21:12:50Z</cp:lastPrinted>
  <dcterms:created xsi:type="dcterms:W3CDTF">2023-06-14T21:00:32Z</dcterms:created>
  <dcterms:modified xsi:type="dcterms:W3CDTF">2023-06-14T21:52:16Z</dcterms:modified>
</cp:coreProperties>
</file>