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ccb-docu\DocuEscaContabilidad\ESTADOS FINANCIEROS\ESTADOS FINANCIEROS PARA PRESENTACION\EEFF 2023\EEFF'S JULIO 2023\"/>
    </mc:Choice>
  </mc:AlternateContent>
  <xr:revisionPtr revIDLastSave="0" documentId="13_ncr:1_{AF846411-F653-4E98-B3B8-1F7E5999710D}" xr6:coauthVersionLast="47" xr6:coauthVersionMax="47" xr10:uidLastSave="{00000000-0000-0000-0000-000000000000}"/>
  <bookViews>
    <workbookView xWindow="-120" yWindow="-120" windowWidth="29040" windowHeight="16440" activeTab="4" xr2:uid="{8C36DD8E-5F92-42DF-A35F-757CE5DAA111}"/>
  </bookViews>
  <sheets>
    <sheet name="BALANCE JUL 2023-2022" sheetId="3" r:id="rId1"/>
    <sheet name="BALANCE ANUAL (2)" sheetId="5" state="hidden" r:id="rId2"/>
    <sheet name="ESTAD.RESULT. JUL 2023-2022" sheetId="8" r:id="rId3"/>
    <sheet name="BALANCE JUL Y JUN 2023" sheetId="6" r:id="rId4"/>
    <sheet name="EST RESUL JUL Y JUN 2023" sheetId="10" r:id="rId5"/>
    <sheet name="CIFRAS ESTAD.RESULT. ABR" sheetId="13" state="hidden" r:id="rId6"/>
    <sheet name="CIFRAS ESTAD.RESULT. MAY 2023" sheetId="14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_impresión_IM">#REF!</definedName>
    <definedName name="_xlnm.Print_Area" localSheetId="0">'BALANCE JUL 2023-2022'!$B$1:$J$89</definedName>
    <definedName name="_xlnm.Print_Area" localSheetId="3">'BALANCE JUL Y JUN 2023'!$B$1:$J$89</definedName>
    <definedName name="_xlnm.Print_Area" localSheetId="5">'CIFRAS ESTAD.RESULT. ABR'!$A$1:$DN$60</definedName>
    <definedName name="_xlnm.Print_Area" localSheetId="6">'CIFRAS ESTAD.RESULT. MAY 2023'!$B$1:$I$60</definedName>
    <definedName name="_xlnm.Print_Area" localSheetId="4">'EST RESUL JUL Y JUN 2023'!$B$1:$I$60</definedName>
    <definedName name="_xlnm.Print_Area" localSheetId="2">'ESTAD.RESULT. JUL 2023-2022'!$B$1:$I$60</definedName>
    <definedName name="IMPRIMI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8" l="1"/>
  <c r="C40" i="8"/>
  <c r="C35" i="8"/>
  <c r="C33" i="8"/>
  <c r="C28" i="8"/>
  <c r="C25" i="8"/>
  <c r="C24" i="8"/>
  <c r="C23" i="8"/>
  <c r="C22" i="8"/>
  <c r="C21" i="8"/>
  <c r="C20" i="8"/>
  <c r="D28" i="3" l="1"/>
  <c r="D27" i="3"/>
  <c r="D26" i="3"/>
  <c r="D25" i="3"/>
  <c r="D23" i="3"/>
  <c r="D22" i="3"/>
  <c r="D21" i="3"/>
  <c r="D20" i="3"/>
  <c r="D19" i="3"/>
  <c r="D18" i="3"/>
  <c r="D17" i="3"/>
  <c r="D16" i="3"/>
  <c r="D15" i="3"/>
  <c r="D70" i="3" l="1"/>
  <c r="D69" i="3"/>
  <c r="D68" i="3"/>
  <c r="D67" i="3"/>
  <c r="D66" i="3"/>
  <c r="D64" i="3"/>
  <c r="D55" i="3"/>
  <c r="D51" i="3"/>
  <c r="D50" i="3"/>
  <c r="D49" i="3"/>
  <c r="D34" i="3"/>
  <c r="D33" i="3"/>
  <c r="D32" i="3"/>
  <c r="D30" i="3"/>
  <c r="D12" i="3"/>
  <c r="D10" i="3"/>
  <c r="D75" i="6"/>
  <c r="D71" i="6"/>
  <c r="D70" i="6"/>
  <c r="D69" i="6"/>
  <c r="D68" i="6"/>
  <c r="D67" i="6"/>
  <c r="D66" i="6"/>
  <c r="D64" i="6"/>
  <c r="D56" i="6"/>
  <c r="D55" i="6"/>
  <c r="D54" i="6"/>
  <c r="D53" i="6"/>
  <c r="D52" i="6"/>
  <c r="D51" i="6"/>
  <c r="D50" i="6"/>
  <c r="D49" i="6"/>
  <c r="D41" i="6"/>
  <c r="D40" i="6"/>
  <c r="D34" i="6"/>
  <c r="D33" i="6"/>
  <c r="D32" i="6"/>
  <c r="D30" i="6"/>
  <c r="D28" i="6"/>
  <c r="D27" i="6"/>
  <c r="D26" i="6"/>
  <c r="D25" i="6"/>
  <c r="D23" i="6"/>
  <c r="D22" i="6"/>
  <c r="D21" i="6"/>
  <c r="D20" i="6"/>
  <c r="D19" i="6"/>
  <c r="D18" i="6"/>
  <c r="D17" i="6"/>
  <c r="D16" i="6"/>
  <c r="D15" i="6"/>
  <c r="D12" i="6"/>
  <c r="D11" i="6"/>
  <c r="D10" i="6"/>
  <c r="F75" i="6"/>
  <c r="F71" i="6"/>
  <c r="F70" i="6"/>
  <c r="F69" i="6"/>
  <c r="F68" i="6"/>
  <c r="F67" i="6"/>
  <c r="F66" i="6"/>
  <c r="F64" i="6"/>
  <c r="F56" i="6"/>
  <c r="F55" i="6"/>
  <c r="F54" i="6"/>
  <c r="F53" i="6"/>
  <c r="F52" i="6"/>
  <c r="F51" i="6"/>
  <c r="F50" i="6"/>
  <c r="F49" i="6"/>
  <c r="F41" i="6"/>
  <c r="F40" i="6"/>
  <c r="F34" i="6"/>
  <c r="F33" i="6"/>
  <c r="F32" i="6"/>
  <c r="F30" i="6"/>
  <c r="F28" i="6"/>
  <c r="F27" i="6"/>
  <c r="F26" i="6"/>
  <c r="F25" i="6"/>
  <c r="F23" i="6"/>
  <c r="F22" i="6"/>
  <c r="F21" i="6"/>
  <c r="F20" i="6"/>
  <c r="F19" i="6"/>
  <c r="F18" i="6"/>
  <c r="F17" i="6"/>
  <c r="F16" i="6"/>
  <c r="F15" i="6"/>
  <c r="F12" i="6"/>
  <c r="F11" i="6"/>
  <c r="F10" i="6"/>
  <c r="C53" i="10"/>
  <c r="C52" i="10"/>
  <c r="C47" i="10"/>
  <c r="C46" i="10"/>
  <c r="C39" i="10"/>
  <c r="C35" i="10"/>
  <c r="C33" i="10"/>
  <c r="C28" i="10"/>
  <c r="C25" i="10"/>
  <c r="C24" i="10"/>
  <c r="C23" i="10"/>
  <c r="C22" i="10"/>
  <c r="C21" i="10"/>
  <c r="C20" i="10"/>
  <c r="C13" i="10"/>
  <c r="C12" i="10"/>
  <c r="C11" i="10"/>
  <c r="C10" i="10"/>
  <c r="C9" i="10"/>
  <c r="E53" i="10"/>
  <c r="E52" i="10"/>
  <c r="E47" i="10"/>
  <c r="E46" i="10"/>
  <c r="E39" i="10"/>
  <c r="E35" i="10"/>
  <c r="E33" i="10"/>
  <c r="E28" i="10"/>
  <c r="E25" i="10"/>
  <c r="E24" i="10"/>
  <c r="E23" i="10"/>
  <c r="E22" i="10"/>
  <c r="E21" i="10"/>
  <c r="E20" i="10"/>
  <c r="E13" i="10"/>
  <c r="E12" i="10"/>
  <c r="E11" i="10"/>
  <c r="E10" i="10"/>
  <c r="E9" i="10"/>
  <c r="C53" i="8"/>
  <c r="C52" i="8"/>
  <c r="C47" i="8"/>
  <c r="C46" i="8"/>
  <c r="C39" i="8"/>
  <c r="C13" i="8"/>
  <c r="C12" i="8"/>
  <c r="C11" i="8"/>
  <c r="C10" i="8"/>
  <c r="C9" i="8"/>
  <c r="E53" i="8"/>
  <c r="E52" i="8"/>
  <c r="E47" i="8"/>
  <c r="E46" i="8"/>
  <c r="E39" i="8"/>
  <c r="E35" i="8"/>
  <c r="E33" i="8"/>
  <c r="E28" i="8"/>
  <c r="E25" i="8"/>
  <c r="E24" i="8"/>
  <c r="E23" i="8"/>
  <c r="E22" i="8"/>
  <c r="E21" i="8"/>
  <c r="E20" i="8"/>
  <c r="E13" i="8"/>
  <c r="E12" i="8"/>
  <c r="E11" i="8"/>
  <c r="E10" i="8"/>
  <c r="E9" i="8"/>
  <c r="F75" i="3"/>
  <c r="F71" i="3"/>
  <c r="F70" i="3"/>
  <c r="F69" i="3"/>
  <c r="F68" i="3"/>
  <c r="F67" i="3"/>
  <c r="F66" i="3"/>
  <c r="F64" i="3"/>
  <c r="F56" i="3"/>
  <c r="F55" i="3"/>
  <c r="F54" i="3"/>
  <c r="F53" i="3"/>
  <c r="F52" i="3"/>
  <c r="F51" i="3"/>
  <c r="F50" i="3"/>
  <c r="F49" i="3"/>
  <c r="F41" i="3"/>
  <c r="F40" i="3"/>
  <c r="F34" i="3"/>
  <c r="F33" i="3"/>
  <c r="F32" i="3"/>
  <c r="F30" i="3"/>
  <c r="F28" i="3"/>
  <c r="F27" i="3"/>
  <c r="F26" i="3"/>
  <c r="F25" i="3"/>
  <c r="F23" i="3"/>
  <c r="F22" i="3"/>
  <c r="F21" i="3"/>
  <c r="F20" i="3"/>
  <c r="F19" i="3"/>
  <c r="F18" i="3"/>
  <c r="F17" i="3"/>
  <c r="F16" i="3"/>
  <c r="F15" i="3"/>
  <c r="F12" i="3"/>
  <c r="F11" i="3"/>
  <c r="F10" i="3"/>
  <c r="E49" i="10" l="1"/>
  <c r="E37" i="10"/>
  <c r="D75" i="3"/>
  <c r="D71" i="3"/>
  <c r="D56" i="3"/>
  <c r="D54" i="3"/>
  <c r="D53" i="3"/>
  <c r="D52" i="3"/>
  <c r="D41" i="3"/>
  <c r="D40" i="3"/>
  <c r="D11" i="3"/>
  <c r="CY57" i="13"/>
  <c r="CY53" i="13"/>
  <c r="CY48" i="13"/>
  <c r="CY47" i="13"/>
  <c r="CY39" i="13"/>
  <c r="CY35" i="13"/>
  <c r="CY33" i="13"/>
  <c r="CY28" i="13"/>
  <c r="CY25" i="13"/>
  <c r="CY23" i="13"/>
  <c r="CY22" i="13"/>
  <c r="CY21" i="13"/>
  <c r="CY20" i="13"/>
  <c r="CY13" i="13"/>
  <c r="CY11" i="13"/>
  <c r="CY9" i="13"/>
  <c r="J24" i="14"/>
  <c r="L24" i="14"/>
  <c r="N24" i="14"/>
  <c r="P24" i="14"/>
  <c r="R24" i="14"/>
  <c r="T24" i="14"/>
  <c r="V24" i="14"/>
  <c r="X24" i="14"/>
  <c r="Z24" i="14"/>
  <c r="C24" i="14"/>
  <c r="E24" i="14"/>
  <c r="H24" i="14"/>
  <c r="DD24" i="13"/>
  <c r="DF24" i="13"/>
  <c r="DH24" i="13"/>
  <c r="DJ24" i="13"/>
  <c r="DL24" i="13"/>
  <c r="DN24" i="13"/>
  <c r="J57" i="6"/>
  <c r="CW57" i="13"/>
  <c r="CW53" i="13"/>
  <c r="CW48" i="13"/>
  <c r="CW35" i="13"/>
  <c r="CW28" i="13"/>
  <c r="CW25" i="13"/>
  <c r="CW23" i="13"/>
  <c r="CW22" i="13"/>
  <c r="CW21" i="13"/>
  <c r="CW20" i="13"/>
  <c r="CW13" i="13"/>
  <c r="CW11" i="13"/>
  <c r="CW9" i="13"/>
  <c r="E40" i="8" l="1"/>
  <c r="C40" i="10"/>
  <c r="E40" i="10"/>
  <c r="F63" i="6"/>
  <c r="F43" i="6"/>
  <c r="F83" i="6" s="1"/>
  <c r="F14" i="6"/>
  <c r="F24" i="6"/>
  <c r="F48" i="6"/>
  <c r="F58" i="6" s="1"/>
  <c r="E15" i="10"/>
  <c r="E26" i="10"/>
  <c r="E29" i="10" s="1"/>
  <c r="CY50" i="13"/>
  <c r="CY24" i="13"/>
  <c r="DB24" i="13" s="1"/>
  <c r="CY37" i="13"/>
  <c r="DB37" i="13" s="1"/>
  <c r="CY15" i="13"/>
  <c r="DB15" i="13" s="1"/>
  <c r="Q24" i="14"/>
  <c r="CU24" i="13"/>
  <c r="G24" i="10"/>
  <c r="I24" i="10" s="1"/>
  <c r="W24" i="14"/>
  <c r="H55" i="6"/>
  <c r="J55" i="6" s="1"/>
  <c r="CW24" i="13"/>
  <c r="I24" i="14"/>
  <c r="U24" i="14"/>
  <c r="G24" i="14"/>
  <c r="S24" i="14"/>
  <c r="CS24" i="13"/>
  <c r="AA24" i="14"/>
  <c r="O24" i="14"/>
  <c r="G24" i="8"/>
  <c r="I24" i="8" s="1"/>
  <c r="CQ24" i="13"/>
  <c r="CR24" i="13" s="1"/>
  <c r="Y24" i="14"/>
  <c r="K24" i="14"/>
  <c r="M24" i="14"/>
  <c r="H53" i="6"/>
  <c r="J53" i="6" s="1"/>
  <c r="H53" i="3"/>
  <c r="J53" i="3" s="1"/>
  <c r="H54" i="6"/>
  <c r="J54" i="6" s="1"/>
  <c r="CW39" i="13"/>
  <c r="CZ39" i="13" s="1"/>
  <c r="CW15" i="13"/>
  <c r="CW47" i="13"/>
  <c r="CW33" i="13"/>
  <c r="CW37" i="13" s="1"/>
  <c r="Z53" i="14"/>
  <c r="Z52" i="14"/>
  <c r="Z47" i="14"/>
  <c r="Z46" i="14"/>
  <c r="Z39" i="14"/>
  <c r="Z40" i="14" s="1"/>
  <c r="Z35" i="14"/>
  <c r="Z33" i="14"/>
  <c r="Z28" i="14"/>
  <c r="Z25" i="14"/>
  <c r="Z23" i="14"/>
  <c r="Z22" i="14"/>
  <c r="Z21" i="14"/>
  <c r="Z20" i="14"/>
  <c r="Z13" i="14"/>
  <c r="Z12" i="14"/>
  <c r="Z11" i="14"/>
  <c r="Z10" i="14"/>
  <c r="Z9" i="14"/>
  <c r="X53" i="14"/>
  <c r="X52" i="14"/>
  <c r="AA52" i="14" s="1"/>
  <c r="X47" i="14"/>
  <c r="AA47" i="14" s="1"/>
  <c r="X46" i="14"/>
  <c r="X39" i="14"/>
  <c r="X40" i="14" s="1"/>
  <c r="X35" i="14"/>
  <c r="X33" i="14"/>
  <c r="X28" i="14"/>
  <c r="AA28" i="14" s="1"/>
  <c r="X25" i="14"/>
  <c r="X23" i="14"/>
  <c r="AA23" i="14" s="1"/>
  <c r="X22" i="14"/>
  <c r="X21" i="14"/>
  <c r="AA21" i="14" s="1"/>
  <c r="X20" i="14"/>
  <c r="AA20" i="14" s="1"/>
  <c r="X13" i="14"/>
  <c r="X12" i="14"/>
  <c r="X11" i="14"/>
  <c r="X10" i="14"/>
  <c r="X9" i="14"/>
  <c r="V53" i="14"/>
  <c r="V52" i="14"/>
  <c r="V47" i="14"/>
  <c r="V46" i="14"/>
  <c r="V39" i="14"/>
  <c r="V40" i="14" s="1"/>
  <c r="V35" i="14"/>
  <c r="V33" i="14"/>
  <c r="V28" i="14"/>
  <c r="V25" i="14"/>
  <c r="Y25" i="14" s="1"/>
  <c r="V23" i="14"/>
  <c r="Y23" i="14" s="1"/>
  <c r="V22" i="14"/>
  <c r="Y22" i="14" s="1"/>
  <c r="V21" i="14"/>
  <c r="V20" i="14"/>
  <c r="V13" i="14"/>
  <c r="V12" i="14"/>
  <c r="V11" i="14"/>
  <c r="V10" i="14"/>
  <c r="V9" i="14"/>
  <c r="T53" i="14"/>
  <c r="T52" i="14"/>
  <c r="T47" i="14"/>
  <c r="T46" i="14"/>
  <c r="T39" i="14"/>
  <c r="T40" i="14" s="1"/>
  <c r="T35" i="14"/>
  <c r="T33" i="14"/>
  <c r="T28" i="14"/>
  <c r="T25" i="14"/>
  <c r="T23" i="14"/>
  <c r="T22" i="14"/>
  <c r="T21" i="14"/>
  <c r="T20" i="14"/>
  <c r="T13" i="14"/>
  <c r="T12" i="14"/>
  <c r="T11" i="14"/>
  <c r="T10" i="14"/>
  <c r="T9" i="14"/>
  <c r="R53" i="14"/>
  <c r="R52" i="14"/>
  <c r="R47" i="14"/>
  <c r="R46" i="14"/>
  <c r="R39" i="14"/>
  <c r="R40" i="14" s="1"/>
  <c r="R35" i="14"/>
  <c r="R33" i="14"/>
  <c r="R28" i="14"/>
  <c r="R25" i="14"/>
  <c r="R23" i="14"/>
  <c r="R22" i="14"/>
  <c r="R21" i="14"/>
  <c r="R20" i="14"/>
  <c r="R13" i="14"/>
  <c r="R12" i="14"/>
  <c r="R11" i="14"/>
  <c r="R10" i="14"/>
  <c r="R9" i="14"/>
  <c r="P53" i="14"/>
  <c r="P52" i="14"/>
  <c r="P47" i="14"/>
  <c r="P46" i="14"/>
  <c r="P39" i="14"/>
  <c r="P40" i="14" s="1"/>
  <c r="P35" i="14"/>
  <c r="P33" i="14"/>
  <c r="P28" i="14"/>
  <c r="P25" i="14"/>
  <c r="P23" i="14"/>
  <c r="S23" i="14" s="1"/>
  <c r="P22" i="14"/>
  <c r="P21" i="14"/>
  <c r="P20" i="14"/>
  <c r="P13" i="14"/>
  <c r="P12" i="14"/>
  <c r="P11" i="14"/>
  <c r="P10" i="14"/>
  <c r="P9" i="14"/>
  <c r="N53" i="14"/>
  <c r="N52" i="14"/>
  <c r="N47" i="14"/>
  <c r="N46" i="14"/>
  <c r="N39" i="14"/>
  <c r="N40" i="14" s="1"/>
  <c r="N35" i="14"/>
  <c r="N33" i="14"/>
  <c r="N28" i="14"/>
  <c r="N25" i="14"/>
  <c r="N23" i="14"/>
  <c r="N22" i="14"/>
  <c r="Q22" i="14" s="1"/>
  <c r="N21" i="14"/>
  <c r="N20" i="14"/>
  <c r="N13" i="14"/>
  <c r="N12" i="14"/>
  <c r="N11" i="14"/>
  <c r="N10" i="14"/>
  <c r="N9" i="14"/>
  <c r="L53" i="14"/>
  <c r="L52" i="14"/>
  <c r="L47" i="14"/>
  <c r="L46" i="14"/>
  <c r="L39" i="14"/>
  <c r="L35" i="14"/>
  <c r="L33" i="14"/>
  <c r="L28" i="14"/>
  <c r="O28" i="14" s="1"/>
  <c r="L25" i="14"/>
  <c r="L23" i="14"/>
  <c r="L22" i="14"/>
  <c r="L21" i="14"/>
  <c r="L20" i="14"/>
  <c r="L13" i="14"/>
  <c r="L12" i="14"/>
  <c r="L11" i="14"/>
  <c r="L10" i="14"/>
  <c r="L9" i="14"/>
  <c r="J53" i="14"/>
  <c r="J52" i="14"/>
  <c r="J47" i="14"/>
  <c r="J46" i="14"/>
  <c r="J39" i="14"/>
  <c r="J40" i="14" s="1"/>
  <c r="J35" i="14"/>
  <c r="J33" i="14"/>
  <c r="J28" i="14"/>
  <c r="J25" i="14"/>
  <c r="J23" i="14"/>
  <c r="J22" i="14"/>
  <c r="J21" i="14"/>
  <c r="J20" i="14"/>
  <c r="M20" i="14" s="1"/>
  <c r="J13" i="14"/>
  <c r="J12" i="14"/>
  <c r="J11" i="14"/>
  <c r="J10" i="14"/>
  <c r="J9" i="14"/>
  <c r="AA41" i="14"/>
  <c r="AA55" i="14"/>
  <c r="Y55" i="14"/>
  <c r="Y41" i="14"/>
  <c r="W55" i="14"/>
  <c r="W41" i="14"/>
  <c r="U55" i="14"/>
  <c r="U41" i="14"/>
  <c r="S55" i="14"/>
  <c r="S41" i="14"/>
  <c r="Q55" i="14"/>
  <c r="Q41" i="14"/>
  <c r="O55" i="14"/>
  <c r="O41" i="14"/>
  <c r="M55" i="14"/>
  <c r="M41" i="14"/>
  <c r="L40" i="14"/>
  <c r="K55" i="14"/>
  <c r="K41" i="14"/>
  <c r="I55" i="14"/>
  <c r="G55" i="14"/>
  <c r="H53" i="14"/>
  <c r="E53" i="14"/>
  <c r="C53" i="14"/>
  <c r="H52" i="14"/>
  <c r="E52" i="14"/>
  <c r="C52" i="14"/>
  <c r="H47" i="14"/>
  <c r="E47" i="14"/>
  <c r="C47" i="14"/>
  <c r="H46" i="14"/>
  <c r="E46" i="14"/>
  <c r="C46" i="14"/>
  <c r="I41" i="14"/>
  <c r="G41" i="14"/>
  <c r="H39" i="14"/>
  <c r="H40" i="14" s="1"/>
  <c r="E39" i="14"/>
  <c r="C39" i="14"/>
  <c r="C40" i="14" s="1"/>
  <c r="H35" i="14"/>
  <c r="E35" i="14"/>
  <c r="C35" i="14"/>
  <c r="H33" i="14"/>
  <c r="E33" i="14"/>
  <c r="C33" i="14"/>
  <c r="H28" i="14"/>
  <c r="E28" i="14"/>
  <c r="C28" i="14"/>
  <c r="H25" i="14"/>
  <c r="E25" i="14"/>
  <c r="C25" i="14"/>
  <c r="H23" i="14"/>
  <c r="E23" i="14"/>
  <c r="C23" i="14"/>
  <c r="H22" i="14"/>
  <c r="E22" i="14"/>
  <c r="C22" i="14"/>
  <c r="H21" i="14"/>
  <c r="E21" i="14"/>
  <c r="C21" i="14"/>
  <c r="H20" i="14"/>
  <c r="E20" i="14"/>
  <c r="C20" i="14"/>
  <c r="H13" i="14"/>
  <c r="E13" i="14"/>
  <c r="C13" i="14"/>
  <c r="H12" i="14"/>
  <c r="E12" i="14"/>
  <c r="C12" i="14"/>
  <c r="H11" i="14"/>
  <c r="E11" i="14"/>
  <c r="C11" i="14"/>
  <c r="H10" i="14"/>
  <c r="E10" i="14"/>
  <c r="C10" i="14"/>
  <c r="H9" i="14"/>
  <c r="E9" i="14"/>
  <c r="C9" i="14"/>
  <c r="BZ59" i="13"/>
  <c r="O58" i="13"/>
  <c r="DN57" i="13"/>
  <c r="DL57" i="13"/>
  <c r="DJ57" i="13"/>
  <c r="DH57" i="13"/>
  <c r="DF57" i="13"/>
  <c r="DD57" i="13"/>
  <c r="DB57" i="13"/>
  <c r="CZ57" i="13"/>
  <c r="BU57" i="13"/>
  <c r="BS57" i="13"/>
  <c r="BQ57" i="13"/>
  <c r="BO57" i="13"/>
  <c r="BM57" i="13"/>
  <c r="BK57" i="13"/>
  <c r="BI57" i="13"/>
  <c r="BG57" i="13"/>
  <c r="BE57" i="13"/>
  <c r="BC57" i="13"/>
  <c r="BA57" i="13"/>
  <c r="AW57" i="13"/>
  <c r="AY57" i="13" s="1"/>
  <c r="V57" i="13"/>
  <c r="T57" i="13"/>
  <c r="R57" i="13"/>
  <c r="P57" i="13"/>
  <c r="N57" i="13"/>
  <c r="L57" i="13"/>
  <c r="J57" i="13"/>
  <c r="H57" i="13"/>
  <c r="F57" i="13"/>
  <c r="D57" i="13"/>
  <c r="CV55" i="13"/>
  <c r="CT55" i="13"/>
  <c r="BX55" i="13"/>
  <c r="BZ55" i="13" s="1"/>
  <c r="F55" i="13"/>
  <c r="DN53" i="13"/>
  <c r="DL53" i="13"/>
  <c r="DJ53" i="13"/>
  <c r="DH53" i="13"/>
  <c r="DF53" i="13"/>
  <c r="DD53" i="13"/>
  <c r="DB53" i="13"/>
  <c r="CZ53" i="13"/>
  <c r="BX53" i="13"/>
  <c r="BZ53" i="13" s="1"/>
  <c r="BU53" i="13"/>
  <c r="BS53" i="13"/>
  <c r="BQ53" i="13"/>
  <c r="BO53" i="13"/>
  <c r="BM53" i="13"/>
  <c r="BK53" i="13"/>
  <c r="BI53" i="13"/>
  <c r="BG53" i="13"/>
  <c r="BE53" i="13"/>
  <c r="BC53" i="13"/>
  <c r="BA53" i="13"/>
  <c r="AW53" i="13"/>
  <c r="AY53" i="13" s="1"/>
  <c r="AU53" i="13"/>
  <c r="AS53" i="13"/>
  <c r="AQ53" i="13"/>
  <c r="AO53" i="13"/>
  <c r="AM53" i="13"/>
  <c r="AK53" i="13"/>
  <c r="AI53" i="13"/>
  <c r="AG53" i="13"/>
  <c r="AE53" i="13"/>
  <c r="AB53" i="13"/>
  <c r="Z53" i="13"/>
  <c r="X53" i="13"/>
  <c r="V53" i="13"/>
  <c r="T53" i="13"/>
  <c r="R53" i="13"/>
  <c r="P53" i="13"/>
  <c r="N53" i="13"/>
  <c r="L53" i="13"/>
  <c r="J53" i="13"/>
  <c r="H53" i="13"/>
  <c r="F53" i="13"/>
  <c r="D53" i="13"/>
  <c r="DN50" i="13"/>
  <c r="DL50" i="13"/>
  <c r="DJ50" i="13"/>
  <c r="DH50" i="13"/>
  <c r="DF50" i="13"/>
  <c r="DD50" i="13"/>
  <c r="BV50" i="13"/>
  <c r="BT50" i="13"/>
  <c r="BR50" i="13"/>
  <c r="BP50" i="13"/>
  <c r="BN50" i="13"/>
  <c r="BL50" i="13"/>
  <c r="BJ50" i="13"/>
  <c r="BH50" i="13"/>
  <c r="BF50" i="13"/>
  <c r="BD50" i="13"/>
  <c r="BB50" i="13"/>
  <c r="AZ50" i="13"/>
  <c r="AX50" i="13"/>
  <c r="AV50" i="13"/>
  <c r="AT50" i="13"/>
  <c r="AR50" i="13"/>
  <c r="AP50" i="13"/>
  <c r="AN50" i="13"/>
  <c r="AL50" i="13"/>
  <c r="AJ50" i="13"/>
  <c r="AH50" i="13"/>
  <c r="AF50" i="13"/>
  <c r="AD50" i="13"/>
  <c r="AA50" i="13"/>
  <c r="Y50" i="13"/>
  <c r="W50" i="13"/>
  <c r="U50" i="13"/>
  <c r="S50" i="13"/>
  <c r="Q50" i="13"/>
  <c r="O50" i="13"/>
  <c r="M50" i="13"/>
  <c r="K50" i="13"/>
  <c r="I50" i="13"/>
  <c r="G50" i="13"/>
  <c r="E50" i="13"/>
  <c r="C50" i="13"/>
  <c r="B50" i="13"/>
  <c r="DN48" i="13"/>
  <c r="DL48" i="13"/>
  <c r="DJ48" i="13"/>
  <c r="DH48" i="13"/>
  <c r="DF48" i="13"/>
  <c r="DD48" i="13"/>
  <c r="DB48" i="13"/>
  <c r="CZ48" i="13"/>
  <c r="BX48" i="13"/>
  <c r="BZ48" i="13" s="1"/>
  <c r="BU48" i="13"/>
  <c r="BS48" i="13"/>
  <c r="BQ48" i="13"/>
  <c r="BO48" i="13"/>
  <c r="BM48" i="13"/>
  <c r="BK48" i="13"/>
  <c r="BI48" i="13"/>
  <c r="BG48" i="13"/>
  <c r="BE48" i="13"/>
  <c r="BC48" i="13"/>
  <c r="BA48" i="13"/>
  <c r="AW48" i="13"/>
  <c r="AY48" i="13" s="1"/>
  <c r="AU48" i="13"/>
  <c r="AS48" i="13"/>
  <c r="AQ48" i="13"/>
  <c r="AO48" i="13"/>
  <c r="AM48" i="13"/>
  <c r="AK48" i="13"/>
  <c r="AI48" i="13"/>
  <c r="AG48" i="13"/>
  <c r="AE48" i="13"/>
  <c r="AB48" i="13"/>
  <c r="Z48" i="13"/>
  <c r="X48" i="13"/>
  <c r="V48" i="13"/>
  <c r="T48" i="13"/>
  <c r="R48" i="13"/>
  <c r="P48" i="13"/>
  <c r="N48" i="13"/>
  <c r="L48" i="13"/>
  <c r="J48" i="13"/>
  <c r="H48" i="13"/>
  <c r="F48" i="13"/>
  <c r="D48" i="13"/>
  <c r="DN47" i="13"/>
  <c r="DL47" i="13"/>
  <c r="DJ47" i="13"/>
  <c r="DH47" i="13"/>
  <c r="DF47" i="13"/>
  <c r="DD47" i="13"/>
  <c r="DB47" i="13"/>
  <c r="BX47" i="13"/>
  <c r="BZ47" i="13" s="1"/>
  <c r="BU47" i="13"/>
  <c r="BS47" i="13"/>
  <c r="BQ47" i="13"/>
  <c r="BO47" i="13"/>
  <c r="BM47" i="13"/>
  <c r="BK47" i="13"/>
  <c r="BI47" i="13"/>
  <c r="BG47" i="13"/>
  <c r="BE47" i="13"/>
  <c r="BC47" i="13"/>
  <c r="BA47" i="13"/>
  <c r="AW47" i="13"/>
  <c r="AY47" i="13" s="1"/>
  <c r="AU47" i="13"/>
  <c r="AS47" i="13"/>
  <c r="AQ47" i="13"/>
  <c r="AO47" i="13"/>
  <c r="AM47" i="13"/>
  <c r="AK47" i="13"/>
  <c r="AI47" i="13"/>
  <c r="AG47" i="13"/>
  <c r="AE47" i="13"/>
  <c r="AB47" i="13"/>
  <c r="Z47" i="13"/>
  <c r="X47" i="13"/>
  <c r="V47" i="13"/>
  <c r="T47" i="13"/>
  <c r="R47" i="13"/>
  <c r="P47" i="13"/>
  <c r="N47" i="13"/>
  <c r="L47" i="13"/>
  <c r="J47" i="13"/>
  <c r="H47" i="13"/>
  <c r="F47" i="13"/>
  <c r="D47" i="13"/>
  <c r="DN41" i="13"/>
  <c r="DL41" i="13"/>
  <c r="DJ41" i="13"/>
  <c r="DH41" i="13"/>
  <c r="DF41" i="13"/>
  <c r="DD41" i="13"/>
  <c r="DB41" i="13"/>
  <c r="CZ41" i="13"/>
  <c r="CX41" i="13"/>
  <c r="CV41" i="13"/>
  <c r="CT41" i="13"/>
  <c r="CR41" i="13"/>
  <c r="CF41" i="13"/>
  <c r="BX41" i="13"/>
  <c r="BZ41" i="13" s="1"/>
  <c r="BU41" i="13"/>
  <c r="BS41" i="13"/>
  <c r="BQ41" i="13"/>
  <c r="BO41" i="13"/>
  <c r="BM41" i="13"/>
  <c r="BK41" i="13"/>
  <c r="BI41" i="13"/>
  <c r="BG41" i="13"/>
  <c r="BE41" i="13"/>
  <c r="BC41" i="13"/>
  <c r="BA41" i="13"/>
  <c r="AW41" i="13"/>
  <c r="AY41" i="13" s="1"/>
  <c r="AU41" i="13"/>
  <c r="AS41" i="13"/>
  <c r="AQ41" i="13"/>
  <c r="AO41" i="13"/>
  <c r="AM41" i="13"/>
  <c r="AK41" i="13"/>
  <c r="AI41" i="13"/>
  <c r="AG41" i="13"/>
  <c r="CF40" i="13"/>
  <c r="BX40" i="13"/>
  <c r="BZ40" i="13" s="1"/>
  <c r="P40" i="13"/>
  <c r="DL39" i="13"/>
  <c r="DJ39" i="13"/>
  <c r="DH39" i="13"/>
  <c r="DF39" i="13"/>
  <c r="DD39" i="13"/>
  <c r="DB39" i="13"/>
  <c r="CF39" i="13"/>
  <c r="BV39" i="13"/>
  <c r="BX39" i="13" s="1"/>
  <c r="BZ39" i="13" s="1"/>
  <c r="BU39" i="13"/>
  <c r="BS39" i="13"/>
  <c r="BQ39" i="13"/>
  <c r="BO39" i="13"/>
  <c r="BM39" i="13"/>
  <c r="BK39" i="13"/>
  <c r="BI39" i="13"/>
  <c r="BG39" i="13"/>
  <c r="BE39" i="13"/>
  <c r="BC39" i="13"/>
  <c r="BA39" i="13"/>
  <c r="AW39" i="13"/>
  <c r="AY39" i="13" s="1"/>
  <c r="AU39" i="13"/>
  <c r="AS39" i="13"/>
  <c r="AQ39" i="13"/>
  <c r="AO39" i="13"/>
  <c r="AM39" i="13"/>
  <c r="AK39" i="13"/>
  <c r="AI39" i="13"/>
  <c r="AG39" i="13"/>
  <c r="AE39" i="13"/>
  <c r="AB39" i="13"/>
  <c r="Z39" i="13"/>
  <c r="X39" i="13"/>
  <c r="V39" i="13"/>
  <c r="T39" i="13"/>
  <c r="R39" i="13"/>
  <c r="P39" i="13"/>
  <c r="N39" i="13"/>
  <c r="L39" i="13"/>
  <c r="J39" i="13"/>
  <c r="E39" i="13"/>
  <c r="H39" i="13" s="1"/>
  <c r="D39" i="13"/>
  <c r="DN37" i="13"/>
  <c r="DJ37" i="13"/>
  <c r="DH37" i="13"/>
  <c r="DF37" i="13"/>
  <c r="DD37" i="13"/>
  <c r="BT37" i="13"/>
  <c r="BR37" i="13"/>
  <c r="BP37" i="13"/>
  <c r="BN37" i="13"/>
  <c r="BL37" i="13"/>
  <c r="BJ37" i="13"/>
  <c r="BH37" i="13"/>
  <c r="BF37" i="13"/>
  <c r="BD37" i="13"/>
  <c r="BB37" i="13"/>
  <c r="AZ37" i="13"/>
  <c r="AX37" i="13"/>
  <c r="AV37" i="13"/>
  <c r="AT37" i="13"/>
  <c r="AR37" i="13"/>
  <c r="AP37" i="13"/>
  <c r="AN37" i="13"/>
  <c r="AL37" i="13"/>
  <c r="AJ37" i="13"/>
  <c r="AH37" i="13"/>
  <c r="AF37" i="13"/>
  <c r="AD37" i="13"/>
  <c r="AA37" i="13"/>
  <c r="Y37" i="13"/>
  <c r="W37" i="13"/>
  <c r="U37" i="13"/>
  <c r="S37" i="13"/>
  <c r="Q37" i="13"/>
  <c r="O37" i="13"/>
  <c r="M37" i="13"/>
  <c r="K37" i="13"/>
  <c r="I37" i="13"/>
  <c r="G37" i="13"/>
  <c r="E37" i="13"/>
  <c r="C37" i="13"/>
  <c r="B37" i="13"/>
  <c r="DN35" i="13"/>
  <c r="DL35" i="13"/>
  <c r="DJ35" i="13"/>
  <c r="DH35" i="13"/>
  <c r="DF35" i="13"/>
  <c r="DD35" i="13"/>
  <c r="DB35" i="13"/>
  <c r="CZ35" i="13"/>
  <c r="BX35" i="13"/>
  <c r="BZ35" i="13" s="1"/>
  <c r="BU35" i="13"/>
  <c r="BS35" i="13"/>
  <c r="BQ35" i="13"/>
  <c r="BO35" i="13"/>
  <c r="BM35" i="13"/>
  <c r="BK35" i="13"/>
  <c r="BI35" i="13"/>
  <c r="BG35" i="13"/>
  <c r="BE35" i="13"/>
  <c r="BC35" i="13"/>
  <c r="BA35" i="13"/>
  <c r="AW35" i="13"/>
  <c r="AY35" i="13" s="1"/>
  <c r="AU35" i="13"/>
  <c r="AS35" i="13"/>
  <c r="AQ35" i="13"/>
  <c r="AO35" i="13"/>
  <c r="AM35" i="13"/>
  <c r="AK35" i="13"/>
  <c r="AI35" i="13"/>
  <c r="AG35" i="13"/>
  <c r="AE35" i="13"/>
  <c r="AB35" i="13"/>
  <c r="Z35" i="13"/>
  <c r="X35" i="13"/>
  <c r="V35" i="13"/>
  <c r="T35" i="13"/>
  <c r="R35" i="13"/>
  <c r="P35" i="13"/>
  <c r="N35" i="13"/>
  <c r="L35" i="13"/>
  <c r="J35" i="13"/>
  <c r="H35" i="13"/>
  <c r="F35" i="13"/>
  <c r="D35" i="13"/>
  <c r="DN33" i="13"/>
  <c r="DL33" i="13"/>
  <c r="DJ33" i="13"/>
  <c r="DH33" i="13"/>
  <c r="DF33" i="13"/>
  <c r="DD33" i="13"/>
  <c r="DB33" i="13"/>
  <c r="BX33" i="13"/>
  <c r="BZ33" i="13" s="1"/>
  <c r="BU33" i="13"/>
  <c r="BS33" i="13"/>
  <c r="BQ33" i="13"/>
  <c r="BO33" i="13"/>
  <c r="BM33" i="13"/>
  <c r="BK33" i="13"/>
  <c r="BI33" i="13"/>
  <c r="BG33" i="13"/>
  <c r="BE33" i="13"/>
  <c r="BC33" i="13"/>
  <c r="BA33" i="13"/>
  <c r="AW33" i="13"/>
  <c r="AY33" i="13" s="1"/>
  <c r="AU33" i="13"/>
  <c r="AS33" i="13"/>
  <c r="AQ33" i="13"/>
  <c r="AO33" i="13"/>
  <c r="AM33" i="13"/>
  <c r="AK33" i="13"/>
  <c r="AI33" i="13"/>
  <c r="AG33" i="13"/>
  <c r="AE33" i="13"/>
  <c r="AB33" i="13"/>
  <c r="Z33" i="13"/>
  <c r="X33" i="13"/>
  <c r="V33" i="13"/>
  <c r="T33" i="13"/>
  <c r="R33" i="13"/>
  <c r="P33" i="13"/>
  <c r="N33" i="13"/>
  <c r="L33" i="13"/>
  <c r="J33" i="13"/>
  <c r="H33" i="13"/>
  <c r="F33" i="13"/>
  <c r="D33" i="13"/>
  <c r="DN28" i="13"/>
  <c r="DL28" i="13"/>
  <c r="DJ28" i="13"/>
  <c r="DH28" i="13"/>
  <c r="DF28" i="13"/>
  <c r="DD28" i="13"/>
  <c r="DB28" i="13"/>
  <c r="CZ28" i="13"/>
  <c r="BX28" i="13"/>
  <c r="BU28" i="13"/>
  <c r="BS28" i="13"/>
  <c r="BQ28" i="13"/>
  <c r="BO28" i="13"/>
  <c r="BM28" i="13"/>
  <c r="BK28" i="13"/>
  <c r="BI28" i="13"/>
  <c r="BG28" i="13"/>
  <c r="BE28" i="13"/>
  <c r="BC28" i="13"/>
  <c r="BA28" i="13"/>
  <c r="AW28" i="13"/>
  <c r="AY28" i="13" s="1"/>
  <c r="AU28" i="13"/>
  <c r="AS28" i="13"/>
  <c r="AQ28" i="13"/>
  <c r="AO28" i="13"/>
  <c r="AM28" i="13"/>
  <c r="AK28" i="13"/>
  <c r="AI28" i="13"/>
  <c r="AG28" i="13"/>
  <c r="AB28" i="13"/>
  <c r="AE28" i="13" s="1"/>
  <c r="Z28" i="13"/>
  <c r="X28" i="13"/>
  <c r="V28" i="13"/>
  <c r="T28" i="13"/>
  <c r="R28" i="13"/>
  <c r="P28" i="13"/>
  <c r="N28" i="13"/>
  <c r="L28" i="13"/>
  <c r="J28" i="13"/>
  <c r="H28" i="13"/>
  <c r="F28" i="13"/>
  <c r="D28" i="13"/>
  <c r="DN26" i="13"/>
  <c r="DL26" i="13"/>
  <c r="DJ29" i="13"/>
  <c r="DH26" i="13"/>
  <c r="DH29" i="13"/>
  <c r="DD26" i="13"/>
  <c r="BV26" i="13"/>
  <c r="BV29" i="13" s="1"/>
  <c r="BT26" i="13"/>
  <c r="BT29" i="13" s="1"/>
  <c r="BR26" i="13"/>
  <c r="BP26" i="13"/>
  <c r="BN26" i="13"/>
  <c r="BL26" i="13"/>
  <c r="BJ26" i="13"/>
  <c r="BH26" i="13"/>
  <c r="BH29" i="13" s="1"/>
  <c r="BF26" i="13"/>
  <c r="BD26" i="13"/>
  <c r="BB26" i="13"/>
  <c r="AZ26" i="13"/>
  <c r="AZ29" i="13" s="1"/>
  <c r="AX26" i="13"/>
  <c r="AV26" i="13"/>
  <c r="AT26" i="13"/>
  <c r="AR26" i="13"/>
  <c r="AR29" i="13" s="1"/>
  <c r="AP26" i="13"/>
  <c r="AN26" i="13"/>
  <c r="AL26" i="13"/>
  <c r="AJ26" i="13"/>
  <c r="AJ29" i="13" s="1"/>
  <c r="AH26" i="13"/>
  <c r="AF26" i="13"/>
  <c r="AD26" i="13"/>
  <c r="AA26" i="13"/>
  <c r="AA29" i="13" s="1"/>
  <c r="Y26" i="13"/>
  <c r="W26" i="13"/>
  <c r="U26" i="13"/>
  <c r="S26" i="13"/>
  <c r="S29" i="13" s="1"/>
  <c r="Q26" i="13"/>
  <c r="O26" i="13"/>
  <c r="M26" i="13"/>
  <c r="K26" i="13"/>
  <c r="K29" i="13" s="1"/>
  <c r="I26" i="13"/>
  <c r="G26" i="13"/>
  <c r="G29" i="13" s="1"/>
  <c r="E26" i="13"/>
  <c r="C26" i="13"/>
  <c r="B26" i="13"/>
  <c r="B29" i="13" s="1"/>
  <c r="DN25" i="13"/>
  <c r="DL25" i="13"/>
  <c r="DJ25" i="13"/>
  <c r="DH25" i="13"/>
  <c r="DF25" i="13"/>
  <c r="DD25" i="13"/>
  <c r="DB25" i="13"/>
  <c r="CZ25" i="13"/>
  <c r="BX25" i="13"/>
  <c r="BZ25" i="13" s="1"/>
  <c r="BU25" i="13"/>
  <c r="BS25" i="13"/>
  <c r="BQ25" i="13"/>
  <c r="BO25" i="13"/>
  <c r="BM25" i="13"/>
  <c r="BK25" i="13"/>
  <c r="BI25" i="13"/>
  <c r="BG25" i="13"/>
  <c r="BE25" i="13"/>
  <c r="BC25" i="13"/>
  <c r="BA25" i="13"/>
  <c r="AG25" i="13"/>
  <c r="AK25" i="13" s="1"/>
  <c r="AO25" i="13" s="1"/>
  <c r="AS25" i="13" s="1"/>
  <c r="AW25" i="13" s="1"/>
  <c r="AY25" i="13" s="1"/>
  <c r="AE25" i="13"/>
  <c r="AI25" i="13" s="1"/>
  <c r="AM25" i="13" s="1"/>
  <c r="AQ25" i="13" s="1"/>
  <c r="AU25" i="13" s="1"/>
  <c r="AB25" i="13"/>
  <c r="Z25" i="13"/>
  <c r="X25" i="13"/>
  <c r="V25" i="13"/>
  <c r="T25" i="13"/>
  <c r="R25" i="13"/>
  <c r="P25" i="13"/>
  <c r="N25" i="13"/>
  <c r="L25" i="13"/>
  <c r="J25" i="13"/>
  <c r="H25" i="13"/>
  <c r="F25" i="13"/>
  <c r="D25" i="13"/>
  <c r="DN23" i="13"/>
  <c r="DL23" i="13"/>
  <c r="DJ23" i="13"/>
  <c r="DH23" i="13"/>
  <c r="DF23" i="13"/>
  <c r="DD23" i="13"/>
  <c r="DB23" i="13"/>
  <c r="CZ23" i="13"/>
  <c r="BU23" i="13"/>
  <c r="BS23" i="13"/>
  <c r="BQ23" i="13"/>
  <c r="BO23" i="13"/>
  <c r="BM23" i="13"/>
  <c r="BK23" i="13"/>
  <c r="BI23" i="13"/>
  <c r="BG23" i="13"/>
  <c r="BE23" i="13"/>
  <c r="BC23" i="13"/>
  <c r="BA23" i="13"/>
  <c r="AW23" i="13"/>
  <c r="AY23" i="13" s="1"/>
  <c r="AU23" i="13"/>
  <c r="AS23" i="13"/>
  <c r="DN22" i="13"/>
  <c r="DL22" i="13"/>
  <c r="DJ22" i="13"/>
  <c r="DH22" i="13"/>
  <c r="DF22" i="13"/>
  <c r="DD22" i="13"/>
  <c r="DB22" i="13"/>
  <c r="CZ22" i="13"/>
  <c r="CF22" i="13"/>
  <c r="BX22" i="13"/>
  <c r="BZ22" i="13" s="1"/>
  <c r="BU22" i="13"/>
  <c r="BS22" i="13"/>
  <c r="BQ22" i="13"/>
  <c r="BO22" i="13"/>
  <c r="BM22" i="13"/>
  <c r="BK22" i="13"/>
  <c r="BI22" i="13"/>
  <c r="BG22" i="13"/>
  <c r="BE22" i="13"/>
  <c r="BC22" i="13"/>
  <c r="BA22" i="13"/>
  <c r="AW22" i="13"/>
  <c r="AY22" i="13" s="1"/>
  <c r="AU22" i="13"/>
  <c r="AS22" i="13"/>
  <c r="AQ22" i="13"/>
  <c r="AO22" i="13"/>
  <c r="AM22" i="13"/>
  <c r="AK22" i="13"/>
  <c r="AI22" i="13"/>
  <c r="AG22" i="13"/>
  <c r="AE22" i="13"/>
  <c r="AB22" i="13"/>
  <c r="Z22" i="13"/>
  <c r="X22" i="13"/>
  <c r="V22" i="13"/>
  <c r="T22" i="13"/>
  <c r="R22" i="13"/>
  <c r="P22" i="13"/>
  <c r="N22" i="13"/>
  <c r="L22" i="13"/>
  <c r="J22" i="13"/>
  <c r="H22" i="13"/>
  <c r="F22" i="13"/>
  <c r="D22" i="13"/>
  <c r="DN21" i="13"/>
  <c r="DL21" i="13"/>
  <c r="DJ21" i="13"/>
  <c r="DH21" i="13"/>
  <c r="DF21" i="13"/>
  <c r="DD21" i="13"/>
  <c r="DB21" i="13"/>
  <c r="CZ21" i="13"/>
  <c r="BX21" i="13"/>
  <c r="BZ21" i="13" s="1"/>
  <c r="BU21" i="13"/>
  <c r="BS21" i="13"/>
  <c r="BQ21" i="13"/>
  <c r="BO21" i="13"/>
  <c r="BM21" i="13"/>
  <c r="BK21" i="13"/>
  <c r="BI21" i="13"/>
  <c r="BG21" i="13"/>
  <c r="BE21" i="13"/>
  <c r="BC21" i="13"/>
  <c r="BA21" i="13"/>
  <c r="AW21" i="13"/>
  <c r="AY21" i="13" s="1"/>
  <c r="AU21" i="13"/>
  <c r="AS21" i="13"/>
  <c r="AQ21" i="13"/>
  <c r="AO21" i="13"/>
  <c r="AM21" i="13"/>
  <c r="AK21" i="13"/>
  <c r="AI21" i="13"/>
  <c r="AG21" i="13"/>
  <c r="AE21" i="13"/>
  <c r="AB21" i="13"/>
  <c r="Z21" i="13"/>
  <c r="X21" i="13"/>
  <c r="V21" i="13"/>
  <c r="T21" i="13"/>
  <c r="R21" i="13"/>
  <c r="P21" i="13"/>
  <c r="N21" i="13"/>
  <c r="L21" i="13"/>
  <c r="J21" i="13"/>
  <c r="H21" i="13"/>
  <c r="F21" i="13"/>
  <c r="D21" i="13"/>
  <c r="DN20" i="13"/>
  <c r="DL20" i="13"/>
  <c r="DJ20" i="13"/>
  <c r="DH20" i="13"/>
  <c r="DF20" i="13"/>
  <c r="DD20" i="13"/>
  <c r="DB20" i="13"/>
  <c r="CZ20" i="13"/>
  <c r="BX20" i="13"/>
  <c r="BZ20" i="13" s="1"/>
  <c r="BU20" i="13"/>
  <c r="BS20" i="13"/>
  <c r="BQ20" i="13"/>
  <c r="BO20" i="13"/>
  <c r="BM20" i="13"/>
  <c r="BK20" i="13"/>
  <c r="BI20" i="13"/>
  <c r="BG20" i="13"/>
  <c r="BE20" i="13"/>
  <c r="BC20" i="13"/>
  <c r="BA20" i="13"/>
  <c r="AY20" i="13"/>
  <c r="AW20" i="13"/>
  <c r="AU20" i="13"/>
  <c r="AS20" i="13"/>
  <c r="AQ20" i="13"/>
  <c r="AO20" i="13"/>
  <c r="AM20" i="13"/>
  <c r="AK20" i="13"/>
  <c r="AI20" i="13"/>
  <c r="AG20" i="13"/>
  <c r="AB20" i="13"/>
  <c r="AE20" i="13" s="1"/>
  <c r="Z20" i="13"/>
  <c r="X20" i="13"/>
  <c r="V20" i="13"/>
  <c r="T20" i="13"/>
  <c r="R20" i="13"/>
  <c r="P20" i="13"/>
  <c r="N20" i="13"/>
  <c r="L20" i="13"/>
  <c r="J20" i="13"/>
  <c r="H20" i="13"/>
  <c r="F20" i="13"/>
  <c r="D20" i="13"/>
  <c r="J16" i="13"/>
  <c r="DF15" i="13"/>
  <c r="DD15" i="13"/>
  <c r="BV15" i="13"/>
  <c r="BT15" i="13"/>
  <c r="BR15" i="13"/>
  <c r="BP15" i="13"/>
  <c r="BN15" i="13"/>
  <c r="BL15" i="13"/>
  <c r="BJ15" i="13"/>
  <c r="BH15" i="13"/>
  <c r="BF15" i="13"/>
  <c r="BD15" i="13"/>
  <c r="BB15" i="13"/>
  <c r="AZ15" i="13"/>
  <c r="AX15" i="13"/>
  <c r="AV15" i="13"/>
  <c r="AT15" i="13"/>
  <c r="AR15" i="13"/>
  <c r="AP15" i="13"/>
  <c r="AN15" i="13"/>
  <c r="AL15" i="13"/>
  <c r="AJ15" i="13"/>
  <c r="AH15" i="13"/>
  <c r="AF15" i="13"/>
  <c r="AD15" i="13"/>
  <c r="AE15" i="13" s="1"/>
  <c r="Y15" i="13"/>
  <c r="AB15" i="13" s="1"/>
  <c r="W15" i="13"/>
  <c r="U15" i="13"/>
  <c r="S15" i="13"/>
  <c r="Q15" i="13"/>
  <c r="O15" i="13"/>
  <c r="M15" i="13"/>
  <c r="K15" i="13"/>
  <c r="I15" i="13"/>
  <c r="G15" i="13"/>
  <c r="E15" i="13"/>
  <c r="C15" i="13"/>
  <c r="B15" i="13"/>
  <c r="DN13" i="13"/>
  <c r="DL13" i="13"/>
  <c r="DJ13" i="13"/>
  <c r="DH13" i="13"/>
  <c r="DF13" i="13"/>
  <c r="DD13" i="13"/>
  <c r="DB13" i="13"/>
  <c r="CZ13" i="13"/>
  <c r="BX13" i="13"/>
  <c r="BZ13" i="13" s="1"/>
  <c r="BU13" i="13"/>
  <c r="BS13" i="13"/>
  <c r="BQ13" i="13"/>
  <c r="BO13" i="13"/>
  <c r="BM13" i="13"/>
  <c r="BK13" i="13"/>
  <c r="BI13" i="13"/>
  <c r="BG13" i="13"/>
  <c r="BE13" i="13"/>
  <c r="BC13" i="13"/>
  <c r="BA13" i="13"/>
  <c r="AW13" i="13"/>
  <c r="AY13" i="13" s="1"/>
  <c r="AU13" i="13"/>
  <c r="AS13" i="13"/>
  <c r="AQ13" i="13"/>
  <c r="AO13" i="13"/>
  <c r="AM13" i="13"/>
  <c r="AK13" i="13"/>
  <c r="AI13" i="13"/>
  <c r="AG13" i="13"/>
  <c r="AE13" i="13"/>
  <c r="AB13" i="13"/>
  <c r="Z13" i="13"/>
  <c r="X13" i="13"/>
  <c r="V13" i="13"/>
  <c r="T13" i="13"/>
  <c r="R13" i="13"/>
  <c r="P13" i="13"/>
  <c r="N13" i="13"/>
  <c r="L13" i="13"/>
  <c r="J13" i="13"/>
  <c r="H13" i="13"/>
  <c r="F13" i="13"/>
  <c r="D13" i="13"/>
  <c r="DN12" i="13"/>
  <c r="DL12" i="13"/>
  <c r="DJ12" i="13"/>
  <c r="DH12" i="13"/>
  <c r="DF12" i="13"/>
  <c r="DD12" i="13"/>
  <c r="DB12" i="13"/>
  <c r="CZ12" i="13"/>
  <c r="CX12" i="13"/>
  <c r="CV12" i="13"/>
  <c r="CT12" i="13"/>
  <c r="CR12" i="13"/>
  <c r="BX12" i="13"/>
  <c r="BU12" i="13"/>
  <c r="BS12" i="13"/>
  <c r="BQ12" i="13"/>
  <c r="BO12" i="13"/>
  <c r="BM12" i="13"/>
  <c r="BK12" i="13"/>
  <c r="BI12" i="13"/>
  <c r="BG12" i="13"/>
  <c r="BE12" i="13"/>
  <c r="BC12" i="13"/>
  <c r="BA12" i="13"/>
  <c r="AW12" i="13"/>
  <c r="AY12" i="13" s="1"/>
  <c r="AU12" i="13"/>
  <c r="AS12" i="13"/>
  <c r="AQ12" i="13"/>
  <c r="AO12" i="13"/>
  <c r="AM12" i="13"/>
  <c r="AK12" i="13"/>
  <c r="AI12" i="13"/>
  <c r="AG12" i="13"/>
  <c r="AE12" i="13"/>
  <c r="AB12" i="13"/>
  <c r="Z12" i="13"/>
  <c r="X12" i="13"/>
  <c r="V12" i="13"/>
  <c r="T12" i="13"/>
  <c r="R12" i="13"/>
  <c r="P12" i="13"/>
  <c r="N12" i="13"/>
  <c r="L12" i="13"/>
  <c r="J12" i="13"/>
  <c r="H12" i="13"/>
  <c r="F12" i="13"/>
  <c r="D12" i="13"/>
  <c r="DN11" i="13"/>
  <c r="DL11" i="13"/>
  <c r="DJ11" i="13"/>
  <c r="DH11" i="13"/>
  <c r="DF11" i="13"/>
  <c r="DD11" i="13"/>
  <c r="DB11" i="13"/>
  <c r="CZ11" i="13"/>
  <c r="BX11" i="13"/>
  <c r="BZ11" i="13" s="1"/>
  <c r="BU11" i="13"/>
  <c r="BS11" i="13"/>
  <c r="BQ11" i="13"/>
  <c r="BO11" i="13"/>
  <c r="BM11" i="13"/>
  <c r="BK11" i="13"/>
  <c r="BI11" i="13"/>
  <c r="BG11" i="13"/>
  <c r="BE11" i="13"/>
  <c r="BC11" i="13"/>
  <c r="BA11" i="13"/>
  <c r="AW11" i="13"/>
  <c r="AY11" i="13" s="1"/>
  <c r="AU11" i="13"/>
  <c r="AS11" i="13"/>
  <c r="AQ11" i="13"/>
  <c r="AO11" i="13"/>
  <c r="AM11" i="13"/>
  <c r="AK11" i="13"/>
  <c r="AI11" i="13"/>
  <c r="AG11" i="13"/>
  <c r="AE11" i="13"/>
  <c r="AB11" i="13"/>
  <c r="Z11" i="13"/>
  <c r="X11" i="13"/>
  <c r="V11" i="13"/>
  <c r="T11" i="13"/>
  <c r="R11" i="13"/>
  <c r="P11" i="13"/>
  <c r="N11" i="13"/>
  <c r="L11" i="13"/>
  <c r="J11" i="13"/>
  <c r="H11" i="13"/>
  <c r="F11" i="13"/>
  <c r="D11" i="13"/>
  <c r="BX10" i="13"/>
  <c r="DN9" i="13"/>
  <c r="DL9" i="13"/>
  <c r="DJ9" i="13"/>
  <c r="DH9" i="13"/>
  <c r="DF9" i="13"/>
  <c r="DD9" i="13"/>
  <c r="DB9" i="13"/>
  <c r="CZ9" i="13"/>
  <c r="BX9" i="13"/>
  <c r="BZ9" i="13" s="1"/>
  <c r="BU9" i="13"/>
  <c r="BS9" i="13"/>
  <c r="BQ9" i="13"/>
  <c r="BO9" i="13"/>
  <c r="BM9" i="13"/>
  <c r="BK9" i="13"/>
  <c r="BI9" i="13"/>
  <c r="BG9" i="13"/>
  <c r="BE9" i="13"/>
  <c r="BC9" i="13"/>
  <c r="BA9" i="13"/>
  <c r="AW9" i="13"/>
  <c r="AY9" i="13" s="1"/>
  <c r="AU9" i="13"/>
  <c r="AS9" i="13"/>
  <c r="AQ9" i="13"/>
  <c r="AO9" i="13"/>
  <c r="AM9" i="13"/>
  <c r="AK9" i="13"/>
  <c r="AI9" i="13"/>
  <c r="AG9" i="13"/>
  <c r="AE9" i="13"/>
  <c r="AB9" i="13"/>
  <c r="Z9" i="13"/>
  <c r="X9" i="13"/>
  <c r="V9" i="13"/>
  <c r="T9" i="13"/>
  <c r="R9" i="13"/>
  <c r="P9" i="13"/>
  <c r="N9" i="13"/>
  <c r="L9" i="13"/>
  <c r="J9" i="13"/>
  <c r="H9" i="13"/>
  <c r="F9" i="13"/>
  <c r="D9" i="13"/>
  <c r="CU57" i="13"/>
  <c r="CS57" i="13"/>
  <c r="CQ57" i="13"/>
  <c r="CR57" i="13" s="1"/>
  <c r="CQ53" i="13"/>
  <c r="CR53" i="13" s="1"/>
  <c r="CU48" i="13"/>
  <c r="CQ48" i="13"/>
  <c r="CR48" i="13" s="1"/>
  <c r="CU47" i="13"/>
  <c r="CS47" i="13"/>
  <c r="CQ47" i="13"/>
  <c r="CR47" i="13" s="1"/>
  <c r="CU39" i="13"/>
  <c r="CS39" i="13"/>
  <c r="CU35" i="13"/>
  <c r="CQ35" i="13"/>
  <c r="CR35" i="13" s="1"/>
  <c r="CQ33" i="13"/>
  <c r="CR33" i="13" s="1"/>
  <c r="CU28" i="13"/>
  <c r="CS28" i="13"/>
  <c r="CU25" i="13"/>
  <c r="CX25" i="13" s="1"/>
  <c r="CS25" i="13"/>
  <c r="CQ25" i="13"/>
  <c r="CR25" i="13" s="1"/>
  <c r="CU23" i="13"/>
  <c r="CX23" i="13" s="1"/>
  <c r="CS23" i="13"/>
  <c r="CU22" i="13"/>
  <c r="CS22" i="13"/>
  <c r="CQ22" i="13"/>
  <c r="CR22" i="13" s="1"/>
  <c r="CU21" i="13"/>
  <c r="CX21" i="13" s="1"/>
  <c r="CQ21" i="13"/>
  <c r="CR21" i="13" s="1"/>
  <c r="CU20" i="13"/>
  <c r="CS20" i="13"/>
  <c r="CU13" i="13"/>
  <c r="CX13" i="13" s="1"/>
  <c r="CU11" i="13"/>
  <c r="CQ11" i="13"/>
  <c r="CR11" i="13" s="1"/>
  <c r="CU9" i="13"/>
  <c r="CQ9" i="13"/>
  <c r="G55" i="10"/>
  <c r="I55" i="10" s="1"/>
  <c r="G46" i="10"/>
  <c r="I46" i="10" s="1"/>
  <c r="G41" i="10"/>
  <c r="I41" i="10" s="1"/>
  <c r="G55" i="8"/>
  <c r="I55" i="8" s="1"/>
  <c r="G41" i="8"/>
  <c r="I41" i="8" s="1"/>
  <c r="E37" i="8"/>
  <c r="H73" i="6"/>
  <c r="H68" i="6"/>
  <c r="J68" i="6" s="1"/>
  <c r="H64" i="6"/>
  <c r="J64" i="6" s="1"/>
  <c r="D43" i="6"/>
  <c r="D83" i="6" s="1"/>
  <c r="H34" i="6"/>
  <c r="J34" i="6" s="1"/>
  <c r="F39" i="5"/>
  <c r="G39" i="5" s="1"/>
  <c r="F38" i="5"/>
  <c r="G38" i="5" s="1"/>
  <c r="F37" i="5"/>
  <c r="G37" i="5" s="1"/>
  <c r="E36" i="5"/>
  <c r="D36" i="5"/>
  <c r="E35" i="5"/>
  <c r="D35" i="5"/>
  <c r="E34" i="5"/>
  <c r="F34" i="5" s="1"/>
  <c r="G34" i="5" s="1"/>
  <c r="F33" i="5"/>
  <c r="G33" i="5" s="1"/>
  <c r="F32" i="5"/>
  <c r="G32" i="5" s="1"/>
  <c r="F31" i="5"/>
  <c r="F30" i="5"/>
  <c r="G30" i="5" s="1"/>
  <c r="E29" i="5"/>
  <c r="D29" i="5"/>
  <c r="F26" i="5"/>
  <c r="G26" i="5" s="1"/>
  <c r="F25" i="5"/>
  <c r="G25" i="5" s="1"/>
  <c r="D24" i="5"/>
  <c r="D19" i="5" s="1"/>
  <c r="D27" i="5" s="1"/>
  <c r="F23" i="5"/>
  <c r="G23" i="5" s="1"/>
  <c r="F22" i="5"/>
  <c r="G22" i="5" s="1"/>
  <c r="F21" i="5"/>
  <c r="G21" i="5" s="1"/>
  <c r="F20" i="5"/>
  <c r="E19" i="5"/>
  <c r="E27" i="5" s="1"/>
  <c r="F15" i="5"/>
  <c r="G15" i="5" s="1"/>
  <c r="F14" i="5"/>
  <c r="G14" i="5" s="1"/>
  <c r="F13" i="5"/>
  <c r="G13" i="5" s="1"/>
  <c r="F12" i="5"/>
  <c r="G12" i="5" s="1"/>
  <c r="F11" i="5"/>
  <c r="G11" i="5" s="1"/>
  <c r="F10" i="5"/>
  <c r="G10" i="5" s="1"/>
  <c r="E9" i="5"/>
  <c r="E5" i="5" s="1"/>
  <c r="E16" i="5" s="1"/>
  <c r="D9" i="5"/>
  <c r="F8" i="5"/>
  <c r="G8" i="5" s="1"/>
  <c r="F7" i="5"/>
  <c r="E7" i="5"/>
  <c r="D7" i="5"/>
  <c r="F6" i="5"/>
  <c r="G6" i="5" s="1"/>
  <c r="H73" i="3"/>
  <c r="F63" i="3"/>
  <c r="H52" i="3"/>
  <c r="J52" i="3" s="1"/>
  <c r="H51" i="3"/>
  <c r="J51" i="3" s="1"/>
  <c r="E31" i="10" l="1"/>
  <c r="E42" i="10" s="1"/>
  <c r="E51" i="10" s="1"/>
  <c r="E54" i="10" s="1"/>
  <c r="F13" i="6"/>
  <c r="F9" i="6" s="1"/>
  <c r="F36" i="6" s="1"/>
  <c r="O53" i="14"/>
  <c r="CZ33" i="13"/>
  <c r="D50" i="13"/>
  <c r="BA50" i="13"/>
  <c r="CZ37" i="13"/>
  <c r="CZ24" i="13"/>
  <c r="CY26" i="13"/>
  <c r="CY29" i="13" s="1"/>
  <c r="CY31" i="13" s="1"/>
  <c r="CY43" i="13" s="1"/>
  <c r="CY52" i="13" s="1"/>
  <c r="CY54" i="13" s="1"/>
  <c r="AB37" i="13"/>
  <c r="F24" i="5"/>
  <c r="F19" i="5" s="1"/>
  <c r="G19" i="5" s="1"/>
  <c r="BE26" i="13"/>
  <c r="AM37" i="13"/>
  <c r="F9" i="5"/>
  <c r="G9" i="5" s="1"/>
  <c r="BO15" i="13"/>
  <c r="BU37" i="13"/>
  <c r="J37" i="13"/>
  <c r="BM37" i="13"/>
  <c r="G7" i="5"/>
  <c r="F36" i="5"/>
  <c r="G36" i="5" s="1"/>
  <c r="N37" i="13"/>
  <c r="Z37" i="13"/>
  <c r="F35" i="5"/>
  <c r="T15" i="13"/>
  <c r="AO26" i="13"/>
  <c r="T37" i="13"/>
  <c r="F50" i="13"/>
  <c r="AE50" i="13"/>
  <c r="AQ50" i="13"/>
  <c r="BC50" i="13"/>
  <c r="V15" i="13"/>
  <c r="AE37" i="13"/>
  <c r="BC37" i="13"/>
  <c r="AS50" i="13"/>
  <c r="BQ50" i="13"/>
  <c r="BD29" i="13"/>
  <c r="BO37" i="13"/>
  <c r="BS50" i="13"/>
  <c r="BQ26" i="13"/>
  <c r="F29" i="5"/>
  <c r="G29" i="5" s="1"/>
  <c r="X26" i="13"/>
  <c r="AW37" i="13"/>
  <c r="N50" i="13"/>
  <c r="D40" i="5"/>
  <c r="D41" i="5" s="1"/>
  <c r="D15" i="13"/>
  <c r="Z15" i="13"/>
  <c r="BK15" i="13"/>
  <c r="BA26" i="13"/>
  <c r="AG50" i="13"/>
  <c r="D5" i="5"/>
  <c r="D16" i="5" s="1"/>
  <c r="R15" i="13"/>
  <c r="BV31" i="13"/>
  <c r="BV43" i="13" s="1"/>
  <c r="BV52" i="13" s="1"/>
  <c r="BV54" i="13" s="1"/>
  <c r="BV56" i="13" s="1"/>
  <c r="T26" i="13"/>
  <c r="R37" i="13"/>
  <c r="D37" i="13"/>
  <c r="AU37" i="13"/>
  <c r="J50" i="13"/>
  <c r="AI50" i="13"/>
  <c r="H37" i="13"/>
  <c r="BG50" i="13"/>
  <c r="G20" i="5"/>
  <c r="E40" i="5"/>
  <c r="E41" i="5" s="1"/>
  <c r="X15" i="13"/>
  <c r="AI15" i="13"/>
  <c r="AU15" i="13"/>
  <c r="BG15" i="13"/>
  <c r="D26" i="13"/>
  <c r="L37" i="13"/>
  <c r="X37" i="13"/>
  <c r="AO37" i="13"/>
  <c r="AO50" i="13"/>
  <c r="BI50" i="13"/>
  <c r="M52" i="14"/>
  <c r="CW26" i="13"/>
  <c r="CW29" i="13" s="1"/>
  <c r="CW31" i="13" s="1"/>
  <c r="CW43" i="13" s="1"/>
  <c r="K11" i="14"/>
  <c r="CV24" i="13"/>
  <c r="CT24" i="13"/>
  <c r="K20" i="14"/>
  <c r="CX24" i="13"/>
  <c r="O52" i="14"/>
  <c r="W23" i="14"/>
  <c r="AA13" i="14"/>
  <c r="AA35" i="14"/>
  <c r="K53" i="14"/>
  <c r="AA53" i="14"/>
  <c r="K23" i="14"/>
  <c r="M23" i="14"/>
  <c r="U23" i="14"/>
  <c r="H26" i="13"/>
  <c r="AW26" i="13"/>
  <c r="BU26" i="13"/>
  <c r="W29" i="13"/>
  <c r="BP29" i="13"/>
  <c r="V50" i="13"/>
  <c r="AU50" i="13"/>
  <c r="P15" i="13"/>
  <c r="AK26" i="13"/>
  <c r="BE37" i="13"/>
  <c r="N15" i="13"/>
  <c r="AG37" i="13"/>
  <c r="BG37" i="13"/>
  <c r="Z50" i="13"/>
  <c r="BU50" i="13"/>
  <c r="AN29" i="13"/>
  <c r="F37" i="13"/>
  <c r="P26" i="13"/>
  <c r="C29" i="13"/>
  <c r="D29" i="13" s="1"/>
  <c r="AK37" i="13"/>
  <c r="BK37" i="13"/>
  <c r="BK50" i="13"/>
  <c r="H15" i="13"/>
  <c r="AY37" i="13"/>
  <c r="K22" i="14"/>
  <c r="T49" i="14"/>
  <c r="O25" i="14"/>
  <c r="K25" i="14"/>
  <c r="T37" i="14"/>
  <c r="Z26" i="14"/>
  <c r="Z29" i="14" s="1"/>
  <c r="G25" i="14"/>
  <c r="N37" i="14"/>
  <c r="X37" i="14"/>
  <c r="Z37" i="14"/>
  <c r="I39" i="14"/>
  <c r="CW50" i="13"/>
  <c r="CZ50" i="13" s="1"/>
  <c r="CZ47" i="13"/>
  <c r="G21" i="8"/>
  <c r="I21" i="8" s="1"/>
  <c r="H32" i="3"/>
  <c r="J32" i="3" s="1"/>
  <c r="F14" i="3"/>
  <c r="H41" i="3"/>
  <c r="J41" i="3" s="1"/>
  <c r="F48" i="3"/>
  <c r="F58" i="3" s="1"/>
  <c r="H71" i="3"/>
  <c r="D14" i="6"/>
  <c r="H69" i="6"/>
  <c r="J69" i="6" s="1"/>
  <c r="G13" i="8"/>
  <c r="I13" i="8" s="1"/>
  <c r="G12" i="10"/>
  <c r="G21" i="10"/>
  <c r="I21" i="10" s="1"/>
  <c r="G35" i="10"/>
  <c r="I35" i="10" s="1"/>
  <c r="Z15" i="14"/>
  <c r="H11" i="6"/>
  <c r="H56" i="6"/>
  <c r="J56" i="6" s="1"/>
  <c r="H67" i="6"/>
  <c r="J67" i="6" s="1"/>
  <c r="C26" i="8"/>
  <c r="C29" i="8" s="1"/>
  <c r="C15" i="10"/>
  <c r="I21" i="14"/>
  <c r="O11" i="14"/>
  <c r="O23" i="14"/>
  <c r="W11" i="14"/>
  <c r="AA46" i="14"/>
  <c r="H56" i="3"/>
  <c r="J56" i="3" s="1"/>
  <c r="G23" i="8"/>
  <c r="I23" i="8" s="1"/>
  <c r="M47" i="14"/>
  <c r="O12" i="14"/>
  <c r="H40" i="6"/>
  <c r="J40" i="6" s="1"/>
  <c r="C49" i="8"/>
  <c r="G33" i="10"/>
  <c r="I33" i="10" s="1"/>
  <c r="K52" i="14"/>
  <c r="Z49" i="14"/>
  <c r="AA9" i="14"/>
  <c r="AA12" i="14"/>
  <c r="W25" i="14"/>
  <c r="U40" i="14"/>
  <c r="S12" i="14"/>
  <c r="O40" i="14"/>
  <c r="K9" i="14"/>
  <c r="K12" i="14"/>
  <c r="K33" i="14"/>
  <c r="K21" i="14"/>
  <c r="K13" i="14"/>
  <c r="AA40" i="14"/>
  <c r="M35" i="14"/>
  <c r="Q25" i="14"/>
  <c r="S52" i="14"/>
  <c r="M21" i="14"/>
  <c r="Q23" i="14"/>
  <c r="W35" i="14"/>
  <c r="Y47" i="14"/>
  <c r="AA33" i="14"/>
  <c r="G23" i="14"/>
  <c r="I28" i="14"/>
  <c r="M11" i="14"/>
  <c r="M22" i="14"/>
  <c r="Q11" i="14"/>
  <c r="Q12" i="14"/>
  <c r="R49" i="14"/>
  <c r="W21" i="14"/>
  <c r="G12" i="14"/>
  <c r="K40" i="14"/>
  <c r="J37" i="14"/>
  <c r="O47" i="14"/>
  <c r="Q13" i="14"/>
  <c r="V15" i="14"/>
  <c r="Y11" i="14"/>
  <c r="AA39" i="14"/>
  <c r="AA25" i="14"/>
  <c r="AA11" i="14"/>
  <c r="K35" i="14"/>
  <c r="Y46" i="14"/>
  <c r="M25" i="14"/>
  <c r="G13" i="14"/>
  <c r="J49" i="14"/>
  <c r="K39" i="14"/>
  <c r="M53" i="14"/>
  <c r="Q20" i="14"/>
  <c r="P49" i="14"/>
  <c r="R37" i="14"/>
  <c r="U22" i="14"/>
  <c r="Y52" i="14"/>
  <c r="M13" i="14"/>
  <c r="S35" i="14"/>
  <c r="U47" i="14"/>
  <c r="AA22" i="14"/>
  <c r="Q40" i="14"/>
  <c r="R15" i="14"/>
  <c r="I47" i="14"/>
  <c r="M28" i="14"/>
  <c r="Q39" i="14"/>
  <c r="S46" i="14"/>
  <c r="U39" i="14"/>
  <c r="W22" i="14"/>
  <c r="W40" i="14"/>
  <c r="X15" i="14"/>
  <c r="X49" i="14"/>
  <c r="L37" i="14"/>
  <c r="O13" i="14"/>
  <c r="N49" i="14"/>
  <c r="S11" i="14"/>
  <c r="S25" i="14"/>
  <c r="S47" i="14"/>
  <c r="U11" i="14"/>
  <c r="W39" i="14"/>
  <c r="S28" i="14"/>
  <c r="U12" i="14"/>
  <c r="K28" i="14"/>
  <c r="L15" i="14"/>
  <c r="K46" i="14"/>
  <c r="M40" i="14"/>
  <c r="O20" i="14"/>
  <c r="Q47" i="14"/>
  <c r="S13" i="14"/>
  <c r="U13" i="14"/>
  <c r="U25" i="14"/>
  <c r="W12" i="14"/>
  <c r="V49" i="14"/>
  <c r="Y12" i="14"/>
  <c r="Y28" i="14"/>
  <c r="E49" i="14"/>
  <c r="K47" i="14"/>
  <c r="M39" i="14"/>
  <c r="O9" i="14"/>
  <c r="O21" i="14"/>
  <c r="O35" i="14"/>
  <c r="Q28" i="14"/>
  <c r="Q52" i="14"/>
  <c r="R26" i="14"/>
  <c r="S53" i="14"/>
  <c r="T26" i="14"/>
  <c r="U28" i="14"/>
  <c r="U52" i="14"/>
  <c r="W13" i="14"/>
  <c r="W47" i="14"/>
  <c r="Y13" i="14"/>
  <c r="G11" i="14"/>
  <c r="G28" i="14"/>
  <c r="I35" i="14"/>
  <c r="H49" i="14"/>
  <c r="J15" i="14"/>
  <c r="N15" i="14"/>
  <c r="O22" i="14"/>
  <c r="P37" i="14"/>
  <c r="Q53" i="14"/>
  <c r="S21" i="14"/>
  <c r="S40" i="14"/>
  <c r="U20" i="14"/>
  <c r="U53" i="14"/>
  <c r="W28" i="14"/>
  <c r="W52" i="14"/>
  <c r="X26" i="14"/>
  <c r="Y35" i="14"/>
  <c r="Y53" i="14"/>
  <c r="G47" i="14"/>
  <c r="M12" i="14"/>
  <c r="L49" i="14"/>
  <c r="O39" i="14"/>
  <c r="P15" i="14"/>
  <c r="Q21" i="14"/>
  <c r="Q35" i="14"/>
  <c r="S22" i="14"/>
  <c r="T15" i="14"/>
  <c r="U21" i="14"/>
  <c r="U35" i="14"/>
  <c r="W20" i="14"/>
  <c r="V37" i="14"/>
  <c r="W53" i="14"/>
  <c r="Y21" i="14"/>
  <c r="Y40" i="14"/>
  <c r="Y20" i="14"/>
  <c r="Y39" i="14"/>
  <c r="Y33" i="14"/>
  <c r="Y9" i="14"/>
  <c r="W46" i="14"/>
  <c r="V26" i="14"/>
  <c r="W33" i="14"/>
  <c r="W9" i="14"/>
  <c r="U46" i="14"/>
  <c r="U33" i="14"/>
  <c r="U9" i="14"/>
  <c r="S20" i="14"/>
  <c r="S39" i="14"/>
  <c r="S33" i="14"/>
  <c r="S9" i="14"/>
  <c r="Q46" i="14"/>
  <c r="P26" i="14"/>
  <c r="Q33" i="14"/>
  <c r="Q9" i="14"/>
  <c r="N26" i="14"/>
  <c r="O46" i="14"/>
  <c r="O33" i="14"/>
  <c r="M46" i="14"/>
  <c r="L26" i="14"/>
  <c r="M33" i="14"/>
  <c r="M9" i="14"/>
  <c r="J26" i="14"/>
  <c r="E26" i="14"/>
  <c r="I53" i="14"/>
  <c r="G21" i="14"/>
  <c r="I13" i="14"/>
  <c r="G22" i="14"/>
  <c r="I25" i="14"/>
  <c r="G35" i="14"/>
  <c r="I22" i="14"/>
  <c r="CT57" i="13"/>
  <c r="CQ50" i="13"/>
  <c r="CR50" i="13" s="1"/>
  <c r="CS53" i="13"/>
  <c r="CT53" i="13" s="1"/>
  <c r="H10" i="3"/>
  <c r="J10" i="3" s="1"/>
  <c r="H51" i="6"/>
  <c r="J51" i="6" s="1"/>
  <c r="G40" i="10"/>
  <c r="I40" i="10" s="1"/>
  <c r="F43" i="3"/>
  <c r="F83" i="3" s="1"/>
  <c r="H40" i="3"/>
  <c r="J40" i="3" s="1"/>
  <c r="H32" i="6"/>
  <c r="J32" i="6" s="1"/>
  <c r="G13" i="10"/>
  <c r="I13" i="10" s="1"/>
  <c r="C49" i="10"/>
  <c r="G49" i="10" s="1"/>
  <c r="I49" i="10" s="1"/>
  <c r="H12" i="6"/>
  <c r="J12" i="6" s="1"/>
  <c r="H66" i="6"/>
  <c r="D63" i="6"/>
  <c r="H63" i="6" s="1"/>
  <c r="H70" i="6"/>
  <c r="G12" i="8"/>
  <c r="I11" i="14"/>
  <c r="G53" i="14"/>
  <c r="G9" i="8"/>
  <c r="I9" i="8" s="1"/>
  <c r="E15" i="14"/>
  <c r="I9" i="14"/>
  <c r="H50" i="3"/>
  <c r="J50" i="3" s="1"/>
  <c r="G52" i="8"/>
  <c r="I52" i="8" s="1"/>
  <c r="H37" i="14"/>
  <c r="D24" i="3"/>
  <c r="H54" i="3"/>
  <c r="J54" i="3" s="1"/>
  <c r="H33" i="6"/>
  <c r="J33" i="6" s="1"/>
  <c r="G22" i="8"/>
  <c r="I22" i="8" s="1"/>
  <c r="H33" i="3"/>
  <c r="J33" i="3" s="1"/>
  <c r="H69" i="3"/>
  <c r="J69" i="3" s="1"/>
  <c r="H49" i="6"/>
  <c r="J49" i="6" s="1"/>
  <c r="H52" i="6"/>
  <c r="J52" i="6" s="1"/>
  <c r="C15" i="8"/>
  <c r="E15" i="8"/>
  <c r="D14" i="3"/>
  <c r="F24" i="3"/>
  <c r="G33" i="8"/>
  <c r="I33" i="8" s="1"/>
  <c r="G11" i="10"/>
  <c r="I11" i="10" s="1"/>
  <c r="G23" i="10"/>
  <c r="I23" i="10" s="1"/>
  <c r="G39" i="14"/>
  <c r="H11" i="3"/>
  <c r="H30" i="3"/>
  <c r="J30" i="3" s="1"/>
  <c r="D48" i="3"/>
  <c r="D58" i="3" s="1"/>
  <c r="H66" i="3"/>
  <c r="D24" i="6"/>
  <c r="H30" i="6"/>
  <c r="J30" i="6" s="1"/>
  <c r="H50" i="6"/>
  <c r="J50" i="6" s="1"/>
  <c r="E26" i="8"/>
  <c r="E29" i="8" s="1"/>
  <c r="G46" i="8"/>
  <c r="I46" i="8" s="1"/>
  <c r="H15" i="14"/>
  <c r="I20" i="14"/>
  <c r="I52" i="14"/>
  <c r="H34" i="3"/>
  <c r="J34" i="3" s="1"/>
  <c r="D43" i="3"/>
  <c r="D83" i="3" s="1"/>
  <c r="H49" i="3"/>
  <c r="J49" i="3" s="1"/>
  <c r="H67" i="3"/>
  <c r="J67" i="3" s="1"/>
  <c r="H41" i="6"/>
  <c r="J41" i="6" s="1"/>
  <c r="G9" i="14"/>
  <c r="E40" i="14"/>
  <c r="I40" i="14" s="1"/>
  <c r="I46" i="14"/>
  <c r="H71" i="6"/>
  <c r="D48" i="6"/>
  <c r="D58" i="6" s="1"/>
  <c r="H55" i="3"/>
  <c r="J55" i="3" s="1"/>
  <c r="H12" i="3"/>
  <c r="J12" i="3" s="1"/>
  <c r="G40" i="8"/>
  <c r="I40" i="8" s="1"/>
  <c r="CV22" i="13"/>
  <c r="CX22" i="13"/>
  <c r="H64" i="3"/>
  <c r="J64" i="3" s="1"/>
  <c r="D63" i="3"/>
  <c r="H75" i="3"/>
  <c r="H10" i="6"/>
  <c r="J10" i="6" s="1"/>
  <c r="G25" i="8"/>
  <c r="I25" i="8" s="1"/>
  <c r="G28" i="8"/>
  <c r="I28" i="8" s="1"/>
  <c r="G35" i="8"/>
  <c r="I35" i="8" s="1"/>
  <c r="G39" i="8"/>
  <c r="I39" i="8" s="1"/>
  <c r="G9" i="10"/>
  <c r="I9" i="10" s="1"/>
  <c r="G28" i="10"/>
  <c r="I28" i="10" s="1"/>
  <c r="CS9" i="13"/>
  <c r="CV9" i="13" s="1"/>
  <c r="CS13" i="13"/>
  <c r="CT22" i="13"/>
  <c r="CX28" i="13"/>
  <c r="CV28" i="13"/>
  <c r="CQ23" i="13"/>
  <c r="CR23" i="13" s="1"/>
  <c r="I29" i="13"/>
  <c r="J29" i="13" s="1"/>
  <c r="J26" i="13"/>
  <c r="L26" i="13"/>
  <c r="BK26" i="13"/>
  <c r="BJ29" i="13"/>
  <c r="CQ28" i="13"/>
  <c r="CR28" i="13" s="1"/>
  <c r="V37" i="13"/>
  <c r="H68" i="3"/>
  <c r="J68" i="3" s="1"/>
  <c r="H70" i="3"/>
  <c r="H75" i="6"/>
  <c r="G25" i="10"/>
  <c r="I25" i="10" s="1"/>
  <c r="C37" i="10"/>
  <c r="G47" i="10"/>
  <c r="I47" i="10" s="1"/>
  <c r="CX20" i="13"/>
  <c r="CU26" i="13"/>
  <c r="CT25" i="13"/>
  <c r="J15" i="13"/>
  <c r="CV25" i="13"/>
  <c r="BL29" i="13"/>
  <c r="BM29" i="13" s="1"/>
  <c r="BM26" i="13"/>
  <c r="G20" i="8"/>
  <c r="I20" i="8" s="1"/>
  <c r="C37" i="8"/>
  <c r="G47" i="8"/>
  <c r="I47" i="8" s="1"/>
  <c r="G53" i="8"/>
  <c r="CU15" i="13"/>
  <c r="CX9" i="13"/>
  <c r="CS35" i="13"/>
  <c r="CT35" i="13" s="1"/>
  <c r="BT31" i="13"/>
  <c r="BU15" i="13"/>
  <c r="F5" i="5"/>
  <c r="G11" i="8"/>
  <c r="I11" i="8" s="1"/>
  <c r="C26" i="10"/>
  <c r="G20" i="10"/>
  <c r="G22" i="10"/>
  <c r="I22" i="10" s="1"/>
  <c r="G52" i="10"/>
  <c r="I52" i="10" s="1"/>
  <c r="CS48" i="13"/>
  <c r="CT48" i="13" s="1"/>
  <c r="CU53" i="13"/>
  <c r="H83" i="6"/>
  <c r="J83" i="6" s="1"/>
  <c r="CS21" i="13"/>
  <c r="CT21" i="13" s="1"/>
  <c r="CX35" i="13"/>
  <c r="AE26" i="13"/>
  <c r="AD29" i="13"/>
  <c r="AP29" i="13"/>
  <c r="AQ29" i="13" s="1"/>
  <c r="AQ26" i="13"/>
  <c r="AS26" i="13"/>
  <c r="CQ37" i="13"/>
  <c r="CR37" i="13" s="1"/>
  <c r="E49" i="8"/>
  <c r="G39" i="10"/>
  <c r="I39" i="10" s="1"/>
  <c r="G53" i="10"/>
  <c r="CX11" i="13"/>
  <c r="DH31" i="13"/>
  <c r="AF29" i="13"/>
  <c r="AG26" i="13"/>
  <c r="CQ39" i="13"/>
  <c r="CR39" i="13" s="1"/>
  <c r="AN31" i="13"/>
  <c r="AO15" i="13"/>
  <c r="AZ31" i="13"/>
  <c r="BA15" i="13"/>
  <c r="BC15" i="13"/>
  <c r="DL15" i="13"/>
  <c r="DJ15" i="13"/>
  <c r="CV20" i="13"/>
  <c r="CR9" i="13"/>
  <c r="CS11" i="13"/>
  <c r="CT11" i="13" s="1"/>
  <c r="CQ13" i="13"/>
  <c r="CR13" i="13" s="1"/>
  <c r="CS33" i="13"/>
  <c r="AQ15" i="13"/>
  <c r="DD29" i="13"/>
  <c r="DF29" i="13"/>
  <c r="CX48" i="13"/>
  <c r="B31" i="13"/>
  <c r="B43" i="13" s="1"/>
  <c r="B52" i="13" s="1"/>
  <c r="B54" i="13" s="1"/>
  <c r="B56" i="13" s="1"/>
  <c r="B58" i="13" s="1"/>
  <c r="L15" i="13"/>
  <c r="AF31" i="13"/>
  <c r="AG15" i="13"/>
  <c r="BM15" i="13"/>
  <c r="BX15" i="13"/>
  <c r="BZ15" i="13" s="1"/>
  <c r="V26" i="13"/>
  <c r="U29" i="13"/>
  <c r="X29" i="13" s="1"/>
  <c r="BC26" i="13"/>
  <c r="BB29" i="13"/>
  <c r="DJ26" i="13"/>
  <c r="AQ37" i="13"/>
  <c r="BM50" i="13"/>
  <c r="BO50" i="13"/>
  <c r="AR31" i="13"/>
  <c r="AS15" i="13"/>
  <c r="CV23" i="13"/>
  <c r="AH29" i="13"/>
  <c r="AK29" i="13" s="1"/>
  <c r="AI26" i="13"/>
  <c r="BN29" i="13"/>
  <c r="BO26" i="13"/>
  <c r="AA31" i="13"/>
  <c r="CT47" i="13"/>
  <c r="CX39" i="13"/>
  <c r="CV39" i="13"/>
  <c r="W31" i="13"/>
  <c r="BD31" i="13"/>
  <c r="BE15" i="13"/>
  <c r="N26" i="13"/>
  <c r="M29" i="13"/>
  <c r="AU26" i="13"/>
  <c r="AT29" i="13"/>
  <c r="O29" i="13"/>
  <c r="O31" i="13" s="1"/>
  <c r="AV29" i="13"/>
  <c r="C26" i="14"/>
  <c r="G20" i="14"/>
  <c r="CU50" i="13"/>
  <c r="CX47" i="13"/>
  <c r="CV47" i="13"/>
  <c r="F15" i="13"/>
  <c r="AJ31" i="13"/>
  <c r="AK15" i="13"/>
  <c r="BP31" i="13"/>
  <c r="BQ15" i="13"/>
  <c r="CQ20" i="13"/>
  <c r="CT20" i="13" s="1"/>
  <c r="Y29" i="13"/>
  <c r="Z29" i="13" s="1"/>
  <c r="Z26" i="13"/>
  <c r="BF29" i="13"/>
  <c r="BG29" i="13" s="1"/>
  <c r="BG26" i="13"/>
  <c r="DL29" i="13"/>
  <c r="CU33" i="13"/>
  <c r="AI37" i="13"/>
  <c r="BQ37" i="13"/>
  <c r="BS37" i="13"/>
  <c r="CX57" i="13"/>
  <c r="CV57" i="13"/>
  <c r="G31" i="13"/>
  <c r="AV31" i="13"/>
  <c r="AW15" i="13"/>
  <c r="AY15" i="13" s="1"/>
  <c r="DF31" i="13"/>
  <c r="DN15" i="13"/>
  <c r="F26" i="13"/>
  <c r="E29" i="13"/>
  <c r="AM26" i="13"/>
  <c r="AL29" i="13"/>
  <c r="BS26" i="13"/>
  <c r="BR29" i="13"/>
  <c r="DF26" i="13"/>
  <c r="P37" i="13"/>
  <c r="X50" i="13"/>
  <c r="AM50" i="13"/>
  <c r="AK50" i="13"/>
  <c r="DB50" i="13"/>
  <c r="AM15" i="13"/>
  <c r="BH31" i="13"/>
  <c r="BI15" i="13"/>
  <c r="BS15" i="13"/>
  <c r="Q29" i="13"/>
  <c r="Q31" i="13" s="1"/>
  <c r="BX26" i="13"/>
  <c r="BZ26" i="13" s="1"/>
  <c r="R26" i="13"/>
  <c r="AB26" i="13"/>
  <c r="AX29" i="13"/>
  <c r="AX31" i="13" s="1"/>
  <c r="AY26" i="13"/>
  <c r="BI26" i="13"/>
  <c r="BQ29" i="13"/>
  <c r="DN29" i="13"/>
  <c r="BI37" i="13"/>
  <c r="P50" i="13"/>
  <c r="I33" i="14"/>
  <c r="E37" i="14"/>
  <c r="C31" i="13"/>
  <c r="K31" i="13"/>
  <c r="S31" i="13"/>
  <c r="BA37" i="13"/>
  <c r="T50" i="13"/>
  <c r="BX50" i="13"/>
  <c r="BZ50" i="13" s="1"/>
  <c r="AB50" i="13"/>
  <c r="CZ15" i="13"/>
  <c r="DH15" i="13"/>
  <c r="AS37" i="13"/>
  <c r="F39" i="13"/>
  <c r="H50" i="13"/>
  <c r="R50" i="13"/>
  <c r="DL37" i="13"/>
  <c r="L50" i="13"/>
  <c r="H26" i="14"/>
  <c r="G52" i="14"/>
  <c r="C49" i="14"/>
  <c r="G46" i="14"/>
  <c r="BE50" i="13"/>
  <c r="I12" i="14"/>
  <c r="C15" i="14"/>
  <c r="AW50" i="13"/>
  <c r="AY50" i="13" s="1"/>
  <c r="I23" i="14"/>
  <c r="C37" i="14"/>
  <c r="G33" i="14"/>
  <c r="E56" i="10" l="1"/>
  <c r="F76" i="6"/>
  <c r="K37" i="14"/>
  <c r="AA37" i="14"/>
  <c r="DB26" i="13"/>
  <c r="F27" i="5"/>
  <c r="G27" i="5" s="1"/>
  <c r="CZ26" i="13"/>
  <c r="CX26" i="13"/>
  <c r="BL31" i="13"/>
  <c r="AG29" i="13"/>
  <c r="CY56" i="13"/>
  <c r="CY58" i="13"/>
  <c r="L29" i="13"/>
  <c r="T29" i="13"/>
  <c r="AS29" i="13"/>
  <c r="F40" i="5"/>
  <c r="G40" i="5" s="1"/>
  <c r="F41" i="5"/>
  <c r="G41" i="5" s="1"/>
  <c r="W49" i="14"/>
  <c r="R29" i="14"/>
  <c r="R31" i="14" s="1"/>
  <c r="U49" i="14"/>
  <c r="G29" i="8"/>
  <c r="I29" i="8" s="1"/>
  <c r="H14" i="3"/>
  <c r="J14" i="3" s="1"/>
  <c r="H43" i="6"/>
  <c r="J43" i="6" s="1"/>
  <c r="CW52" i="13"/>
  <c r="CW54" i="13" s="1"/>
  <c r="CW56" i="13" s="1"/>
  <c r="AA15" i="14"/>
  <c r="M15" i="14"/>
  <c r="BF31" i="13"/>
  <c r="BF43" i="13" s="1"/>
  <c r="AP31" i="13"/>
  <c r="AS31" i="13" s="1"/>
  <c r="H14" i="6"/>
  <c r="J14" i="6" s="1"/>
  <c r="I49" i="14"/>
  <c r="D13" i="3"/>
  <c r="D9" i="3" s="1"/>
  <c r="D36" i="3" s="1"/>
  <c r="H83" i="3"/>
  <c r="J83" i="3" s="1"/>
  <c r="F13" i="3"/>
  <c r="F9" i="3" s="1"/>
  <c r="F36" i="3" s="1"/>
  <c r="G15" i="8"/>
  <c r="I15" i="8" s="1"/>
  <c r="G15" i="10"/>
  <c r="I15" i="10" s="1"/>
  <c r="H24" i="6"/>
  <c r="J24" i="6" s="1"/>
  <c r="E29" i="14"/>
  <c r="E31" i="14" s="1"/>
  <c r="E42" i="14" s="1"/>
  <c r="D13" i="6"/>
  <c r="D9" i="6" s="1"/>
  <c r="W37" i="14"/>
  <c r="G26" i="8"/>
  <c r="I26" i="8" s="1"/>
  <c r="I37" i="14"/>
  <c r="G49" i="14"/>
  <c r="CS26" i="13"/>
  <c r="CS29" i="13" s="1"/>
  <c r="H48" i="6"/>
  <c r="J48" i="6" s="1"/>
  <c r="S37" i="14"/>
  <c r="O15" i="14"/>
  <c r="G49" i="8"/>
  <c r="I49" i="8" s="1"/>
  <c r="G37" i="10"/>
  <c r="I37" i="10" s="1"/>
  <c r="S15" i="14"/>
  <c r="H43" i="3"/>
  <c r="J43" i="3" s="1"/>
  <c r="H48" i="3"/>
  <c r="J48" i="3" s="1"/>
  <c r="U37" i="14"/>
  <c r="H58" i="6"/>
  <c r="J58" i="6" s="1"/>
  <c r="T29" i="14"/>
  <c r="Q37" i="14"/>
  <c r="S26" i="14"/>
  <c r="AA26" i="14"/>
  <c r="K49" i="14"/>
  <c r="Z31" i="14"/>
  <c r="Z42" i="14" s="1"/>
  <c r="Z51" i="14" s="1"/>
  <c r="Z54" i="14" s="1"/>
  <c r="M49" i="14"/>
  <c r="AA49" i="14"/>
  <c r="Y26" i="14"/>
  <c r="Y15" i="14"/>
  <c r="Y37" i="14"/>
  <c r="U15" i="14"/>
  <c r="Q15" i="14"/>
  <c r="O37" i="14"/>
  <c r="M37" i="14"/>
  <c r="S49" i="14"/>
  <c r="X29" i="14"/>
  <c r="AA29" i="14" s="1"/>
  <c r="O49" i="14"/>
  <c r="I15" i="14"/>
  <c r="K15" i="14"/>
  <c r="W15" i="14"/>
  <c r="I26" i="14"/>
  <c r="K26" i="14"/>
  <c r="U26" i="14"/>
  <c r="Y49" i="14"/>
  <c r="Q49" i="14"/>
  <c r="V29" i="14"/>
  <c r="W26" i="14"/>
  <c r="P29" i="14"/>
  <c r="Q26" i="14"/>
  <c r="N29" i="14"/>
  <c r="O26" i="14"/>
  <c r="L29" i="14"/>
  <c r="M26" i="14"/>
  <c r="J29" i="14"/>
  <c r="G37" i="14"/>
  <c r="CV48" i="13"/>
  <c r="CS50" i="13"/>
  <c r="CT50" i="13" s="1"/>
  <c r="CV35" i="13"/>
  <c r="CT39" i="13"/>
  <c r="E31" i="8"/>
  <c r="E42" i="8" s="1"/>
  <c r="E51" i="8" s="1"/>
  <c r="E54" i="8" s="1"/>
  <c r="G40" i="14"/>
  <c r="CT28" i="13"/>
  <c r="CX50" i="13"/>
  <c r="H24" i="3"/>
  <c r="J24" i="3" s="1"/>
  <c r="Q43" i="13"/>
  <c r="BX31" i="13"/>
  <c r="BZ31" i="13" s="1"/>
  <c r="R31" i="13"/>
  <c r="AX43" i="13"/>
  <c r="BH43" i="13"/>
  <c r="F29" i="13"/>
  <c r="H29" i="13"/>
  <c r="E31" i="13"/>
  <c r="H31" i="13" s="1"/>
  <c r="AJ43" i="13"/>
  <c r="DH43" i="13"/>
  <c r="CV53" i="13"/>
  <c r="CX53" i="13"/>
  <c r="C29" i="10"/>
  <c r="G26" i="10"/>
  <c r="I26" i="10" s="1"/>
  <c r="CV21" i="13"/>
  <c r="CU29" i="13"/>
  <c r="CU31" i="13" s="1"/>
  <c r="N29" i="13"/>
  <c r="M31" i="13"/>
  <c r="P31" i="13" s="1"/>
  <c r="K43" i="13"/>
  <c r="BA29" i="13"/>
  <c r="DL31" i="13"/>
  <c r="CR20" i="13"/>
  <c r="CQ26" i="13"/>
  <c r="C29" i="14"/>
  <c r="G26" i="14"/>
  <c r="Y31" i="13"/>
  <c r="AB31" i="13" s="1"/>
  <c r="BL43" i="13"/>
  <c r="AQ31" i="13"/>
  <c r="CZ31" i="13"/>
  <c r="J63" i="6"/>
  <c r="BT43" i="13"/>
  <c r="CV11" i="13"/>
  <c r="I31" i="13"/>
  <c r="L31" i="13" s="1"/>
  <c r="CS15" i="13"/>
  <c r="CV15" i="13" s="1"/>
  <c r="CT9" i="13"/>
  <c r="C31" i="8"/>
  <c r="O43" i="13"/>
  <c r="H29" i="14"/>
  <c r="C43" i="13"/>
  <c r="D31" i="13"/>
  <c r="DN31" i="13"/>
  <c r="BI29" i="13"/>
  <c r="AH31" i="13"/>
  <c r="AI29" i="13"/>
  <c r="CQ15" i="13"/>
  <c r="CT23" i="13"/>
  <c r="F16" i="5"/>
  <c r="G16" i="5" s="1"/>
  <c r="G5" i="5"/>
  <c r="G15" i="14"/>
  <c r="R29" i="13"/>
  <c r="BX29" i="13"/>
  <c r="BZ29" i="13" s="1"/>
  <c r="BS29" i="13"/>
  <c r="BU29" i="13"/>
  <c r="BR31" i="13"/>
  <c r="BU31" i="13" s="1"/>
  <c r="CU37" i="13"/>
  <c r="CX33" i="13"/>
  <c r="CV33" i="13"/>
  <c r="DN43" i="13"/>
  <c r="BD43" i="13"/>
  <c r="BC29" i="13"/>
  <c r="BB31" i="13"/>
  <c r="AF43" i="13"/>
  <c r="DB43" i="13"/>
  <c r="BK29" i="13"/>
  <c r="BJ31" i="13"/>
  <c r="BM31" i="13" s="1"/>
  <c r="BE29" i="13"/>
  <c r="H58" i="3"/>
  <c r="J58" i="3" s="1"/>
  <c r="T31" i="13"/>
  <c r="S43" i="13"/>
  <c r="BN31" i="13"/>
  <c r="BO29" i="13"/>
  <c r="DJ31" i="13"/>
  <c r="AW29" i="13"/>
  <c r="AY29" i="13" s="1"/>
  <c r="W43" i="13"/>
  <c r="AB29" i="13"/>
  <c r="CT33" i="13"/>
  <c r="CS37" i="13"/>
  <c r="CT37" i="13" s="1"/>
  <c r="DB31" i="13"/>
  <c r="BA31" i="13"/>
  <c r="AZ43" i="13"/>
  <c r="AM29" i="13"/>
  <c r="AL31" i="13"/>
  <c r="AO29" i="13"/>
  <c r="AV43" i="13"/>
  <c r="BP43" i="13"/>
  <c r="BQ31" i="13"/>
  <c r="P29" i="13"/>
  <c r="AA43" i="13"/>
  <c r="AR43" i="13"/>
  <c r="V29" i="13"/>
  <c r="U31" i="13"/>
  <c r="X31" i="13" s="1"/>
  <c r="DF43" i="13"/>
  <c r="DD31" i="13"/>
  <c r="CT13" i="13"/>
  <c r="CV13" i="13"/>
  <c r="H63" i="3"/>
  <c r="CX15" i="13"/>
  <c r="G43" i="13"/>
  <c r="AU29" i="13"/>
  <c r="AT31" i="13"/>
  <c r="AW31" i="13" s="1"/>
  <c r="AY31" i="13" s="1"/>
  <c r="AN43" i="13"/>
  <c r="AE29" i="13"/>
  <c r="AD31" i="13"/>
  <c r="AG31" i="13" s="1"/>
  <c r="CZ29" i="13"/>
  <c r="DB29" i="13"/>
  <c r="G37" i="8"/>
  <c r="I37" i="8" s="1"/>
  <c r="F77" i="6" l="1"/>
  <c r="F79" i="6" s="1"/>
  <c r="F91" i="6" s="1"/>
  <c r="F74" i="6"/>
  <c r="F72" i="6" s="1"/>
  <c r="S29" i="14"/>
  <c r="AP43" i="13"/>
  <c r="BI31" i="13"/>
  <c r="BG31" i="13"/>
  <c r="U29" i="14"/>
  <c r="CW58" i="13"/>
  <c r="H13" i="6"/>
  <c r="J13" i="6" s="1"/>
  <c r="H13" i="3"/>
  <c r="J13" i="3" s="1"/>
  <c r="G29" i="14"/>
  <c r="CV26" i="13"/>
  <c r="CT26" i="13"/>
  <c r="K29" i="14"/>
  <c r="T31" i="14"/>
  <c r="T42" i="14" s="1"/>
  <c r="Z56" i="14"/>
  <c r="X31" i="14"/>
  <c r="AA31" i="14" s="1"/>
  <c r="Y29" i="14"/>
  <c r="W29" i="14"/>
  <c r="V31" i="14"/>
  <c r="R42" i="14"/>
  <c r="Q29" i="14"/>
  <c r="P31" i="14"/>
  <c r="S31" i="14" s="1"/>
  <c r="O29" i="14"/>
  <c r="N31" i="14"/>
  <c r="M29" i="14"/>
  <c r="L31" i="14"/>
  <c r="J31" i="14"/>
  <c r="C31" i="14"/>
  <c r="G31" i="14" s="1"/>
  <c r="CV50" i="13"/>
  <c r="H9" i="3"/>
  <c r="H36" i="3" s="1"/>
  <c r="J36" i="3" s="1"/>
  <c r="BP52" i="13"/>
  <c r="DJ43" i="13"/>
  <c r="AH43" i="13"/>
  <c r="AK43" i="13" s="1"/>
  <c r="AI31" i="13"/>
  <c r="BL52" i="13"/>
  <c r="D36" i="6"/>
  <c r="H9" i="6"/>
  <c r="W52" i="13"/>
  <c r="BK31" i="13"/>
  <c r="BJ43" i="13"/>
  <c r="J31" i="13"/>
  <c r="I43" i="13"/>
  <c r="Y43" i="13"/>
  <c r="Z31" i="13"/>
  <c r="AK31" i="13"/>
  <c r="AV52" i="13"/>
  <c r="AE31" i="13"/>
  <c r="AD43" i="13"/>
  <c r="G52" i="13"/>
  <c r="J63" i="3"/>
  <c r="AA52" i="13"/>
  <c r="BN43" i="13"/>
  <c r="BQ43" i="13" s="1"/>
  <c r="BO31" i="13"/>
  <c r="BB43" i="13"/>
  <c r="BE43" i="13" s="1"/>
  <c r="BC31" i="13"/>
  <c r="CV37" i="13"/>
  <c r="CX37" i="13"/>
  <c r="E43" i="13"/>
  <c r="H43" i="13" s="1"/>
  <c r="F31" i="13"/>
  <c r="AJ52" i="13"/>
  <c r="E51" i="14"/>
  <c r="AL43" i="13"/>
  <c r="AM31" i="13"/>
  <c r="S52" i="13"/>
  <c r="T43" i="13"/>
  <c r="I29" i="14"/>
  <c r="H31" i="14"/>
  <c r="G31" i="8"/>
  <c r="I31" i="8" s="1"/>
  <c r="DB52" i="13"/>
  <c r="CZ43" i="13"/>
  <c r="G29" i="10"/>
  <c r="I29" i="10" s="1"/>
  <c r="C31" i="10"/>
  <c r="AX52" i="13"/>
  <c r="AG43" i="13"/>
  <c r="AF52" i="13"/>
  <c r="K52" i="13"/>
  <c r="AO31" i="13"/>
  <c r="DD43" i="13"/>
  <c r="BE31" i="13"/>
  <c r="DF52" i="13"/>
  <c r="AP52" i="13"/>
  <c r="AQ43" i="13"/>
  <c r="CQ29" i="13"/>
  <c r="CR29" i="13" s="1"/>
  <c r="CR26" i="13"/>
  <c r="M43" i="13"/>
  <c r="P43" i="13" s="1"/>
  <c r="N31" i="13"/>
  <c r="E56" i="8"/>
  <c r="F76" i="3"/>
  <c r="BX43" i="13"/>
  <c r="BZ43" i="13" s="1"/>
  <c r="R43" i="13"/>
  <c r="Q52" i="13"/>
  <c r="AT43" i="13"/>
  <c r="AU31" i="13"/>
  <c r="CU43" i="13"/>
  <c r="CX31" i="13"/>
  <c r="AN52" i="13"/>
  <c r="U43" i="13"/>
  <c r="V31" i="13"/>
  <c r="BD52" i="13"/>
  <c r="BR43" i="13"/>
  <c r="BU43" i="13" s="1"/>
  <c r="BS31" i="13"/>
  <c r="CR15" i="13"/>
  <c r="BT52" i="13"/>
  <c r="BF52" i="13"/>
  <c r="BG43" i="13"/>
  <c r="AZ52" i="13"/>
  <c r="BA43" i="13"/>
  <c r="DN52" i="13"/>
  <c r="O52" i="13"/>
  <c r="BH52" i="13"/>
  <c r="BI43" i="13"/>
  <c r="AR52" i="13"/>
  <c r="AS43" i="13"/>
  <c r="C52" i="13"/>
  <c r="D43" i="13"/>
  <c r="CS31" i="13"/>
  <c r="CV31" i="13" s="1"/>
  <c r="CT15" i="13"/>
  <c r="DL43" i="13"/>
  <c r="CV29" i="13"/>
  <c r="CX29" i="13"/>
  <c r="DH52" i="13"/>
  <c r="U31" i="14" l="1"/>
  <c r="X42" i="14"/>
  <c r="AA42" i="14" s="1"/>
  <c r="Y31" i="14"/>
  <c r="C42" i="14"/>
  <c r="G42" i="14" s="1"/>
  <c r="K31" i="14"/>
  <c r="V42" i="14"/>
  <c r="W31" i="14"/>
  <c r="U42" i="14"/>
  <c r="T51" i="14"/>
  <c r="R51" i="14"/>
  <c r="P42" i="14"/>
  <c r="S42" i="14" s="1"/>
  <c r="Q31" i="14"/>
  <c r="N42" i="14"/>
  <c r="O31" i="14"/>
  <c r="L42" i="14"/>
  <c r="M31" i="14"/>
  <c r="J42" i="14"/>
  <c r="CQ31" i="13"/>
  <c r="CR31" i="13" s="1"/>
  <c r="CT29" i="13"/>
  <c r="J9" i="3"/>
  <c r="AA54" i="13"/>
  <c r="DA58" i="13"/>
  <c r="DA56" i="13"/>
  <c r="CS43" i="13"/>
  <c r="CV43" i="13" s="1"/>
  <c r="BF54" i="13"/>
  <c r="BG52" i="13"/>
  <c r="AU43" i="13"/>
  <c r="AT52" i="13"/>
  <c r="AW52" i="13" s="1"/>
  <c r="AY52" i="13" s="1"/>
  <c r="M52" i="13"/>
  <c r="N43" i="13"/>
  <c r="G31" i="10"/>
  <c r="I31" i="10" s="1"/>
  <c r="C42" i="10"/>
  <c r="Y52" i="13"/>
  <c r="AB52" i="13" s="1"/>
  <c r="Z43" i="13"/>
  <c r="BX52" i="13"/>
  <c r="R52" i="13"/>
  <c r="Q54" i="13"/>
  <c r="AL52" i="13"/>
  <c r="AO52" i="13" s="1"/>
  <c r="AM43" i="13"/>
  <c r="C54" i="13"/>
  <c r="D52" i="13"/>
  <c r="BT54" i="13"/>
  <c r="AO43" i="13"/>
  <c r="DE58" i="13"/>
  <c r="DE56" i="13"/>
  <c r="F43" i="13"/>
  <c r="E52" i="13"/>
  <c r="AV54" i="13"/>
  <c r="DJ52" i="13"/>
  <c r="BD54" i="13"/>
  <c r="DH54" i="13"/>
  <c r="DG56" i="13"/>
  <c r="DG58" i="13"/>
  <c r="O54" i="13"/>
  <c r="P52" i="13"/>
  <c r="BC43" i="13"/>
  <c r="BB52" i="13"/>
  <c r="J43" i="13"/>
  <c r="I52" i="13"/>
  <c r="L52" i="13" s="1"/>
  <c r="J9" i="6"/>
  <c r="H36" i="6"/>
  <c r="J36" i="6" s="1"/>
  <c r="AN54" i="13"/>
  <c r="DB54" i="13"/>
  <c r="CZ52" i="13"/>
  <c r="E54" i="14"/>
  <c r="AW43" i="13"/>
  <c r="AY43" i="13" s="1"/>
  <c r="BJ52" i="13"/>
  <c r="BM52" i="13" s="1"/>
  <c r="BK43" i="13"/>
  <c r="BL54" i="13"/>
  <c r="DM56" i="13"/>
  <c r="DM58" i="13"/>
  <c r="V43" i="13"/>
  <c r="U52" i="13"/>
  <c r="AZ54" i="13"/>
  <c r="BA52" i="13"/>
  <c r="AR54" i="13"/>
  <c r="AS52" i="13"/>
  <c r="AP54" i="13"/>
  <c r="AQ52" i="13"/>
  <c r="DD52" i="13"/>
  <c r="L43" i="13"/>
  <c r="T52" i="13"/>
  <c r="S54" i="13"/>
  <c r="G54" i="13"/>
  <c r="H52" i="13"/>
  <c r="BM43" i="13"/>
  <c r="F74" i="3"/>
  <c r="F72" i="3" s="1"/>
  <c r="F77" i="3"/>
  <c r="F79" i="3" s="1"/>
  <c r="F91" i="3" s="1"/>
  <c r="K54" i="13"/>
  <c r="AX54" i="13"/>
  <c r="G42" i="8"/>
  <c r="I42" i="8" s="1"/>
  <c r="C51" i="8"/>
  <c r="AJ54" i="13"/>
  <c r="BN52" i="13"/>
  <c r="BO43" i="13"/>
  <c r="X52" i="13"/>
  <c r="W54" i="13"/>
  <c r="BP54" i="13"/>
  <c r="DN54" i="13"/>
  <c r="DL52" i="13"/>
  <c r="BH54" i="13"/>
  <c r="BI52" i="13"/>
  <c r="BS43" i="13"/>
  <c r="BR52" i="13"/>
  <c r="BU52" i="13" s="1"/>
  <c r="CU52" i="13"/>
  <c r="CX43" i="13"/>
  <c r="AF54" i="13"/>
  <c r="H42" i="14"/>
  <c r="I31" i="14"/>
  <c r="AB43" i="13"/>
  <c r="AD52" i="13"/>
  <c r="AG52" i="13" s="1"/>
  <c r="AE43" i="13"/>
  <c r="X43" i="13"/>
  <c r="AI43" i="13"/>
  <c r="AH52" i="13"/>
  <c r="C51" i="14" l="1"/>
  <c r="G51" i="14" s="1"/>
  <c r="G54" i="14" s="1"/>
  <c r="G56" i="14" s="1"/>
  <c r="X51" i="14"/>
  <c r="AA51" i="14" s="1"/>
  <c r="AA54" i="14" s="1"/>
  <c r="AA56" i="14" s="1"/>
  <c r="Y42" i="14"/>
  <c r="K42" i="14"/>
  <c r="W42" i="14"/>
  <c r="V51" i="14"/>
  <c r="U51" i="14"/>
  <c r="U54" i="14" s="1"/>
  <c r="T54" i="14"/>
  <c r="R54" i="14"/>
  <c r="Q42" i="14"/>
  <c r="P51" i="14"/>
  <c r="S51" i="14" s="1"/>
  <c r="S54" i="14" s="1"/>
  <c r="O42" i="14"/>
  <c r="N51" i="14"/>
  <c r="M42" i="14"/>
  <c r="L51" i="14"/>
  <c r="J51" i="14"/>
  <c r="CQ43" i="13"/>
  <c r="CR43" i="13" s="1"/>
  <c r="CT31" i="13"/>
  <c r="DH58" i="13"/>
  <c r="W56" i="13"/>
  <c r="W58" i="13" s="1"/>
  <c r="C54" i="8"/>
  <c r="G51" i="8"/>
  <c r="DC58" i="13"/>
  <c r="DD58" i="13" s="1"/>
  <c r="DC56" i="13"/>
  <c r="DD54" i="13"/>
  <c r="E56" i="14"/>
  <c r="J52" i="13"/>
  <c r="I54" i="13"/>
  <c r="L54" i="13" s="1"/>
  <c r="BD58" i="13"/>
  <c r="BD56" i="13"/>
  <c r="BZ52" i="13"/>
  <c r="BX54" i="13"/>
  <c r="AN56" i="13"/>
  <c r="F52" i="13"/>
  <c r="E54" i="13"/>
  <c r="H54" i="13" s="1"/>
  <c r="BT58" i="13"/>
  <c r="BT56" i="13"/>
  <c r="AE52" i="13"/>
  <c r="AD54" i="13"/>
  <c r="AG54" i="13" s="1"/>
  <c r="AF56" i="13"/>
  <c r="AP56" i="13"/>
  <c r="AQ54" i="13"/>
  <c r="Y54" i="13"/>
  <c r="AB54" i="13" s="1"/>
  <c r="Z52" i="13"/>
  <c r="AA56" i="13"/>
  <c r="BH58" i="13"/>
  <c r="BI54" i="13"/>
  <c r="BH56" i="13"/>
  <c r="BO52" i="13"/>
  <c r="BN54" i="13"/>
  <c r="BQ54" i="13" s="1"/>
  <c r="AX58" i="13"/>
  <c r="AX56" i="13"/>
  <c r="G56" i="13"/>
  <c r="G58" i="13" s="1"/>
  <c r="AR56" i="13"/>
  <c r="AS54" i="13"/>
  <c r="CZ54" i="13"/>
  <c r="CZ58" i="13"/>
  <c r="BC52" i="13"/>
  <c r="BB54" i="13"/>
  <c r="BE54" i="13" s="1"/>
  <c r="DI58" i="13"/>
  <c r="DJ58" i="13" s="1"/>
  <c r="DI56" i="13"/>
  <c r="DJ54" i="13"/>
  <c r="C56" i="13"/>
  <c r="C58" i="13" s="1"/>
  <c r="D58" i="13" s="1"/>
  <c r="D54" i="13"/>
  <c r="G42" i="10"/>
  <c r="I42" i="10" s="1"/>
  <c r="C51" i="10"/>
  <c r="K56" i="13"/>
  <c r="K58" i="13" s="1"/>
  <c r="S56" i="13"/>
  <c r="S58" i="13" s="1"/>
  <c r="T54" i="13"/>
  <c r="BL56" i="13"/>
  <c r="BL58" i="13"/>
  <c r="DF54" i="13"/>
  <c r="BG54" i="13"/>
  <c r="BF56" i="13"/>
  <c r="BF58" i="13"/>
  <c r="DK58" i="13"/>
  <c r="DL54" i="13"/>
  <c r="DK56" i="13"/>
  <c r="AZ56" i="13"/>
  <c r="AZ58" i="13"/>
  <c r="BA54" i="13"/>
  <c r="AV56" i="13"/>
  <c r="AV58" i="13"/>
  <c r="AW58" i="13" s="1"/>
  <c r="AM52" i="13"/>
  <c r="AL54" i="13"/>
  <c r="CS52" i="13"/>
  <c r="AH54" i="13"/>
  <c r="AK54" i="13" s="1"/>
  <c r="AI52" i="13"/>
  <c r="CU54" i="13"/>
  <c r="CX52" i="13"/>
  <c r="BQ52" i="13"/>
  <c r="AK52" i="13"/>
  <c r="U54" i="13"/>
  <c r="X54" i="13" s="1"/>
  <c r="V52" i="13"/>
  <c r="BK52" i="13"/>
  <c r="BJ54" i="13"/>
  <c r="BM54" i="13" s="1"/>
  <c r="Q56" i="13"/>
  <c r="Q58" i="13" s="1"/>
  <c r="R58" i="13" s="1"/>
  <c r="R54" i="13"/>
  <c r="N52" i="13"/>
  <c r="M54" i="13"/>
  <c r="H51" i="14"/>
  <c r="I42" i="14"/>
  <c r="BS52" i="13"/>
  <c r="BR54" i="13"/>
  <c r="BU54" i="13" s="1"/>
  <c r="BP56" i="13"/>
  <c r="BP58" i="13"/>
  <c r="AJ56" i="13"/>
  <c r="BE52" i="13"/>
  <c r="AU52" i="13"/>
  <c r="AT54" i="13"/>
  <c r="AW54" i="13" s="1"/>
  <c r="AY54" i="13" s="1"/>
  <c r="C54" i="14" l="1"/>
  <c r="C56" i="14" s="1"/>
  <c r="DF58" i="13"/>
  <c r="BA58" i="13"/>
  <c r="X54" i="14"/>
  <c r="X56" i="14" s="1"/>
  <c r="BI58" i="13"/>
  <c r="Y51" i="14"/>
  <c r="Y54" i="14" s="1"/>
  <c r="K51" i="14"/>
  <c r="K54" i="14" s="1"/>
  <c r="R56" i="14"/>
  <c r="T56" i="14"/>
  <c r="S56" i="14"/>
  <c r="U56" i="14"/>
  <c r="W51" i="14"/>
  <c r="W54" i="14" s="1"/>
  <c r="V54" i="14"/>
  <c r="Q51" i="14"/>
  <c r="Q54" i="14" s="1"/>
  <c r="P54" i="14"/>
  <c r="O51" i="14"/>
  <c r="O54" i="14" s="1"/>
  <c r="N54" i="14"/>
  <c r="M51" i="14"/>
  <c r="M54" i="14" s="1"/>
  <c r="L54" i="14"/>
  <c r="J54" i="14"/>
  <c r="CQ52" i="13"/>
  <c r="CR52" i="13" s="1"/>
  <c r="CT43" i="13"/>
  <c r="DL58" i="13"/>
  <c r="CS54" i="13"/>
  <c r="CV54" i="13" s="1"/>
  <c r="CV52" i="13"/>
  <c r="AL56" i="13"/>
  <c r="AM54" i="13"/>
  <c r="E56" i="13"/>
  <c r="F54" i="13"/>
  <c r="BJ58" i="13"/>
  <c r="BK58" i="13" s="1"/>
  <c r="BJ56" i="13"/>
  <c r="BK54" i="13"/>
  <c r="CU58" i="13"/>
  <c r="CU56" i="13"/>
  <c r="CX54" i="13"/>
  <c r="M56" i="13"/>
  <c r="M58" i="13" s="1"/>
  <c r="N54" i="13"/>
  <c r="BG58" i="13"/>
  <c r="AY58" i="13"/>
  <c r="AE54" i="13"/>
  <c r="AD56" i="13"/>
  <c r="P54" i="13"/>
  <c r="H54" i="14"/>
  <c r="I51" i="14"/>
  <c r="I54" i="14" s="1"/>
  <c r="AH56" i="13"/>
  <c r="AI54" i="13"/>
  <c r="T58" i="13"/>
  <c r="BN56" i="13"/>
  <c r="BO54" i="13"/>
  <c r="BN58" i="13"/>
  <c r="BO58" i="13" s="1"/>
  <c r="I56" i="13"/>
  <c r="I58" i="13" s="1"/>
  <c r="J58" i="13" s="1"/>
  <c r="J54" i="13"/>
  <c r="AT56" i="13"/>
  <c r="AU54" i="13"/>
  <c r="V54" i="13"/>
  <c r="U56" i="13"/>
  <c r="U58" i="13" s="1"/>
  <c r="V58" i="13" s="1"/>
  <c r="DB58" i="13"/>
  <c r="AO54" i="13"/>
  <c r="G54" i="8"/>
  <c r="I51" i="8"/>
  <c r="BB58" i="13"/>
  <c r="BC58" i="13" s="1"/>
  <c r="BC54" i="13"/>
  <c r="BB56" i="13"/>
  <c r="Y56" i="13"/>
  <c r="Z54" i="13"/>
  <c r="DN58" i="13"/>
  <c r="C56" i="8"/>
  <c r="D76" i="6"/>
  <c r="K55" i="8"/>
  <c r="D76" i="3"/>
  <c r="BR58" i="13"/>
  <c r="BS58" i="13" s="1"/>
  <c r="BR56" i="13"/>
  <c r="BS54" i="13"/>
  <c r="C54" i="10"/>
  <c r="G51" i="10"/>
  <c r="BX56" i="13"/>
  <c r="BZ54" i="13"/>
  <c r="BZ56" i="13" s="1"/>
  <c r="Y56" i="14" l="1"/>
  <c r="BU58" i="13"/>
  <c r="N56" i="14"/>
  <c r="O56" i="14"/>
  <c r="J56" i="14"/>
  <c r="P56" i="14"/>
  <c r="K56" i="14"/>
  <c r="Q56" i="14"/>
  <c r="I56" i="14"/>
  <c r="L56" i="14"/>
  <c r="V56" i="14"/>
  <c r="M56" i="14"/>
  <c r="W56" i="14"/>
  <c r="CT52" i="13"/>
  <c r="CQ54" i="13"/>
  <c r="CQ56" i="13" s="1"/>
  <c r="C56" i="10"/>
  <c r="K55" i="10"/>
  <c r="I54" i="8"/>
  <c r="I56" i="8" s="1"/>
  <c r="G56" i="8"/>
  <c r="BM58" i="13"/>
  <c r="CX58" i="13"/>
  <c r="CS56" i="13"/>
  <c r="CS58" i="13"/>
  <c r="BQ58" i="13"/>
  <c r="I51" i="10"/>
  <c r="G54" i="10"/>
  <c r="H76" i="3"/>
  <c r="J76" i="3" s="1"/>
  <c r="D74" i="3"/>
  <c r="D77" i="3"/>
  <c r="D79" i="3" s="1"/>
  <c r="D91" i="3" s="1"/>
  <c r="BE58" i="13"/>
  <c r="N58" i="13"/>
  <c r="P58" i="13"/>
  <c r="H76" i="6"/>
  <c r="J76" i="6" s="1"/>
  <c r="D77" i="6"/>
  <c r="D79" i="6" s="1"/>
  <c r="D74" i="6"/>
  <c r="L58" i="13"/>
  <c r="H56" i="14"/>
  <c r="E58" i="13"/>
  <c r="F56" i="13"/>
  <c r="CR54" i="13" l="1"/>
  <c r="CT54" i="13"/>
  <c r="CQ58" i="13"/>
  <c r="CR58" i="13" s="1"/>
  <c r="CV58" i="13"/>
  <c r="CT56" i="13"/>
  <c r="D72" i="6"/>
  <c r="H74" i="6"/>
  <c r="H79" i="3"/>
  <c r="J79" i="3" s="1"/>
  <c r="D72" i="3"/>
  <c r="H74" i="3"/>
  <c r="CV56" i="13"/>
  <c r="H79" i="6"/>
  <c r="J79" i="6" s="1"/>
  <c r="D91" i="6"/>
  <c r="F58" i="13"/>
  <c r="H58" i="13"/>
  <c r="G56" i="10"/>
  <c r="I54" i="10"/>
  <c r="I56" i="10" s="1"/>
  <c r="CT58" i="13" l="1"/>
  <c r="H72" i="3"/>
  <c r="H77" i="3" s="1"/>
  <c r="J77" i="3" s="1"/>
  <c r="J74" i="3"/>
  <c r="J72" i="3" s="1"/>
  <c r="J74" i="6"/>
  <c r="J72" i="6" s="1"/>
  <c r="H72" i="6"/>
  <c r="H77" i="6" s="1"/>
  <c r="J77" i="6" s="1"/>
</calcChain>
</file>

<file path=xl/sharedStrings.xml><?xml version="1.0" encoding="utf-8"?>
<sst xmlns="http://schemas.openxmlformats.org/spreadsheetml/2006/main" count="477" uniqueCount="142">
  <si>
    <t>FONDOS DISPONIBLES</t>
  </si>
  <si>
    <t>INVERSIONES FINANCIERAS</t>
  </si>
  <si>
    <t>CAPITAL</t>
  </si>
  <si>
    <t>INTERESES</t>
  </si>
  <si>
    <t>DERECHOS Y PARTICIPACIONES</t>
  </si>
  <si>
    <t>OBLIGACIONES A LA VISTA</t>
  </si>
  <si>
    <t>DOCUMENTOS TRANSADOS</t>
  </si>
  <si>
    <t>OTROS PASIVOS</t>
  </si>
  <si>
    <t>PROVISIONES</t>
  </si>
  <si>
    <t>COMISIONES Y RECARGOS POR TARJETAS DE CREDITO</t>
  </si>
  <si>
    <t>DEUDA SUBORDINADA</t>
  </si>
  <si>
    <t>PATRIMONIO</t>
  </si>
  <si>
    <t>CAPITAL SUSCRITO NO PAGADO</t>
  </si>
  <si>
    <t>RESERVAS DE CAPITAL</t>
  </si>
  <si>
    <t>RESULTADOS POR APLICAR</t>
  </si>
  <si>
    <t>RESULTADOS DEL PRESENTE EJERCICIO</t>
  </si>
  <si>
    <t>UTILIDADES NO DISTRIBUIBLES</t>
  </si>
  <si>
    <t>REVALUACIONES</t>
  </si>
  <si>
    <t>DONACIONES</t>
  </si>
  <si>
    <t>INGRESOS</t>
  </si>
  <si>
    <t>INGRESOS DE OTRAS OPERACIONES</t>
  </si>
  <si>
    <t>PERDIDA POR DIFERENCIA DE PRECIOS</t>
  </si>
  <si>
    <t>COSTOS DE OTRAS OPERACIONES</t>
  </si>
  <si>
    <t>GASTOS</t>
  </si>
  <si>
    <t>INFORMACION FINANCIERA</t>
  </si>
  <si>
    <t>EXISTENCIAS EN LA BOVEDA</t>
  </si>
  <si>
    <t>FEDECRÉDITO DE R. L. DE C.V.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</si>
  <si>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</si>
  <si>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</si>
  <si>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</si>
  <si>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</si>
  <si>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</si>
  <si>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</si>
  <si>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</si>
  <si>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OPERACIONES REPORTO ENTIDADES ESTADO</t>
  </si>
  <si>
    <t>PRÉSTAMOS</t>
  </si>
  <si>
    <t>PROVISIÓN PARA INCOBRABILIDAD DE PREST.</t>
  </si>
  <si>
    <t>OTROS ACTIVOS  (NETO)</t>
  </si>
  <si>
    <t>ACTIVO FIJO (NETO)</t>
  </si>
  <si>
    <t>TOTAL ACTIVO</t>
  </si>
  <si>
    <t>TOTAL CUENTAS  DE ORDEN</t>
  </si>
  <si>
    <t>{</t>
  </si>
  <si>
    <t>PASIVO</t>
  </si>
  <si>
    <t>PASIVOS DE INTERMEDIACIÓN</t>
  </si>
  <si>
    <t>DEPÓSITOS</t>
  </si>
  <si>
    <t>TÍTULOS DE EMISIÓN PROPIA</t>
  </si>
  <si>
    <t>CAMARA DE COMPENSACIÓN</t>
  </si>
  <si>
    <t>TOTAL PASIVO</t>
  </si>
  <si>
    <t>CAPITAL SOCIAL PAGADO</t>
  </si>
  <si>
    <t>CAPITAL SUSCRITO</t>
  </si>
  <si>
    <t>UTILIDAD DISTRIBUIBLE DE EJERCICIOS ANT</t>
  </si>
  <si>
    <t>UTILIDAD DISTRIBUIBLE DE EJERCICIOS ANTERIORES</t>
  </si>
  <si>
    <t>TOTAL PATRIMONIO</t>
  </si>
  <si>
    <t>TOTAL PASIVO Y PATRIMONIO</t>
  </si>
  <si>
    <t>CUENTAS DE ORDEN POR  CONTRA</t>
  </si>
  <si>
    <t>08/12/99</t>
  </si>
  <si>
    <t>AUM.
(DISM.)</t>
  </si>
  <si>
    <t xml:space="preserve">%   </t>
  </si>
  <si>
    <t>ACTIVOS DE INTERMEDIACIÓN</t>
  </si>
  <si>
    <t xml:space="preserve">   Fondos disponibles</t>
  </si>
  <si>
    <t xml:space="preserve">   Operaciones de Reporto</t>
  </si>
  <si>
    <t xml:space="preserve">   Inversiones financieras</t>
  </si>
  <si>
    <t xml:space="preserve">   Préstamos</t>
  </si>
  <si>
    <t xml:space="preserve">     Capital</t>
  </si>
  <si>
    <t xml:space="preserve">     Intereses</t>
  </si>
  <si>
    <t xml:space="preserve">   Provisión para incobrabilidad de prestámos</t>
  </si>
  <si>
    <t>OTROS ACTIVOS (NETO)</t>
  </si>
  <si>
    <t xml:space="preserve">   Depósitos </t>
  </si>
  <si>
    <t xml:space="preserve">   Obligaciones a la vista</t>
  </si>
  <si>
    <t xml:space="preserve">   Títulos de emisión propia</t>
  </si>
  <si>
    <t xml:space="preserve">   Cámara de compensación</t>
  </si>
  <si>
    <t xml:space="preserve">CAPITAL SOCIAL </t>
  </si>
  <si>
    <t xml:space="preserve">  Capital suscrito pagado</t>
  </si>
  <si>
    <t xml:space="preserve">  Capital suscrito no Pagado</t>
  </si>
  <si>
    <t>UTILIDAD DISTRIBUIBLE DE EJERCICIOS A</t>
  </si>
  <si>
    <t>LETE - US$55,883.
BCR  - US$15,000.
CETE- US$  7,845.</t>
  </si>
  <si>
    <t xml:space="preserve">
PROG COMPUT US1,029.5
CORPORA FINAN IFC US2,361.2
</t>
  </si>
  <si>
    <t>SEGUROS   - US$624.6
AJUSTE INV - US$184.7</t>
  </si>
  <si>
    <t>LOCAL WORK CENTER - US$1.5
25 CAJEROS AUTOM
OFICINA MOVIL</t>
  </si>
  <si>
    <t>CTA CTE - US$24.0
SAN VICENTE - US$5.0
SAN IGNACIO - US$1.5</t>
  </si>
  <si>
    <t>RVA DE LIQUIDEZ - US$18,137.9</t>
  </si>
  <si>
    <t>DISTRIBUCION UTI - US$5,081.5
LLAMAMIENTO NA - US$2,000.0</t>
  </si>
  <si>
    <t>BALANCE DE SITUACIÓN</t>
  </si>
  <si>
    <t>MARZO</t>
  </si>
  <si>
    <t>FEBRERO</t>
  </si>
  <si>
    <t>JULIO</t>
  </si>
  <si>
    <t>JUNIO</t>
  </si>
  <si>
    <t>FEDECRÉDITO DE R.L. DE C.V.</t>
  </si>
  <si>
    <t>ESTADO DE RESULTADOS COMPARATIVO DEL</t>
  </si>
  <si>
    <t xml:space="preserve">        AUMENTO</t>
  </si>
  <si>
    <t>INGRESOS DE OPERACIONES DE INTERMEDIACIÓN</t>
  </si>
  <si>
    <t>2022</t>
  </si>
  <si>
    <t xml:space="preserve">     %      </t>
  </si>
  <si>
    <t>INTERESES SOBRE PRÉSTAMOS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</si>
  <si>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</si>
  <si>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</si>
  <si>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</si>
  <si>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</si>
  <si>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</si>
  <si>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</si>
  <si>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</si>
  <si>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</si>
  <si>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UTILIDAD POR SERVICIOS</t>
  </si>
  <si>
    <t>GASTOS  DE OPERACIÓN</t>
  </si>
  <si>
    <t>CORRIENTES</t>
  </si>
  <si>
    <t>PLAN ESTRATÉGICO</t>
  </si>
  <si>
    <t>UTILIDAD  DE OPERACIÓN</t>
  </si>
  <si>
    <t>INGRESOS Y GASTOS NO OPERACIONALES</t>
  </si>
  <si>
    <t>UTILIDAD   ANTES DE IMPUESTO</t>
  </si>
  <si>
    <t>MENOS: IMPUESTO SOBRE LA RENTA</t>
  </si>
  <si>
    <t>MENOS: CONTRIBUCIÓN ESPECIAL</t>
  </si>
  <si>
    <t>UTILIDAD DESPUÉS DE IMPUESTO</t>
  </si>
  <si>
    <t>MENOS: RESERVA LEGAL</t>
  </si>
  <si>
    <t>UTILIDAD DESPUES DE RESERVA LEGAL</t>
  </si>
  <si>
    <t>ESTADO DE RESULTADOS</t>
  </si>
  <si>
    <t xml:space="preserve">COMPORTAMIENTO DE CIFRAS DE ESTADO DE RESULTADOS  </t>
  </si>
  <si>
    <t>ENERO</t>
  </si>
  <si>
    <t>VARIAC</t>
  </si>
  <si>
    <t>FEDECRÉDITO DE  C.V.</t>
  </si>
  <si>
    <t>VARIACION</t>
  </si>
  <si>
    <t>ABRIL</t>
  </si>
  <si>
    <t>MAYO</t>
  </si>
  <si>
    <t>AGOSTO</t>
  </si>
  <si>
    <t>SEPTIEMBRE</t>
  </si>
  <si>
    <t>OCTUBRE</t>
  </si>
  <si>
    <t>NOVIEMBRE</t>
  </si>
  <si>
    <t>DICIEMBRE</t>
  </si>
  <si>
    <t>VARIACIÓN</t>
  </si>
  <si>
    <t>2012</t>
  </si>
  <si>
    <t>INTERESES SOBRE TÍTULOS DE EMISIÓN PROPIA</t>
  </si>
  <si>
    <t>Acumulado</t>
  </si>
  <si>
    <t>Gasto Corriente</t>
  </si>
  <si>
    <t>Gasto Estratégico</t>
  </si>
  <si>
    <t>Gasto Total</t>
  </si>
  <si>
    <t>UTILIDAD O PÉRDIDA DE OTROS INGRESOS Y GTOS</t>
  </si>
  <si>
    <t>UTILIDAD DESPUÉS CONTRIBUCIÓN ESPECIAL</t>
  </si>
  <si>
    <t>AL 31 DE MAYO DE 2023</t>
  </si>
  <si>
    <t>A MAYO DE 2023</t>
  </si>
  <si>
    <t xml:space="preserve">COMPARATIVO AL 31 DE JULIO Y 30 DE JUNIO DE 2023  </t>
  </si>
  <si>
    <t>BALANCE DE SITUACIÓN COMPARATIVO AL 31 DE JULIO DE 2023 Y 2022</t>
  </si>
  <si>
    <t>1  DE ENERO AL 31 DE JULIO  DE 2023 Y 2022</t>
  </si>
  <si>
    <t>COMPARATIVOS AL 31 DE JULIO Y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</si>
</sst>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$&quot;* #,##0.00_);_(&quot;$&quot;* \(#,##0.00\);_(&quot;$&quot;* &quot;-&quot;??_);_(@_)"/>
    <numFmt numFmtId="166" formatCode="_(* #,##0.00_);_(* \(#,##0.00\);_(* &quot;-&quot;??_);_(@_)"/>
    <numFmt numFmtId="168" formatCode="#,##0.0"/>
    <numFmt numFmtId="169" formatCode="0.0"/>
    <numFmt numFmtId="170" formatCode="_-* #,##0.00\ _P_t_s_-;\-* #,##0.00\ _P_t_s_-;_-* &quot;-&quot;??\ _P_t_s_-;_-@_-"/>
    <numFmt numFmtId="171" formatCode="#,##0.0_);\(#,##0.0\)"/>
    <numFmt numFmtId="172" formatCode="0.0000000000000"/>
    <numFmt numFmtId="173" formatCode="_-* #,##0.00\ &quot;Pts&quot;_-;\-* #,##0.00\ &quot;Pts&quot;_-;_-* &quot;-&quot;??\ &quot;Pts&quot;_-;_-@_-"/>
    <numFmt numFmtId="174" formatCode="#,##0;[Red]#,##0"/>
    <numFmt numFmtId="175" formatCode="0.0%"/>
    <numFmt numFmtId="180" formatCode="_([$€-2]* #,##0.00_);_([$€-2]* \(#,##0.00\);_([$€-2]* &quot;-&quot;??_)"/>
  </numFmts>
  <fonts count="6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6"/>
      <name val="Tahoma"/>
      <family val="2"/>
    </font>
    <font>
      <sz val="14"/>
      <name val="Arial"/>
      <family val="2"/>
    </font>
    <font>
      <b/>
      <sz val="16"/>
      <color rgb="FFFF0000"/>
      <name val="Tahoma"/>
      <family val="2"/>
    </font>
    <font>
      <b/>
      <sz val="16"/>
      <name val="Tahoma"/>
      <family val="2"/>
    </font>
    <font>
      <u/>
      <sz val="16"/>
      <name val="Tahoma"/>
      <family val="2"/>
    </font>
    <font>
      <b/>
      <u/>
      <sz val="16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sz val="10"/>
      <color rgb="FFFF0000"/>
      <name val="Tahoma"/>
      <family val="2"/>
    </font>
    <font>
      <b/>
      <sz val="6"/>
      <name val="Tahoma"/>
      <family val="2"/>
    </font>
    <font>
      <sz val="5"/>
      <name val="Tahoma"/>
      <family val="2"/>
    </font>
    <font>
      <b/>
      <sz val="10"/>
      <color theme="0"/>
      <name val="Tahoma"/>
      <family val="2"/>
    </font>
    <font>
      <sz val="24"/>
      <name val="Tahoma"/>
      <family val="2"/>
    </font>
    <font>
      <sz val="24"/>
      <name val="Arial"/>
      <family val="2"/>
    </font>
    <font>
      <b/>
      <sz val="24"/>
      <name val="Tahoma"/>
      <family val="2"/>
    </font>
    <font>
      <sz val="18"/>
      <name val="Tahoma"/>
      <family val="2"/>
    </font>
    <font>
      <b/>
      <u/>
      <sz val="24"/>
      <name val="Tahoma"/>
      <family val="2"/>
    </font>
    <font>
      <b/>
      <sz val="24"/>
      <name val="Arial"/>
      <family val="2"/>
    </font>
    <font>
      <u/>
      <sz val="18"/>
      <name val="Tahoma"/>
      <family val="2"/>
    </font>
    <font>
      <sz val="14"/>
      <color rgb="FFFF0000"/>
      <name val="Tahoma"/>
      <family val="2"/>
    </font>
    <font>
      <sz val="18"/>
      <color rgb="FFFF0000"/>
      <name val="Tahoma"/>
      <family val="2"/>
    </font>
    <font>
      <sz val="30"/>
      <color rgb="FFFF0000"/>
      <name val="Tahoma"/>
      <family val="2"/>
    </font>
    <font>
      <sz val="10"/>
      <color rgb="FFFF0000"/>
      <name val="Arial"/>
      <family val="2"/>
    </font>
    <font>
      <sz val="30"/>
      <name val="Tahoma"/>
      <family val="2"/>
    </font>
    <font>
      <b/>
      <sz val="18"/>
      <name val="Tahoma"/>
      <family val="2"/>
    </font>
    <font>
      <b/>
      <sz val="30"/>
      <name val="Tahoma"/>
      <family val="2"/>
    </font>
    <font>
      <b/>
      <u/>
      <sz val="18"/>
      <name val="Tahoma"/>
      <family val="2"/>
    </font>
    <font>
      <b/>
      <u/>
      <sz val="14"/>
      <name val="Tahoma"/>
      <family val="2"/>
    </font>
    <font>
      <b/>
      <u/>
      <sz val="30"/>
      <name val="Tahoma"/>
      <family val="2"/>
    </font>
    <font>
      <sz val="18"/>
      <color indexed="12"/>
      <name val="Tahoma"/>
      <family val="2"/>
    </font>
    <font>
      <u/>
      <sz val="30"/>
      <name val="Tahoma"/>
      <family val="2"/>
    </font>
    <font>
      <u/>
      <sz val="14"/>
      <name val="Tahoma"/>
      <family val="2"/>
    </font>
    <font>
      <sz val="11"/>
      <name val="Calibri"/>
      <family val="2"/>
    </font>
    <font>
      <b/>
      <u val="double"/>
      <sz val="30"/>
      <name val="Tahoma"/>
      <family val="2"/>
    </font>
    <font>
      <u val="double"/>
      <sz val="30"/>
      <name val="Tahoma"/>
      <family val="2"/>
    </font>
    <font>
      <sz val="26"/>
      <name val="Tahoma"/>
      <family val="2"/>
    </font>
    <font>
      <sz val="12"/>
      <name val="Helv"/>
    </font>
    <font>
      <u/>
      <sz val="11"/>
      <color theme="10"/>
      <name val="Calibri"/>
      <family val="2"/>
      <scheme val="minor"/>
    </font>
    <font>
      <b/>
      <u/>
      <sz val="13"/>
      <color rgb="FFFF0000"/>
      <name val="Arial"/>
      <family val="2"/>
    </font>
    <font>
      <b/>
      <sz val="13"/>
      <color rgb="FFFF0000"/>
      <name val="Arial"/>
      <family val="2"/>
    </font>
    <font>
      <sz val="13"/>
      <color rgb="FFFF0000"/>
      <name val="Arial"/>
      <family val="2"/>
    </font>
    <font>
      <b/>
      <u val="double"/>
      <sz val="13"/>
      <color rgb="FFFF0000"/>
      <name val="Arial"/>
      <family val="2"/>
    </font>
    <font>
      <b/>
      <u val="doubleAccounting"/>
      <sz val="13"/>
      <color rgb="FFFF0000"/>
      <name val="Arial"/>
      <family val="2"/>
    </font>
    <font>
      <sz val="16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22">
    <xf numFmtId="0" fontId="0" fillId="0" borderId="0"/>
    <xf numFmtId="0" fontId="1" fillId="0" borderId="0"/>
    <xf numFmtId="0" fontId="2" fillId="0" borderId="0"/>
    <xf numFmtId="17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/>
    <xf numFmtId="0" fontId="1" fillId="0" borderId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" fillId="0" borderId="0"/>
    <xf numFmtId="175" fontId="54" fillId="0" borderId="0"/>
    <xf numFmtId="9" fontId="2" fillId="0" borderId="0" applyFont="0" applyFill="0" applyBorder="0" applyAlignment="0" applyProtection="0"/>
    <xf numFmtId="175" fontId="54" fillId="0" borderId="0"/>
    <xf numFmtId="166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445">
    <xf numFmtId="0" fontId="0" fillId="0" borderId="0" xfId="0"/>
    <xf numFmtId="0" fontId="2" fillId="0" borderId="0" xfId="0" applyFont="1"/>
    <xf numFmtId="0" fontId="5" fillId="0" borderId="0" xfId="2" applyFont="1"/>
    <xf numFmtId="0" fontId="2" fillId="0" borderId="0" xfId="2"/>
    <xf numFmtId="169" fontId="7" fillId="0" borderId="0" xfId="2" applyNumberFormat="1" applyFont="1"/>
    <xf numFmtId="0" fontId="6" fillId="3" borderId="4" xfId="2" applyFont="1" applyFill="1" applyBorder="1" applyAlignment="1">
      <alignment horizontal="left"/>
    </xf>
    <xf numFmtId="0" fontId="6" fillId="3" borderId="0" xfId="2" applyFont="1" applyFill="1" applyAlignment="1">
      <alignment horizontal="left"/>
    </xf>
    <xf numFmtId="0" fontId="6" fillId="3" borderId="0" xfId="2" applyFont="1" applyFill="1"/>
    <xf numFmtId="0" fontId="6" fillId="3" borderId="5" xfId="2" applyFont="1" applyFill="1" applyBorder="1"/>
    <xf numFmtId="0" fontId="6" fillId="0" borderId="4" xfId="2" applyFont="1" applyBorder="1"/>
    <xf numFmtId="0" fontId="6" fillId="0" borderId="0" xfId="2" applyFont="1"/>
    <xf numFmtId="0" fontId="9" fillId="0" borderId="0" xfId="2" applyFont="1" applyAlignment="1">
      <alignment horizontal="center"/>
    </xf>
    <xf numFmtId="0" fontId="9" fillId="0" borderId="0" xfId="2" applyFont="1" applyAlignment="1">
      <alignment horizontal="left"/>
    </xf>
    <xf numFmtId="0" fontId="9" fillId="0" borderId="0" xfId="2" applyFont="1" applyAlignment="1">
      <alignment vertical="center"/>
    </xf>
    <xf numFmtId="0" fontId="9" fillId="0" borderId="5" xfId="2" applyFont="1" applyBorder="1"/>
    <xf numFmtId="0" fontId="10" fillId="0" borderId="4" xfId="2" applyFont="1" applyBorder="1" applyAlignment="1">
      <alignment horizontal="left"/>
    </xf>
    <xf numFmtId="0" fontId="10" fillId="0" borderId="0" xfId="2" applyFont="1" applyAlignment="1">
      <alignment horizontal="left"/>
    </xf>
    <xf numFmtId="0" fontId="9" fillId="0" borderId="9" xfId="2" quotePrefix="1" applyFont="1" applyBorder="1" applyAlignment="1">
      <alignment horizontal="center"/>
    </xf>
    <xf numFmtId="0" fontId="11" fillId="0" borderId="0" xfId="2" quotePrefix="1" applyFont="1" applyAlignment="1">
      <alignment horizontal="center"/>
    </xf>
    <xf numFmtId="0" fontId="9" fillId="0" borderId="9" xfId="2" applyFont="1" applyBorder="1" applyAlignment="1">
      <alignment horizontal="center"/>
    </xf>
    <xf numFmtId="0" fontId="11" fillId="0" borderId="0" xfId="2" applyFont="1" applyAlignment="1">
      <alignment horizontal="left"/>
    </xf>
    <xf numFmtId="0" fontId="9" fillId="0" borderId="10" xfId="2" applyFont="1" applyBorder="1" applyAlignment="1">
      <alignment horizontal="right"/>
    </xf>
    <xf numFmtId="0" fontId="10" fillId="0" borderId="0" xfId="2" quotePrefix="1" applyFont="1" applyAlignment="1">
      <alignment horizontal="right"/>
    </xf>
    <xf numFmtId="0" fontId="10" fillId="0" borderId="5" xfId="2" applyFont="1" applyBorder="1" applyAlignment="1">
      <alignment horizontal="right"/>
    </xf>
    <xf numFmtId="0" fontId="11" fillId="0" borderId="4" xfId="2" applyFont="1" applyBorder="1"/>
    <xf numFmtId="0" fontId="10" fillId="0" borderId="0" xfId="2" applyFont="1"/>
    <xf numFmtId="171" fontId="9" fillId="0" borderId="9" xfId="2" applyNumberFormat="1" applyFont="1" applyBorder="1"/>
    <xf numFmtId="171" fontId="11" fillId="0" borderId="0" xfId="2" applyNumberFormat="1" applyFont="1"/>
    <xf numFmtId="171" fontId="9" fillId="0" borderId="10" xfId="2" applyNumberFormat="1" applyFont="1" applyBorder="1"/>
    <xf numFmtId="39" fontId="6" fillId="0" borderId="0" xfId="2" applyNumberFormat="1" applyFont="1"/>
    <xf numFmtId="171" fontId="12" fillId="0" borderId="0" xfId="2" applyNumberFormat="1" applyFont="1"/>
    <xf numFmtId="0" fontId="6" fillId="0" borderId="4" xfId="2" applyFont="1" applyBorder="1" applyAlignment="1">
      <alignment horizontal="left"/>
    </xf>
    <xf numFmtId="0" fontId="6" fillId="0" borderId="0" xfId="2" applyFont="1" applyAlignment="1">
      <alignment horizontal="left"/>
    </xf>
    <xf numFmtId="171" fontId="6" fillId="0" borderId="0" xfId="2" applyNumberFormat="1" applyFont="1"/>
    <xf numFmtId="171" fontId="6" fillId="0" borderId="5" xfId="2" applyNumberFormat="1" applyFont="1" applyBorder="1"/>
    <xf numFmtId="171" fontId="6" fillId="0" borderId="9" xfId="2" applyNumberFormat="1" applyFont="1" applyBorder="1"/>
    <xf numFmtId="171" fontId="10" fillId="0" borderId="0" xfId="2" applyNumberFormat="1" applyFont="1"/>
    <xf numFmtId="171" fontId="6" fillId="0" borderId="10" xfId="2" applyNumberFormat="1" applyFont="1" applyBorder="1"/>
    <xf numFmtId="172" fontId="2" fillId="0" borderId="0" xfId="2" applyNumberFormat="1"/>
    <xf numFmtId="0" fontId="13" fillId="0" borderId="4" xfId="2" applyFont="1" applyBorder="1" applyAlignment="1">
      <alignment horizontal="left"/>
    </xf>
    <xf numFmtId="171" fontId="9" fillId="0" borderId="0" xfId="2" applyNumberFormat="1" applyFont="1"/>
    <xf numFmtId="171" fontId="9" fillId="0" borderId="5" xfId="2" applyNumberFormat="1" applyFont="1" applyBorder="1"/>
    <xf numFmtId="0" fontId="6" fillId="0" borderId="5" xfId="2" applyFont="1" applyBorder="1"/>
    <xf numFmtId="171" fontId="6" fillId="0" borderId="0" xfId="0" applyNumberFormat="1" applyFont="1"/>
    <xf numFmtId="171" fontId="2" fillId="0" borderId="0" xfId="2" applyNumberFormat="1"/>
    <xf numFmtId="169" fontId="2" fillId="0" borderId="0" xfId="2" applyNumberFormat="1"/>
    <xf numFmtId="0" fontId="9" fillId="0" borderId="4" xfId="2" applyFont="1" applyBorder="1" applyAlignment="1">
      <alignment horizontal="left"/>
    </xf>
    <xf numFmtId="171" fontId="9" fillId="0" borderId="11" xfId="2" applyNumberFormat="1" applyFont="1" applyBorder="1"/>
    <xf numFmtId="171" fontId="9" fillId="0" borderId="12" xfId="2" applyNumberFormat="1" applyFont="1" applyBorder="1"/>
    <xf numFmtId="171" fontId="14" fillId="0" borderId="0" xfId="2" applyNumberFormat="1" applyFont="1" applyAlignment="1">
      <alignment horizontal="right"/>
    </xf>
    <xf numFmtId="171" fontId="14" fillId="0" borderId="5" xfId="2" applyNumberFormat="1" applyFont="1" applyBorder="1" applyAlignment="1">
      <alignment horizontal="right"/>
    </xf>
    <xf numFmtId="171" fontId="6" fillId="0" borderId="5" xfId="2" applyNumberFormat="1" applyFont="1" applyBorder="1" applyAlignment="1">
      <alignment horizontal="left"/>
    </xf>
    <xf numFmtId="171" fontId="6" fillId="0" borderId="11" xfId="2" applyNumberFormat="1" applyFont="1" applyBorder="1"/>
    <xf numFmtId="171" fontId="6" fillId="0" borderId="12" xfId="2" applyNumberFormat="1" applyFont="1" applyBorder="1"/>
    <xf numFmtId="171" fontId="6" fillId="0" borderId="5" xfId="2" applyNumberFormat="1" applyFont="1" applyBorder="1" applyAlignment="1">
      <alignment horizontal="right"/>
    </xf>
    <xf numFmtId="0" fontId="6" fillId="0" borderId="5" xfId="2" applyFont="1" applyBorder="1" applyAlignment="1">
      <alignment horizontal="left"/>
    </xf>
    <xf numFmtId="0" fontId="11" fillId="0" borderId="4" xfId="2" applyFont="1" applyBorder="1" applyAlignment="1">
      <alignment horizontal="left"/>
    </xf>
    <xf numFmtId="0" fontId="15" fillId="0" borderId="0" xfId="2" applyFont="1"/>
    <xf numFmtId="0" fontId="16" fillId="0" borderId="0" xfId="2" applyFont="1"/>
    <xf numFmtId="171" fontId="6" fillId="0" borderId="0" xfId="2" applyNumberFormat="1" applyFont="1" applyAlignment="1">
      <alignment horizontal="left"/>
    </xf>
    <xf numFmtId="0" fontId="17" fillId="0" borderId="4" xfId="2" applyFont="1" applyBorder="1" applyAlignment="1">
      <alignment horizontal="left"/>
    </xf>
    <xf numFmtId="174" fontId="11" fillId="0" borderId="0" xfId="4" applyNumberFormat="1" applyFont="1" applyBorder="1" applyAlignment="1" applyProtection="1"/>
    <xf numFmtId="171" fontId="18" fillId="0" borderId="0" xfId="2" applyNumberFormat="1" applyFont="1" applyAlignment="1">
      <alignment horizontal="right"/>
    </xf>
    <xf numFmtId="171" fontId="18" fillId="0" borderId="5" xfId="2" applyNumberFormat="1" applyFont="1" applyBorder="1" applyAlignment="1">
      <alignment horizontal="right"/>
    </xf>
    <xf numFmtId="171" fontId="9" fillId="0" borderId="7" xfId="2" applyNumberFormat="1" applyFont="1" applyBorder="1"/>
    <xf numFmtId="171" fontId="9" fillId="0" borderId="8" xfId="2" applyNumberFormat="1" applyFont="1" applyBorder="1"/>
    <xf numFmtId="171" fontId="6" fillId="0" borderId="0" xfId="2" applyNumberFormat="1" applyFont="1" applyAlignment="1">
      <alignment horizontal="right"/>
    </xf>
    <xf numFmtId="171" fontId="6" fillId="0" borderId="7" xfId="2" applyNumberFormat="1" applyFont="1" applyBorder="1"/>
    <xf numFmtId="171" fontId="6" fillId="0" borderId="8" xfId="2" applyNumberFormat="1" applyFont="1" applyBorder="1"/>
    <xf numFmtId="14" fontId="6" fillId="0" borderId="4" xfId="2" quotePrefix="1" applyNumberFormat="1" applyFont="1" applyBorder="1" applyAlignment="1">
      <alignment horizontal="left"/>
    </xf>
    <xf numFmtId="14" fontId="6" fillId="0" borderId="0" xfId="2" quotePrefix="1" applyNumberFormat="1" applyFont="1" applyAlignment="1">
      <alignment horizontal="left"/>
    </xf>
    <xf numFmtId="0" fontId="6" fillId="0" borderId="6" xfId="2" applyFont="1" applyBorder="1"/>
    <xf numFmtId="0" fontId="6" fillId="0" borderId="7" xfId="2" applyFont="1" applyBorder="1"/>
    <xf numFmtId="39" fontId="6" fillId="0" borderId="7" xfId="2" applyNumberFormat="1" applyFont="1" applyBorder="1"/>
    <xf numFmtId="0" fontId="6" fillId="0" borderId="8" xfId="2" applyFont="1" applyBorder="1"/>
    <xf numFmtId="0" fontId="2" fillId="0" borderId="0" xfId="5"/>
    <xf numFmtId="0" fontId="4" fillId="0" borderId="40" xfId="5" applyFont="1" applyBorder="1" applyAlignment="1">
      <alignment wrapText="1"/>
    </xf>
    <xf numFmtId="0" fontId="4" fillId="0" borderId="40" xfId="5" applyFont="1" applyBorder="1"/>
    <xf numFmtId="0" fontId="4" fillId="0" borderId="0" xfId="2" applyFont="1"/>
    <xf numFmtId="1" fontId="5" fillId="0" borderId="0" xfId="2" applyNumberFormat="1" applyFont="1" applyProtection="1">
      <protection locked="0"/>
    </xf>
    <xf numFmtId="168" fontId="2" fillId="0" borderId="0" xfId="2" applyNumberFormat="1" applyProtection="1">
      <protection locked="0"/>
    </xf>
    <xf numFmtId="168" fontId="19" fillId="0" borderId="4" xfId="2" applyNumberFormat="1" applyFont="1" applyBorder="1" applyProtection="1">
      <protection locked="0"/>
    </xf>
    <xf numFmtId="171" fontId="21" fillId="0" borderId="0" xfId="2" applyNumberFormat="1" applyFont="1" applyProtection="1">
      <protection locked="0"/>
    </xf>
    <xf numFmtId="171" fontId="21" fillId="0" borderId="0" xfId="2" applyNumberFormat="1" applyFont="1"/>
    <xf numFmtId="171" fontId="21" fillId="0" borderId="0" xfId="2" applyNumberFormat="1" applyFont="1" applyAlignment="1">
      <alignment vertical="center"/>
    </xf>
    <xf numFmtId="171" fontId="21" fillId="0" borderId="0" xfId="2" applyNumberFormat="1" applyFont="1" applyAlignment="1">
      <alignment horizontal="center"/>
    </xf>
    <xf numFmtId="171" fontId="21" fillId="0" borderId="5" xfId="2" applyNumberFormat="1" applyFont="1" applyBorder="1" applyProtection="1">
      <protection locked="0"/>
    </xf>
    <xf numFmtId="168" fontId="22" fillId="0" borderId="4" xfId="2" applyNumberFormat="1" applyFont="1" applyBorder="1"/>
    <xf numFmtId="49" fontId="21" fillId="0" borderId="9" xfId="2" applyNumberFormat="1" applyFont="1" applyBorder="1" applyAlignment="1">
      <alignment horizontal="center"/>
    </xf>
    <xf numFmtId="49" fontId="22" fillId="0" borderId="0" xfId="2" applyNumberFormat="1" applyFont="1" applyAlignment="1">
      <alignment horizontal="right"/>
    </xf>
    <xf numFmtId="171" fontId="21" fillId="0" borderId="9" xfId="2" applyNumberFormat="1" applyFont="1" applyBorder="1" applyAlignment="1">
      <alignment horizontal="center"/>
    </xf>
    <xf numFmtId="171" fontId="22" fillId="0" borderId="0" xfId="2" applyNumberFormat="1" applyFont="1" applyAlignment="1">
      <alignment horizontal="right"/>
    </xf>
    <xf numFmtId="171" fontId="21" fillId="0" borderId="10" xfId="2" applyNumberFormat="1" applyFont="1" applyBorder="1" applyAlignment="1" applyProtection="1">
      <alignment horizontal="right"/>
      <protection locked="0"/>
    </xf>
    <xf numFmtId="168" fontId="23" fillId="0" borderId="4" xfId="2" applyNumberFormat="1" applyFont="1" applyBorder="1"/>
    <xf numFmtId="171" fontId="23" fillId="0" borderId="0" xfId="2" applyNumberFormat="1" applyFont="1"/>
    <xf numFmtId="171" fontId="19" fillId="0" borderId="0" xfId="2" applyNumberFormat="1" applyFont="1" applyProtection="1">
      <protection locked="0"/>
    </xf>
    <xf numFmtId="171" fontId="19" fillId="0" borderId="5" xfId="2" applyNumberFormat="1" applyFont="1" applyBorder="1" applyProtection="1">
      <protection locked="0"/>
    </xf>
    <xf numFmtId="168" fontId="19" fillId="0" borderId="4" xfId="2" applyNumberFormat="1" applyFont="1" applyBorder="1"/>
    <xf numFmtId="171" fontId="19" fillId="0" borderId="0" xfId="0" applyNumberFormat="1" applyFont="1"/>
    <xf numFmtId="171" fontId="19" fillId="0" borderId="0" xfId="2" applyNumberFormat="1" applyFont="1"/>
    <xf numFmtId="171" fontId="19" fillId="0" borderId="0" xfId="2" applyNumberFormat="1" applyFont="1" applyAlignment="1">
      <alignment horizontal="right"/>
    </xf>
    <xf numFmtId="171" fontId="19" fillId="0" borderId="5" xfId="2" applyNumberFormat="1" applyFont="1" applyBorder="1" applyAlignment="1">
      <alignment horizontal="right"/>
    </xf>
    <xf numFmtId="171" fontId="21" fillId="0" borderId="42" xfId="2" applyNumberFormat="1" applyFont="1" applyBorder="1"/>
    <xf numFmtId="171" fontId="21" fillId="0" borderId="42" xfId="2" applyNumberFormat="1" applyFont="1" applyBorder="1" applyAlignment="1">
      <alignment horizontal="right"/>
    </xf>
    <xf numFmtId="171" fontId="21" fillId="0" borderId="0" xfId="2" applyNumberFormat="1" applyFont="1" applyAlignment="1">
      <alignment horizontal="right"/>
    </xf>
    <xf numFmtId="171" fontId="21" fillId="0" borderId="43" xfId="2" applyNumberFormat="1" applyFont="1" applyBorder="1" applyAlignment="1">
      <alignment horizontal="right"/>
    </xf>
    <xf numFmtId="171" fontId="21" fillId="0" borderId="44" xfId="2" applyNumberFormat="1" applyFont="1" applyBorder="1"/>
    <xf numFmtId="171" fontId="21" fillId="0" borderId="44" xfId="2" applyNumberFormat="1" applyFont="1" applyBorder="1" applyAlignment="1">
      <alignment horizontal="right"/>
    </xf>
    <xf numFmtId="171" fontId="21" fillId="0" borderId="45" xfId="2" applyNumberFormat="1" applyFont="1" applyBorder="1" applyAlignment="1">
      <alignment horizontal="right"/>
    </xf>
    <xf numFmtId="168" fontId="21" fillId="0" borderId="4" xfId="2" quotePrefix="1" applyNumberFormat="1" applyFont="1" applyBorder="1" applyAlignment="1">
      <alignment horizontal="left"/>
    </xf>
    <xf numFmtId="171" fontId="21" fillId="0" borderId="0" xfId="7" applyNumberFormat="1" applyFont="1"/>
    <xf numFmtId="171" fontId="21" fillId="0" borderId="5" xfId="2" applyNumberFormat="1" applyFont="1" applyBorder="1" applyAlignment="1">
      <alignment horizontal="right"/>
    </xf>
    <xf numFmtId="171" fontId="19" fillId="0" borderId="0" xfId="7" applyNumberFormat="1" applyFont="1"/>
    <xf numFmtId="168" fontId="19" fillId="0" borderId="4" xfId="2" quotePrefix="1" applyNumberFormat="1" applyFont="1" applyBorder="1" applyAlignment="1">
      <alignment horizontal="left"/>
    </xf>
    <xf numFmtId="171" fontId="19" fillId="0" borderId="0" xfId="2" quotePrefix="1" applyNumberFormat="1" applyFont="1" applyAlignment="1">
      <alignment horizontal="left"/>
    </xf>
    <xf numFmtId="168" fontId="19" fillId="0" borderId="4" xfId="8" applyNumberFormat="1" applyFont="1" applyBorder="1" applyAlignment="1" applyProtection="1">
      <alignment horizontal="left"/>
    </xf>
    <xf numFmtId="168" fontId="19" fillId="0" borderId="4" xfId="2" applyNumberFormat="1" applyFont="1" applyBorder="1" applyAlignment="1">
      <alignment horizontal="left"/>
    </xf>
    <xf numFmtId="168" fontId="21" fillId="0" borderId="16" xfId="2" quotePrefix="1" applyNumberFormat="1" applyFont="1" applyBorder="1" applyAlignment="1" applyProtection="1">
      <alignment horizontal="left"/>
      <protection locked="0"/>
    </xf>
    <xf numFmtId="171" fontId="21" fillId="0" borderId="0" xfId="9" applyNumberFormat="1" applyFont="1"/>
    <xf numFmtId="171" fontId="21" fillId="0" borderId="18" xfId="2" applyNumberFormat="1" applyFont="1" applyBorder="1" applyAlignment="1">
      <alignment horizontal="right"/>
    </xf>
    <xf numFmtId="49" fontId="19" fillId="0" borderId="4" xfId="2" quotePrefix="1" applyNumberFormat="1" applyFont="1" applyBorder="1" applyAlignment="1" applyProtection="1">
      <alignment horizontal="left"/>
      <protection locked="0"/>
    </xf>
    <xf numFmtId="171" fontId="21" fillId="0" borderId="9" xfId="0" applyNumberFormat="1" applyFont="1" applyBorder="1"/>
    <xf numFmtId="171" fontId="21" fillId="0" borderId="9" xfId="2" applyNumberFormat="1" applyFont="1" applyBorder="1" applyAlignment="1">
      <alignment horizontal="right"/>
    </xf>
    <xf numFmtId="171" fontId="21" fillId="0" borderId="10" xfId="2" applyNumberFormat="1" applyFont="1" applyBorder="1" applyAlignment="1">
      <alignment horizontal="right"/>
    </xf>
    <xf numFmtId="171" fontId="26" fillId="0" borderId="0" xfId="2" applyNumberFormat="1" applyFont="1"/>
    <xf numFmtId="168" fontId="21" fillId="0" borderId="4" xfId="2" quotePrefix="1" applyNumberFormat="1" applyFont="1" applyBorder="1" applyAlignment="1" applyProtection="1">
      <alignment horizontal="left"/>
      <protection locked="0"/>
    </xf>
    <xf numFmtId="171" fontId="21" fillId="0" borderId="44" xfId="7" applyNumberFormat="1" applyFont="1" applyBorder="1"/>
    <xf numFmtId="171" fontId="19" fillId="0" borderId="0" xfId="2" applyNumberFormat="1" applyFont="1" applyAlignment="1" applyProtection="1">
      <alignment horizontal="right"/>
      <protection locked="0"/>
    </xf>
    <xf numFmtId="171" fontId="23" fillId="0" borderId="0" xfId="2" applyNumberFormat="1" applyFont="1" applyAlignment="1">
      <alignment horizontal="right"/>
    </xf>
    <xf numFmtId="168" fontId="19" fillId="0" borderId="4" xfId="8" applyNumberFormat="1" applyFont="1" applyBorder="1" applyAlignment="1" applyProtection="1"/>
    <xf numFmtId="171" fontId="19" fillId="0" borderId="5" xfId="2" applyNumberFormat="1" applyFont="1" applyBorder="1"/>
    <xf numFmtId="168" fontId="21" fillId="0" borderId="4" xfId="2" applyNumberFormat="1" applyFont="1" applyBorder="1" applyAlignment="1">
      <alignment horizontal="left"/>
    </xf>
    <xf numFmtId="171" fontId="21" fillId="0" borderId="11" xfId="2" applyNumberFormat="1" applyFont="1" applyBorder="1" applyAlignment="1">
      <alignment horizontal="right"/>
    </xf>
    <xf numFmtId="171" fontId="21" fillId="0" borderId="12" xfId="2" applyNumberFormat="1" applyFont="1" applyBorder="1" applyAlignment="1">
      <alignment horizontal="right"/>
    </xf>
    <xf numFmtId="171" fontId="19" fillId="0" borderId="11" xfId="7" applyNumberFormat="1" applyFont="1" applyBorder="1"/>
    <xf numFmtId="171" fontId="19" fillId="0" borderId="12" xfId="7" applyNumberFormat="1" applyFont="1" applyBorder="1"/>
    <xf numFmtId="168" fontId="19" fillId="0" borderId="6" xfId="2" applyNumberFormat="1" applyFont="1" applyBorder="1" applyAlignment="1">
      <alignment horizontal="left"/>
    </xf>
    <xf numFmtId="171" fontId="19" fillId="0" borderId="7" xfId="2" applyNumberFormat="1" applyFont="1" applyBorder="1" applyAlignment="1">
      <alignment horizontal="right"/>
    </xf>
    <xf numFmtId="171" fontId="19" fillId="0" borderId="7" xfId="2" applyNumberFormat="1" applyFont="1" applyBorder="1" applyProtection="1">
      <protection locked="0"/>
    </xf>
    <xf numFmtId="171" fontId="19" fillId="0" borderId="8" xfId="2" applyNumberFormat="1" applyFont="1" applyBorder="1" applyProtection="1">
      <protection locked="0"/>
    </xf>
    <xf numFmtId="0" fontId="27" fillId="0" borderId="4" xfId="2" applyFont="1" applyBorder="1" applyAlignment="1">
      <alignment horizontal="left"/>
    </xf>
    <xf numFmtId="22" fontId="28" fillId="0" borderId="5" xfId="2" applyNumberFormat="1" applyFont="1" applyBorder="1"/>
    <xf numFmtId="168" fontId="19" fillId="0" borderId="6" xfId="2" applyNumberFormat="1" applyFont="1" applyBorder="1" applyProtection="1">
      <protection locked="0"/>
    </xf>
    <xf numFmtId="171" fontId="19" fillId="0" borderId="7" xfId="2" applyNumberFormat="1" applyFont="1" applyBorder="1" applyAlignment="1" applyProtection="1">
      <alignment horizontal="right"/>
      <protection locked="0"/>
    </xf>
    <xf numFmtId="168" fontId="19" fillId="0" borderId="0" xfId="2" applyNumberFormat="1" applyFont="1" applyProtection="1">
      <protection locked="0"/>
    </xf>
    <xf numFmtId="171" fontId="29" fillId="0" borderId="0" xfId="2" applyNumberFormat="1" applyFont="1" applyProtection="1">
      <protection locked="0"/>
    </xf>
    <xf numFmtId="171" fontId="29" fillId="0" borderId="5" xfId="2" applyNumberFormat="1" applyFont="1" applyBorder="1" applyProtection="1">
      <protection locked="0"/>
    </xf>
    <xf numFmtId="171" fontId="19" fillId="0" borderId="9" xfId="2" applyNumberFormat="1" applyFont="1" applyBorder="1" applyAlignment="1">
      <alignment horizontal="center"/>
    </xf>
    <xf numFmtId="171" fontId="19" fillId="0" borderId="10" xfId="2" applyNumberFormat="1" applyFont="1" applyBorder="1" applyAlignment="1">
      <alignment horizontal="center"/>
    </xf>
    <xf numFmtId="171" fontId="21" fillId="0" borderId="18" xfId="9" applyNumberFormat="1" applyFont="1" applyBorder="1"/>
    <xf numFmtId="171" fontId="19" fillId="0" borderId="9" xfId="0" applyNumberFormat="1" applyFont="1" applyBorder="1"/>
    <xf numFmtId="171" fontId="19" fillId="0" borderId="9" xfId="2" applyNumberFormat="1" applyFont="1" applyBorder="1" applyAlignment="1">
      <alignment horizontal="right"/>
    </xf>
    <xf numFmtId="171" fontId="19" fillId="0" borderId="10" xfId="2" applyNumberFormat="1" applyFont="1" applyBorder="1" applyAlignment="1">
      <alignment horizontal="right"/>
    </xf>
    <xf numFmtId="168" fontId="30" fillId="3" borderId="0" xfId="9" applyNumberFormat="1" applyFont="1" applyFill="1" applyAlignment="1">
      <alignment horizontal="center"/>
    </xf>
    <xf numFmtId="168" fontId="31" fillId="0" borderId="0" xfId="9" applyNumberFormat="1" applyFont="1" applyProtection="1">
      <protection locked="0"/>
    </xf>
    <xf numFmtId="168" fontId="32" fillId="3" borderId="0" xfId="9" applyNumberFormat="1" applyFont="1" applyFill="1" applyAlignment="1">
      <alignment horizontal="center"/>
    </xf>
    <xf numFmtId="168" fontId="33" fillId="0" borderId="1" xfId="9" applyNumberFormat="1" applyFont="1" applyBorder="1"/>
    <xf numFmtId="168" fontId="19" fillId="0" borderId="2" xfId="9" applyNumberFormat="1" applyFont="1" applyBorder="1"/>
    <xf numFmtId="171" fontId="19" fillId="0" borderId="2" xfId="9" applyNumberFormat="1" applyFont="1" applyBorder="1"/>
    <xf numFmtId="171" fontId="19" fillId="0" borderId="2" xfId="9" applyNumberFormat="1" applyFont="1" applyBorder="1" applyProtection="1">
      <protection locked="0"/>
    </xf>
    <xf numFmtId="171" fontId="19" fillId="0" borderId="3" xfId="9" applyNumberFormat="1" applyFont="1" applyBorder="1" applyProtection="1">
      <protection locked="0"/>
    </xf>
    <xf numFmtId="168" fontId="2" fillId="0" borderId="0" xfId="9" applyNumberFormat="1" applyProtection="1">
      <protection locked="0"/>
    </xf>
    <xf numFmtId="168" fontId="2" fillId="0" borderId="4" xfId="9" applyNumberFormat="1" applyBorder="1" applyProtection="1">
      <protection locked="0"/>
    </xf>
    <xf numFmtId="171" fontId="19" fillId="0" borderId="3" xfId="9" applyNumberFormat="1" applyFont="1" applyBorder="1"/>
    <xf numFmtId="168" fontId="33" fillId="0" borderId="4" xfId="9" applyNumberFormat="1" applyFont="1" applyBorder="1" applyProtection="1">
      <protection locked="0"/>
    </xf>
    <xf numFmtId="168" fontId="19" fillId="0" borderId="0" xfId="9" applyNumberFormat="1" applyFont="1" applyProtection="1">
      <protection locked="0"/>
    </xf>
    <xf numFmtId="171" fontId="19" fillId="0" borderId="0" xfId="9" applyNumberFormat="1" applyFont="1" applyProtection="1">
      <protection locked="0"/>
    </xf>
    <xf numFmtId="171" fontId="19" fillId="0" borderId="4" xfId="9" applyNumberFormat="1" applyFont="1" applyBorder="1" applyProtection="1">
      <protection locked="0"/>
    </xf>
    <xf numFmtId="171" fontId="19" fillId="0" borderId="0" xfId="9" applyNumberFormat="1" applyFont="1"/>
    <xf numFmtId="171" fontId="19" fillId="0" borderId="0" xfId="9" applyNumberFormat="1" applyFont="1" applyAlignment="1">
      <alignment horizontal="center"/>
    </xf>
    <xf numFmtId="171" fontId="19" fillId="0" borderId="5" xfId="9" applyNumberFormat="1" applyFont="1" applyBorder="1" applyProtection="1">
      <protection locked="0"/>
    </xf>
    <xf numFmtId="168" fontId="34" fillId="0" borderId="4" xfId="9" applyNumberFormat="1" applyFont="1" applyBorder="1"/>
    <xf numFmtId="49" fontId="32" fillId="0" borderId="9" xfId="9" applyNumberFormat="1" applyFont="1" applyBorder="1" applyAlignment="1">
      <alignment horizontal="center"/>
    </xf>
    <xf numFmtId="49" fontId="34" fillId="0" borderId="0" xfId="9" applyNumberFormat="1" applyFont="1" applyAlignment="1">
      <alignment horizontal="right"/>
    </xf>
    <xf numFmtId="49" fontId="32" fillId="0" borderId="46" xfId="9" applyNumberFormat="1" applyFont="1" applyBorder="1" applyAlignment="1">
      <alignment horizontal="center"/>
    </xf>
    <xf numFmtId="49" fontId="30" fillId="0" borderId="46" xfId="9" applyNumberFormat="1" applyFont="1" applyBorder="1" applyAlignment="1">
      <alignment horizontal="center"/>
    </xf>
    <xf numFmtId="171" fontId="32" fillId="0" borderId="9" xfId="9" applyNumberFormat="1" applyFont="1" applyBorder="1" applyAlignment="1">
      <alignment horizontal="right"/>
    </xf>
    <xf numFmtId="171" fontId="34" fillId="0" borderId="0" xfId="9" applyNumberFormat="1" applyFont="1" applyAlignment="1">
      <alignment horizontal="right"/>
    </xf>
    <xf numFmtId="171" fontId="32" fillId="0" borderId="10" xfId="9" applyNumberFormat="1" applyFont="1" applyBorder="1" applyAlignment="1" applyProtection="1">
      <alignment horizontal="right"/>
      <protection locked="0"/>
    </xf>
    <xf numFmtId="168" fontId="35" fillId="0" borderId="0" xfId="9" applyNumberFormat="1" applyFont="1" applyProtection="1">
      <protection locked="0"/>
    </xf>
    <xf numFmtId="168" fontId="35" fillId="0" borderId="4" xfId="9" applyNumberFormat="1" applyFont="1" applyBorder="1" applyProtection="1">
      <protection locked="0"/>
    </xf>
    <xf numFmtId="49" fontId="30" fillId="0" borderId="47" xfId="9" applyNumberFormat="1" applyFont="1" applyBorder="1" applyAlignment="1">
      <alignment horizontal="center"/>
    </xf>
    <xf numFmtId="168" fontId="36" fillId="0" borderId="4" xfId="9" applyNumberFormat="1" applyFont="1" applyBorder="1"/>
    <xf numFmtId="171" fontId="23" fillId="0" borderId="0" xfId="9" applyNumberFormat="1" applyFont="1"/>
    <xf numFmtId="171" fontId="23" fillId="0" borderId="4" xfId="9" applyNumberFormat="1" applyFont="1" applyBorder="1"/>
    <xf numFmtId="171" fontId="23" fillId="0" borderId="44" xfId="9" applyNumberFormat="1" applyFont="1" applyBorder="1"/>
    <xf numFmtId="171" fontId="23" fillId="0" borderId="5" xfId="9" applyNumberFormat="1" applyFont="1" applyBorder="1"/>
    <xf numFmtId="171" fontId="2" fillId="0" borderId="0" xfId="9" applyNumberFormat="1"/>
    <xf numFmtId="168" fontId="33" fillId="0" borderId="4" xfId="9" applyNumberFormat="1" applyFont="1" applyBorder="1"/>
    <xf numFmtId="171" fontId="37" fillId="0" borderId="0" xfId="9" applyNumberFormat="1" applyFont="1"/>
    <xf numFmtId="171" fontId="38" fillId="0" borderId="0" xfId="9" applyNumberFormat="1" applyFont="1"/>
    <xf numFmtId="171" fontId="38" fillId="0" borderId="4" xfId="9" applyNumberFormat="1" applyFont="1" applyBorder="1"/>
    <xf numFmtId="171" fontId="39" fillId="0" borderId="4" xfId="9" applyNumberFormat="1" applyFont="1" applyBorder="1"/>
    <xf numFmtId="171" fontId="39" fillId="0" borderId="0" xfId="9" applyNumberFormat="1" applyFont="1"/>
    <xf numFmtId="171" fontId="39" fillId="0" borderId="5" xfId="9" applyNumberFormat="1" applyFont="1" applyBorder="1"/>
    <xf numFmtId="171" fontId="26" fillId="0" borderId="0" xfId="9" applyNumberFormat="1" applyFont="1"/>
    <xf numFmtId="171" fontId="26" fillId="0" borderId="0" xfId="9" applyNumberFormat="1" applyFont="1" applyAlignment="1">
      <alignment horizontal="right"/>
    </xf>
    <xf numFmtId="171" fontId="26" fillId="0" borderId="5" xfId="9" applyNumberFormat="1" applyFont="1" applyBorder="1" applyAlignment="1">
      <alignment horizontal="right"/>
    </xf>
    <xf numFmtId="168" fontId="40" fillId="0" borderId="0" xfId="9" applyNumberFormat="1" applyFont="1" applyProtection="1">
      <protection locked="0"/>
    </xf>
    <xf numFmtId="168" fontId="40" fillId="0" borderId="4" xfId="9" applyNumberFormat="1" applyFont="1" applyBorder="1" applyProtection="1">
      <protection locked="0"/>
    </xf>
    <xf numFmtId="171" fontId="41" fillId="0" borderId="0" xfId="9" applyNumberFormat="1" applyFont="1"/>
    <xf numFmtId="171" fontId="41" fillId="0" borderId="5" xfId="9" applyNumberFormat="1" applyFont="1" applyBorder="1"/>
    <xf numFmtId="171" fontId="12" fillId="0" borderId="0" xfId="9" applyNumberFormat="1" applyFont="1" applyProtection="1">
      <protection locked="0"/>
    </xf>
    <xf numFmtId="171" fontId="12" fillId="0" borderId="0" xfId="9" applyNumberFormat="1" applyFont="1"/>
    <xf numFmtId="171" fontId="33" fillId="0" borderId="0" xfId="9" applyNumberFormat="1" applyFont="1"/>
    <xf numFmtId="171" fontId="33" fillId="0" borderId="0" xfId="9" applyNumberFormat="1" applyFont="1" applyProtection="1">
      <protection locked="0"/>
    </xf>
    <xf numFmtId="171" fontId="33" fillId="0" borderId="4" xfId="9" applyNumberFormat="1" applyFont="1" applyBorder="1"/>
    <xf numFmtId="171" fontId="41" fillId="0" borderId="4" xfId="9" applyNumberFormat="1" applyFont="1" applyBorder="1"/>
    <xf numFmtId="171" fontId="41" fillId="0" borderId="0" xfId="9" applyNumberFormat="1" applyFont="1" applyProtection="1">
      <protection locked="0"/>
    </xf>
    <xf numFmtId="168" fontId="42" fillId="0" borderId="4" xfId="9" applyNumberFormat="1" applyFont="1" applyBorder="1" applyProtection="1">
      <protection locked="0"/>
    </xf>
    <xf numFmtId="171" fontId="13" fillId="0" borderId="42" xfId="9" applyNumberFormat="1" applyFont="1" applyBorder="1"/>
    <xf numFmtId="171" fontId="42" fillId="0" borderId="42" xfId="9" applyNumberFormat="1" applyFont="1" applyBorder="1"/>
    <xf numFmtId="171" fontId="42" fillId="0" borderId="0" xfId="9" applyNumberFormat="1" applyFont="1"/>
    <xf numFmtId="171" fontId="42" fillId="0" borderId="48" xfId="9" applyNumberFormat="1" applyFont="1" applyBorder="1"/>
    <xf numFmtId="171" fontId="43" fillId="0" borderId="48" xfId="9" applyNumberFormat="1" applyFont="1" applyBorder="1"/>
    <xf numFmtId="171" fontId="43" fillId="0" borderId="42" xfId="9" applyNumberFormat="1" applyFont="1" applyBorder="1"/>
    <xf numFmtId="171" fontId="43" fillId="0" borderId="43" xfId="9" applyNumberFormat="1" applyFont="1" applyBorder="1"/>
    <xf numFmtId="171" fontId="21" fillId="0" borderId="42" xfId="9" applyNumberFormat="1" applyFont="1" applyBorder="1" applyAlignment="1">
      <alignment horizontal="right"/>
    </xf>
    <xf numFmtId="171" fontId="21" fillId="0" borderId="0" xfId="9" applyNumberFormat="1" applyFont="1" applyAlignment="1">
      <alignment horizontal="right"/>
    </xf>
    <xf numFmtId="171" fontId="21" fillId="0" borderId="43" xfId="9" applyNumberFormat="1" applyFont="1" applyBorder="1" applyAlignment="1">
      <alignment horizontal="right"/>
    </xf>
    <xf numFmtId="171" fontId="21" fillId="0" borderId="4" xfId="9" applyNumberFormat="1" applyFont="1" applyBorder="1"/>
    <xf numFmtId="168" fontId="4" fillId="0" borderId="0" xfId="9" applyNumberFormat="1" applyFont="1" applyProtection="1">
      <protection locked="0"/>
    </xf>
    <xf numFmtId="168" fontId="44" fillId="0" borderId="4" xfId="9" applyNumberFormat="1" applyFont="1" applyBorder="1"/>
    <xf numFmtId="171" fontId="45" fillId="0" borderId="0" xfId="9" applyNumberFormat="1" applyFont="1"/>
    <xf numFmtId="171" fontId="13" fillId="0" borderId="0" xfId="9" applyNumberFormat="1" applyFont="1"/>
    <xf numFmtId="171" fontId="44" fillId="0" borderId="0" xfId="9" applyNumberFormat="1" applyFont="1"/>
    <xf numFmtId="171" fontId="42" fillId="0" borderId="4" xfId="9" applyNumberFormat="1" applyFont="1" applyBorder="1"/>
    <xf numFmtId="171" fontId="43" fillId="0" borderId="4" xfId="9" applyNumberFormat="1" applyFont="1" applyBorder="1"/>
    <xf numFmtId="171" fontId="46" fillId="0" borderId="0" xfId="9" applyNumberFormat="1" applyFont="1"/>
    <xf numFmtId="171" fontId="43" fillId="0" borderId="0" xfId="9" applyNumberFormat="1" applyFont="1"/>
    <xf numFmtId="171" fontId="43" fillId="0" borderId="5" xfId="9" applyNumberFormat="1" applyFont="1" applyBorder="1"/>
    <xf numFmtId="171" fontId="22" fillId="0" borderId="0" xfId="9" applyNumberFormat="1" applyFont="1"/>
    <xf numFmtId="171" fontId="21" fillId="0" borderId="0" xfId="9" applyNumberFormat="1" applyFont="1" applyProtection="1">
      <protection locked="0"/>
    </xf>
    <xf numFmtId="171" fontId="21" fillId="0" borderId="5" xfId="9" applyNumberFormat="1" applyFont="1" applyBorder="1" applyProtection="1">
      <protection locked="0"/>
    </xf>
    <xf numFmtId="168" fontId="4" fillId="0" borderId="4" xfId="9" applyNumberFormat="1" applyFont="1" applyBorder="1" applyProtection="1">
      <protection locked="0"/>
    </xf>
    <xf numFmtId="171" fontId="19" fillId="0" borderId="0" xfId="9" applyNumberFormat="1" applyFont="1" applyAlignment="1">
      <alignment horizontal="right"/>
    </xf>
    <xf numFmtId="171" fontId="19" fillId="0" borderId="5" xfId="9" applyNumberFormat="1" applyFont="1" applyBorder="1" applyAlignment="1">
      <alignment horizontal="right"/>
    </xf>
    <xf numFmtId="171" fontId="12" fillId="0" borderId="9" xfId="9" applyNumberFormat="1" applyFont="1" applyBorder="1"/>
    <xf numFmtId="171" fontId="33" fillId="0" borderId="9" xfId="9" applyNumberFormat="1" applyFont="1" applyBorder="1"/>
    <xf numFmtId="171" fontId="33" fillId="0" borderId="46" xfId="9" applyNumberFormat="1" applyFont="1" applyBorder="1"/>
    <xf numFmtId="171" fontId="41" fillId="0" borderId="46" xfId="9" applyNumberFormat="1" applyFont="1" applyBorder="1"/>
    <xf numFmtId="171" fontId="41" fillId="0" borderId="9" xfId="9" applyNumberFormat="1" applyFont="1" applyBorder="1"/>
    <xf numFmtId="171" fontId="41" fillId="0" borderId="10" xfId="9" applyNumberFormat="1" applyFont="1" applyBorder="1"/>
    <xf numFmtId="171" fontId="12" fillId="0" borderId="44" xfId="9" applyNumberFormat="1" applyFont="1" applyBorder="1"/>
    <xf numFmtId="171" fontId="19" fillId="0" borderId="44" xfId="9" applyNumberFormat="1" applyFont="1" applyBorder="1" applyAlignment="1">
      <alignment horizontal="right"/>
    </xf>
    <xf numFmtId="171" fontId="19" fillId="0" borderId="45" xfId="9" applyNumberFormat="1" applyFont="1" applyBorder="1" applyAlignment="1">
      <alignment horizontal="right"/>
    </xf>
    <xf numFmtId="171" fontId="19" fillId="0" borderId="4" xfId="9" applyNumberFormat="1" applyFont="1" applyBorder="1"/>
    <xf numFmtId="168" fontId="42" fillId="0" borderId="4" xfId="9" quotePrefix="1" applyNumberFormat="1" applyFont="1" applyBorder="1" applyAlignment="1">
      <alignment horizontal="left"/>
    </xf>
    <xf numFmtId="171" fontId="13" fillId="0" borderId="0" xfId="7" applyNumberFormat="1" applyFont="1"/>
    <xf numFmtId="171" fontId="12" fillId="0" borderId="0" xfId="7" applyNumberFormat="1" applyFont="1"/>
    <xf numFmtId="171" fontId="42" fillId="0" borderId="0" xfId="7" applyNumberFormat="1" applyFont="1"/>
    <xf numFmtId="171" fontId="33" fillId="0" borderId="0" xfId="7" applyNumberFormat="1" applyFont="1"/>
    <xf numFmtId="171" fontId="41" fillId="6" borderId="31" xfId="7" applyNumberFormat="1" applyFont="1" applyFill="1" applyBorder="1"/>
    <xf numFmtId="171" fontId="41" fillId="0" borderId="0" xfId="7" applyNumberFormat="1" applyFont="1"/>
    <xf numFmtId="171" fontId="43" fillId="6" borderId="31" xfId="9" applyNumberFormat="1" applyFont="1" applyFill="1" applyBorder="1"/>
    <xf numFmtId="171" fontId="43" fillId="6" borderId="49" xfId="9" applyNumberFormat="1" applyFont="1" applyFill="1" applyBorder="1"/>
    <xf numFmtId="171" fontId="43" fillId="6" borderId="50" xfId="9" applyNumberFormat="1" applyFont="1" applyFill="1" applyBorder="1"/>
    <xf numFmtId="171" fontId="19" fillId="0" borderId="4" xfId="7" applyNumberFormat="1" applyFont="1" applyBorder="1"/>
    <xf numFmtId="168" fontId="33" fillId="0" borderId="4" xfId="9" quotePrefix="1" applyNumberFormat="1" applyFont="1" applyBorder="1" applyAlignment="1">
      <alignment horizontal="left"/>
    </xf>
    <xf numFmtId="171" fontId="13" fillId="0" borderId="0" xfId="9" quotePrefix="1" applyNumberFormat="1" applyFont="1" applyAlignment="1">
      <alignment horizontal="left"/>
    </xf>
    <xf numFmtId="171" fontId="12" fillId="0" borderId="0" xfId="9" quotePrefix="1" applyNumberFormat="1" applyFont="1" applyAlignment="1">
      <alignment horizontal="left"/>
    </xf>
    <xf numFmtId="171" fontId="33" fillId="0" borderId="0" xfId="9" quotePrefix="1" applyNumberFormat="1" applyFont="1" applyAlignment="1">
      <alignment horizontal="left"/>
    </xf>
    <xf numFmtId="171" fontId="41" fillId="0" borderId="0" xfId="9" quotePrefix="1" applyNumberFormat="1" applyFont="1" applyAlignment="1">
      <alignment horizontal="left"/>
    </xf>
    <xf numFmtId="171" fontId="19" fillId="0" borderId="0" xfId="9" quotePrefix="1" applyNumberFormat="1" applyFont="1" applyAlignment="1">
      <alignment horizontal="left"/>
    </xf>
    <xf numFmtId="168" fontId="47" fillId="0" borderId="4" xfId="8" applyNumberFormat="1" applyFont="1" applyBorder="1" applyAlignment="1" applyProtection="1">
      <alignment horizontal="left"/>
    </xf>
    <xf numFmtId="171" fontId="13" fillId="0" borderId="0" xfId="9" applyNumberFormat="1" applyFont="1" applyAlignment="1">
      <alignment horizontal="right"/>
    </xf>
    <xf numFmtId="171" fontId="12" fillId="0" borderId="0" xfId="9" applyNumberFormat="1" applyFont="1" applyAlignment="1">
      <alignment horizontal="right"/>
    </xf>
    <xf numFmtId="171" fontId="33" fillId="0" borderId="0" xfId="9" applyNumberFormat="1" applyFont="1" applyAlignment="1">
      <alignment horizontal="right"/>
    </xf>
    <xf numFmtId="171" fontId="41" fillId="0" borderId="0" xfId="9" applyNumberFormat="1" applyFont="1" applyAlignment="1">
      <alignment horizontal="right"/>
    </xf>
    <xf numFmtId="168" fontId="33" fillId="0" borderId="4" xfId="9" applyNumberFormat="1" applyFont="1" applyBorder="1" applyAlignment="1">
      <alignment horizontal="left"/>
    </xf>
    <xf numFmtId="171" fontId="46" fillId="0" borderId="4" xfId="9" applyNumberFormat="1" applyFont="1" applyBorder="1"/>
    <xf numFmtId="171" fontId="48" fillId="0" borderId="0" xfId="9" applyNumberFormat="1" applyFont="1" applyAlignment="1">
      <alignment horizontal="right"/>
    </xf>
    <xf numFmtId="171" fontId="46" fillId="0" borderId="5" xfId="9" applyNumberFormat="1" applyFont="1" applyBorder="1"/>
    <xf numFmtId="171" fontId="49" fillId="0" borderId="0" xfId="9" applyNumberFormat="1" applyFont="1" applyAlignment="1">
      <alignment horizontal="right"/>
    </xf>
    <xf numFmtId="171" fontId="49" fillId="0" borderId="0" xfId="9" applyNumberFormat="1" applyFont="1"/>
    <xf numFmtId="171" fontId="36" fillId="0" borderId="0" xfId="9" applyNumberFormat="1" applyFont="1"/>
    <xf numFmtId="171" fontId="36" fillId="0" borderId="0" xfId="9" applyNumberFormat="1" applyFont="1" applyAlignment="1">
      <alignment horizontal="right"/>
    </xf>
    <xf numFmtId="0" fontId="50" fillId="0" borderId="0" xfId="9" applyFont="1"/>
    <xf numFmtId="0" fontId="3" fillId="0" borderId="0" xfId="9" applyFont="1"/>
    <xf numFmtId="171" fontId="45" fillId="0" borderId="0" xfId="9" applyNumberFormat="1" applyFont="1" applyAlignment="1">
      <alignment horizontal="right"/>
    </xf>
    <xf numFmtId="171" fontId="44" fillId="0" borderId="0" xfId="9" applyNumberFormat="1" applyFont="1" applyAlignment="1">
      <alignment horizontal="right"/>
    </xf>
    <xf numFmtId="171" fontId="44" fillId="0" borderId="4" xfId="9" applyNumberFormat="1" applyFont="1" applyBorder="1"/>
    <xf numFmtId="171" fontId="51" fillId="0" borderId="4" xfId="9" applyNumberFormat="1" applyFont="1" applyBorder="1"/>
    <xf numFmtId="171" fontId="52" fillId="0" borderId="0" xfId="9" applyNumberFormat="1" applyFont="1" applyAlignment="1">
      <alignment horizontal="right"/>
    </xf>
    <xf numFmtId="171" fontId="51" fillId="0" borderId="0" xfId="9" applyNumberFormat="1" applyFont="1"/>
    <xf numFmtId="171" fontId="51" fillId="0" borderId="5" xfId="9" applyNumberFormat="1" applyFont="1" applyBorder="1"/>
    <xf numFmtId="49" fontId="33" fillId="0" borderId="4" xfId="9" quotePrefix="1" applyNumberFormat="1" applyFont="1" applyBorder="1" applyAlignment="1" applyProtection="1">
      <alignment horizontal="left"/>
      <protection locked="0"/>
    </xf>
    <xf numFmtId="171" fontId="48" fillId="0" borderId="4" xfId="9" applyNumberFormat="1" applyFont="1" applyBorder="1"/>
    <xf numFmtId="171" fontId="48" fillId="0" borderId="0" xfId="9" applyNumberFormat="1" applyFont="1"/>
    <xf numFmtId="171" fontId="48" fillId="0" borderId="5" xfId="9" applyNumberFormat="1" applyFont="1" applyBorder="1"/>
    <xf numFmtId="171" fontId="19" fillId="0" borderId="9" xfId="9" applyNumberFormat="1" applyFont="1" applyBorder="1" applyAlignment="1">
      <alignment horizontal="right"/>
    </xf>
    <xf numFmtId="171" fontId="19" fillId="0" borderId="10" xfId="9" applyNumberFormat="1" applyFont="1" applyBorder="1" applyAlignment="1">
      <alignment horizontal="right"/>
    </xf>
    <xf numFmtId="4" fontId="3" fillId="0" borderId="0" xfId="9" applyNumberFormat="1" applyFont="1" applyAlignment="1">
      <alignment horizontal="right"/>
    </xf>
    <xf numFmtId="171" fontId="33" fillId="0" borderId="44" xfId="9" applyNumberFormat="1" applyFont="1" applyBorder="1"/>
    <xf numFmtId="171" fontId="33" fillId="0" borderId="51" xfId="9" applyNumberFormat="1" applyFont="1" applyBorder="1"/>
    <xf numFmtId="0" fontId="3" fillId="0" borderId="52" xfId="9" applyFont="1" applyBorder="1"/>
    <xf numFmtId="4" fontId="3" fillId="0" borderId="52" xfId="9" applyNumberFormat="1" applyFont="1" applyBorder="1" applyAlignment="1">
      <alignment horizontal="right"/>
    </xf>
    <xf numFmtId="168" fontId="42" fillId="0" borderId="4" xfId="9" quotePrefix="1" applyNumberFormat="1" applyFont="1" applyBorder="1" applyAlignment="1" applyProtection="1">
      <alignment horizontal="left"/>
      <protection locked="0"/>
    </xf>
    <xf numFmtId="171" fontId="13" fillId="0" borderId="44" xfId="7" applyNumberFormat="1" applyFont="1" applyBorder="1"/>
    <xf numFmtId="171" fontId="43" fillId="6" borderId="31" xfId="7" applyNumberFormat="1" applyFont="1" applyFill="1" applyBorder="1"/>
    <xf numFmtId="171" fontId="43" fillId="0" borderId="0" xfId="7" applyNumberFormat="1" applyFont="1"/>
    <xf numFmtId="171" fontId="21" fillId="0" borderId="44" xfId="9" applyNumberFormat="1" applyFont="1" applyBorder="1" applyAlignment="1">
      <alignment horizontal="right"/>
    </xf>
    <xf numFmtId="171" fontId="12" fillId="0" borderId="0" xfId="9" applyNumberFormat="1" applyFont="1" applyAlignment="1" applyProtection="1">
      <alignment horizontal="right"/>
      <protection locked="0"/>
    </xf>
    <xf numFmtId="171" fontId="33" fillId="0" borderId="0" xfId="9" applyNumberFormat="1" applyFont="1" applyAlignment="1" applyProtection="1">
      <alignment horizontal="right"/>
      <protection locked="0"/>
    </xf>
    <xf numFmtId="171" fontId="41" fillId="0" borderId="0" xfId="9" applyNumberFormat="1" applyFont="1" applyAlignment="1" applyProtection="1">
      <alignment horizontal="right"/>
      <protection locked="0"/>
    </xf>
    <xf numFmtId="171" fontId="19" fillId="0" borderId="0" xfId="9" applyNumberFormat="1" applyFont="1" applyAlignment="1" applyProtection="1">
      <alignment horizontal="right"/>
      <protection locked="0"/>
    </xf>
    <xf numFmtId="171" fontId="23" fillId="0" borderId="0" xfId="9" applyNumberFormat="1" applyFont="1" applyAlignment="1">
      <alignment horizontal="right"/>
    </xf>
    <xf numFmtId="168" fontId="47" fillId="0" borderId="4" xfId="8" applyNumberFormat="1" applyFont="1" applyBorder="1" applyAlignment="1" applyProtection="1"/>
    <xf numFmtId="171" fontId="19" fillId="0" borderId="5" xfId="9" applyNumberFormat="1" applyFont="1" applyBorder="1"/>
    <xf numFmtId="168" fontId="42" fillId="0" borderId="4" xfId="9" applyNumberFormat="1" applyFont="1" applyBorder="1" applyAlignment="1">
      <alignment horizontal="left"/>
    </xf>
    <xf numFmtId="171" fontId="13" fillId="0" borderId="11" xfId="9" applyNumberFormat="1" applyFont="1" applyBorder="1" applyAlignment="1">
      <alignment horizontal="right"/>
    </xf>
    <xf numFmtId="171" fontId="12" fillId="0" borderId="11" xfId="9" applyNumberFormat="1" applyFont="1" applyBorder="1" applyAlignment="1">
      <alignment horizontal="right"/>
    </xf>
    <xf numFmtId="171" fontId="13" fillId="0" borderId="11" xfId="9" applyNumberFormat="1" applyFont="1" applyBorder="1"/>
    <xf numFmtId="171" fontId="42" fillId="0" borderId="11" xfId="9" applyNumberFormat="1" applyFont="1" applyBorder="1"/>
    <xf numFmtId="171" fontId="42" fillId="0" borderId="11" xfId="9" applyNumberFormat="1" applyFont="1" applyBorder="1" applyAlignment="1">
      <alignment horizontal="right"/>
    </xf>
    <xf numFmtId="171" fontId="33" fillId="0" borderId="11" xfId="9" applyNumberFormat="1" applyFont="1" applyBorder="1" applyAlignment="1">
      <alignment horizontal="right"/>
    </xf>
    <xf numFmtId="171" fontId="42" fillId="0" borderId="53" xfId="9" applyNumberFormat="1" applyFont="1" applyBorder="1"/>
    <xf numFmtId="171" fontId="43" fillId="0" borderId="53" xfId="9" applyNumberFormat="1" applyFont="1" applyBorder="1"/>
    <xf numFmtId="171" fontId="43" fillId="6" borderId="31" xfId="9" applyNumberFormat="1" applyFont="1" applyFill="1" applyBorder="1" applyAlignment="1">
      <alignment horizontal="right"/>
    </xf>
    <xf numFmtId="171" fontId="43" fillId="0" borderId="11" xfId="9" applyNumberFormat="1" applyFont="1" applyBorder="1"/>
    <xf numFmtId="171" fontId="43" fillId="0" borderId="11" xfId="9" applyNumberFormat="1" applyFont="1" applyBorder="1" applyAlignment="1">
      <alignment horizontal="right"/>
    </xf>
    <xf numFmtId="171" fontId="21" fillId="0" borderId="11" xfId="9" applyNumberFormat="1" applyFont="1" applyBorder="1" applyAlignment="1">
      <alignment horizontal="right"/>
    </xf>
    <xf numFmtId="171" fontId="19" fillId="0" borderId="12" xfId="9" applyNumberFormat="1" applyFont="1" applyBorder="1" applyAlignment="1">
      <alignment horizontal="right"/>
    </xf>
    <xf numFmtId="171" fontId="19" fillId="0" borderId="4" xfId="9" applyNumberFormat="1" applyFont="1" applyBorder="1" applyAlignment="1">
      <alignment horizontal="right"/>
    </xf>
    <xf numFmtId="171" fontId="12" fillId="0" borderId="5" xfId="9" applyNumberFormat="1" applyFont="1" applyBorder="1" applyAlignment="1">
      <alignment horizontal="right"/>
    </xf>
    <xf numFmtId="171" fontId="12" fillId="0" borderId="54" xfId="9" applyNumberFormat="1" applyFont="1" applyBorder="1" applyAlignment="1">
      <alignment horizontal="right"/>
    </xf>
    <xf numFmtId="171" fontId="41" fillId="0" borderId="4" xfId="9" applyNumberFormat="1" applyFont="1" applyBorder="1" applyAlignment="1">
      <alignment horizontal="right"/>
    </xf>
    <xf numFmtId="171" fontId="41" fillId="0" borderId="5" xfId="9" applyNumberFormat="1" applyFont="1" applyBorder="1" applyAlignment="1">
      <alignment horizontal="right"/>
    </xf>
    <xf numFmtId="171" fontId="12" fillId="0" borderId="11" xfId="7" applyNumberFormat="1" applyFont="1" applyBorder="1"/>
    <xf numFmtId="171" fontId="12" fillId="0" borderId="11" xfId="9" applyNumberFormat="1" applyFont="1" applyBorder="1"/>
    <xf numFmtId="171" fontId="12" fillId="0" borderId="5" xfId="7" applyNumberFormat="1" applyFont="1" applyBorder="1"/>
    <xf numFmtId="171" fontId="12" fillId="0" borderId="54" xfId="7" applyNumberFormat="1" applyFont="1" applyBorder="1"/>
    <xf numFmtId="171" fontId="41" fillId="0" borderId="4" xfId="7" applyNumberFormat="1" applyFont="1" applyBorder="1"/>
    <xf numFmtId="171" fontId="41" fillId="0" borderId="11" xfId="7" applyNumberFormat="1" applyFont="1" applyBorder="1"/>
    <xf numFmtId="171" fontId="41" fillId="0" borderId="5" xfId="7" applyNumberFormat="1" applyFont="1" applyBorder="1"/>
    <xf numFmtId="171" fontId="41" fillId="0" borderId="53" xfId="9" applyNumberFormat="1" applyFont="1" applyBorder="1"/>
    <xf numFmtId="0" fontId="42" fillId="0" borderId="4" xfId="9" applyFont="1" applyBorder="1" applyAlignment="1">
      <alignment horizontal="left"/>
    </xf>
    <xf numFmtId="0" fontId="27" fillId="0" borderId="0" xfId="9" applyFont="1" applyAlignment="1">
      <alignment horizontal="left"/>
    </xf>
    <xf numFmtId="171" fontId="53" fillId="0" borderId="0" xfId="9" applyNumberFormat="1" applyFont="1" applyAlignment="1" applyProtection="1">
      <alignment horizontal="right"/>
      <protection locked="0"/>
    </xf>
    <xf numFmtId="171" fontId="53" fillId="0" borderId="5" xfId="9" applyNumberFormat="1" applyFont="1" applyBorder="1" applyAlignment="1" applyProtection="1">
      <alignment horizontal="right"/>
      <protection locked="0"/>
    </xf>
    <xf numFmtId="22" fontId="28" fillId="0" borderId="5" xfId="9" applyNumberFormat="1" applyFont="1" applyBorder="1"/>
    <xf numFmtId="168" fontId="33" fillId="0" borderId="6" xfId="9" applyNumberFormat="1" applyFont="1" applyBorder="1" applyProtection="1">
      <protection locked="0"/>
    </xf>
    <xf numFmtId="168" fontId="19" fillId="0" borderId="7" xfId="9" applyNumberFormat="1" applyFont="1" applyBorder="1" applyProtection="1">
      <protection locked="0"/>
    </xf>
    <xf numFmtId="171" fontId="19" fillId="0" borderId="7" xfId="9" applyNumberFormat="1" applyFont="1" applyBorder="1" applyAlignment="1" applyProtection="1">
      <alignment horizontal="right"/>
      <protection locked="0"/>
    </xf>
    <xf numFmtId="171" fontId="19" fillId="0" borderId="8" xfId="9" applyNumberFormat="1" applyFont="1" applyBorder="1" applyAlignment="1" applyProtection="1">
      <alignment horizontal="right"/>
      <protection locked="0"/>
    </xf>
    <xf numFmtId="171" fontId="19" fillId="0" borderId="7" xfId="9" applyNumberFormat="1" applyFont="1" applyBorder="1" applyProtection="1">
      <protection locked="0"/>
    </xf>
    <xf numFmtId="171" fontId="19" fillId="0" borderId="8" xfId="9" applyNumberFormat="1" applyFont="1" applyBorder="1" applyProtection="1">
      <protection locked="0"/>
    </xf>
    <xf numFmtId="168" fontId="33" fillId="0" borderId="0" xfId="9" applyNumberFormat="1" applyFont="1" applyProtection="1">
      <protection locked="0"/>
    </xf>
    <xf numFmtId="0" fontId="56" fillId="4" borderId="13" xfId="6" applyFont="1" applyFill="1" applyBorder="1" applyAlignment="1">
      <alignment horizontal="left"/>
    </xf>
    <xf numFmtId="0" fontId="57" fillId="4" borderId="14" xfId="6" quotePrefix="1" applyFont="1" applyFill="1" applyBorder="1" applyAlignment="1">
      <alignment horizontal="center"/>
    </xf>
    <xf numFmtId="0" fontId="57" fillId="4" borderId="14" xfId="6" applyFont="1" applyFill="1" applyBorder="1" applyAlignment="1">
      <alignment horizontal="center" wrapText="1"/>
    </xf>
    <xf numFmtId="0" fontId="57" fillId="4" borderId="15" xfId="6" applyFont="1" applyFill="1" applyBorder="1" applyAlignment="1">
      <alignment horizontal="center"/>
    </xf>
    <xf numFmtId="0" fontId="57" fillId="5" borderId="13" xfId="6" applyFont="1" applyFill="1" applyBorder="1" applyAlignment="1">
      <alignment horizontal="left"/>
    </xf>
    <xf numFmtId="171" fontId="57" fillId="5" borderId="14" xfId="6" applyNumberFormat="1" applyFont="1" applyFill="1" applyBorder="1"/>
    <xf numFmtId="171" fontId="57" fillId="5" borderId="15" xfId="6" applyNumberFormat="1" applyFont="1" applyFill="1" applyBorder="1"/>
    <xf numFmtId="0" fontId="58" fillId="5" borderId="16" xfId="6" applyFont="1" applyFill="1" applyBorder="1" applyAlignment="1">
      <alignment horizontal="left"/>
    </xf>
    <xf numFmtId="171" fontId="58" fillId="5" borderId="17" xfId="6" applyNumberFormat="1" applyFont="1" applyFill="1" applyBorder="1"/>
    <xf numFmtId="171" fontId="58" fillId="5" borderId="39" xfId="6" applyNumberFormat="1" applyFont="1" applyFill="1" applyBorder="1"/>
    <xf numFmtId="171" fontId="58" fillId="5" borderId="18" xfId="6" applyNumberFormat="1" applyFont="1" applyFill="1" applyBorder="1"/>
    <xf numFmtId="171" fontId="58" fillId="5" borderId="19" xfId="6" applyNumberFormat="1" applyFont="1" applyFill="1" applyBorder="1"/>
    <xf numFmtId="171" fontId="58" fillId="5" borderId="20" xfId="6" applyNumberFormat="1" applyFont="1" applyFill="1" applyBorder="1"/>
    <xf numFmtId="0" fontId="58" fillId="5" borderId="21" xfId="6" applyFont="1" applyFill="1" applyBorder="1" applyAlignment="1">
      <alignment horizontal="left"/>
    </xf>
    <xf numFmtId="171" fontId="58" fillId="5" borderId="22" xfId="6" applyNumberFormat="1" applyFont="1" applyFill="1" applyBorder="1"/>
    <xf numFmtId="171" fontId="58" fillId="5" borderId="41" xfId="6" applyNumberFormat="1" applyFont="1" applyFill="1" applyBorder="1"/>
    <xf numFmtId="171" fontId="58" fillId="5" borderId="23" xfId="6" applyNumberFormat="1" applyFont="1" applyFill="1" applyBorder="1"/>
    <xf numFmtId="0" fontId="57" fillId="5" borderId="21" xfId="6" applyFont="1" applyFill="1" applyBorder="1" applyAlignment="1">
      <alignment horizontal="left"/>
    </xf>
    <xf numFmtId="171" fontId="57" fillId="5" borderId="17" xfId="6" applyNumberFormat="1" applyFont="1" applyFill="1" applyBorder="1"/>
    <xf numFmtId="171" fontId="57" fillId="5" borderId="39" xfId="6" applyNumberFormat="1" applyFont="1" applyFill="1" applyBorder="1"/>
    <xf numFmtId="171" fontId="57" fillId="5" borderId="18" xfId="6" applyNumberFormat="1" applyFont="1" applyFill="1" applyBorder="1"/>
    <xf numFmtId="171" fontId="57" fillId="5" borderId="19" xfId="6" applyNumberFormat="1" applyFont="1" applyFill="1" applyBorder="1"/>
    <xf numFmtId="0" fontId="57" fillId="4" borderId="24" xfId="6" applyFont="1" applyFill="1" applyBorder="1" applyAlignment="1">
      <alignment horizontal="left" vertical="top"/>
    </xf>
    <xf numFmtId="171" fontId="59" fillId="4" borderId="25" xfId="6" applyNumberFormat="1" applyFont="1" applyFill="1" applyBorder="1" applyAlignment="1">
      <alignment vertical="top"/>
    </xf>
    <xf numFmtId="171" fontId="59" fillId="4" borderId="26" xfId="6" applyNumberFormat="1" applyFont="1" applyFill="1" applyBorder="1" applyAlignment="1">
      <alignment vertical="top"/>
    </xf>
    <xf numFmtId="0" fontId="40" fillId="0" borderId="0" xfId="5" applyFont="1"/>
    <xf numFmtId="0" fontId="56" fillId="4" borderId="27" xfId="6" applyFont="1" applyFill="1" applyBorder="1" applyAlignment="1">
      <alignment horizontal="left"/>
    </xf>
    <xf numFmtId="0" fontId="57" fillId="4" borderId="28" xfId="6" quotePrefix="1" applyFont="1" applyFill="1" applyBorder="1" applyAlignment="1">
      <alignment horizontal="center"/>
    </xf>
    <xf numFmtId="0" fontId="57" fillId="4" borderId="28" xfId="6" applyFont="1" applyFill="1" applyBorder="1" applyAlignment="1">
      <alignment horizontal="center" wrapText="1"/>
    </xf>
    <xf numFmtId="0" fontId="57" fillId="4" borderId="29" xfId="6" applyFont="1" applyFill="1" applyBorder="1" applyAlignment="1">
      <alignment horizontal="center"/>
    </xf>
    <xf numFmtId="0" fontId="57" fillId="5" borderId="16" xfId="6" applyFont="1" applyFill="1" applyBorder="1" applyAlignment="1">
      <alignment horizontal="left"/>
    </xf>
    <xf numFmtId="171" fontId="57" fillId="5" borderId="0" xfId="6" applyNumberFormat="1" applyFont="1" applyFill="1"/>
    <xf numFmtId="171" fontId="57" fillId="0" borderId="17" xfId="6" applyNumberFormat="1" applyFont="1" applyBorder="1"/>
    <xf numFmtId="171" fontId="58" fillId="5" borderId="0" xfId="6" applyNumberFormat="1" applyFont="1" applyFill="1"/>
    <xf numFmtId="0" fontId="57" fillId="4" borderId="30" xfId="6" applyFont="1" applyFill="1" applyBorder="1" applyAlignment="1">
      <alignment horizontal="left" vertical="top"/>
    </xf>
    <xf numFmtId="171" fontId="56" fillId="4" borderId="31" xfId="6" applyNumberFormat="1" applyFont="1" applyFill="1" applyBorder="1" applyAlignment="1">
      <alignment vertical="top"/>
    </xf>
    <xf numFmtId="171" fontId="56" fillId="4" borderId="32" xfId="6" applyNumberFormat="1" applyFont="1" applyFill="1" applyBorder="1" applyAlignment="1">
      <alignment vertical="top"/>
    </xf>
    <xf numFmtId="0" fontId="56" fillId="5" borderId="21" xfId="6" applyFont="1" applyFill="1" applyBorder="1" applyAlignment="1">
      <alignment horizontal="left"/>
    </xf>
    <xf numFmtId="0" fontId="60" fillId="5" borderId="17" xfId="6" applyFont="1" applyFill="1" applyBorder="1"/>
    <xf numFmtId="0" fontId="57" fillId="5" borderId="17" xfId="6" applyFont="1" applyFill="1" applyBorder="1"/>
    <xf numFmtId="0" fontId="57" fillId="5" borderId="18" xfId="6" applyFont="1" applyFill="1" applyBorder="1"/>
    <xf numFmtId="171" fontId="57" fillId="5" borderId="33" xfId="6" applyNumberFormat="1" applyFont="1" applyFill="1" applyBorder="1"/>
    <xf numFmtId="0" fontId="56" fillId="5" borderId="21" xfId="6" applyFont="1" applyFill="1" applyBorder="1" applyAlignment="1">
      <alignment horizontal="justify" vertical="top"/>
    </xf>
    <xf numFmtId="171" fontId="57" fillId="5" borderId="34" xfId="6" applyNumberFormat="1" applyFont="1" applyFill="1" applyBorder="1"/>
    <xf numFmtId="0" fontId="57" fillId="5" borderId="35" xfId="6" applyFont="1" applyFill="1" applyBorder="1" applyAlignment="1">
      <alignment horizontal="justify"/>
    </xf>
    <xf numFmtId="171" fontId="57" fillId="5" borderId="20" xfId="6" applyNumberFormat="1" applyFont="1" applyFill="1" applyBorder="1"/>
    <xf numFmtId="0" fontId="57" fillId="5" borderId="30" xfId="6" applyFont="1" applyFill="1" applyBorder="1" applyAlignment="1">
      <alignment horizontal="left"/>
    </xf>
    <xf numFmtId="171" fontId="56" fillId="5" borderId="31" xfId="6" applyNumberFormat="1" applyFont="1" applyFill="1" applyBorder="1"/>
    <xf numFmtId="171" fontId="56" fillId="5" borderId="36" xfId="6" applyNumberFormat="1" applyFont="1" applyFill="1" applyBorder="1"/>
    <xf numFmtId="0" fontId="57" fillId="4" borderId="37" xfId="6" applyFont="1" applyFill="1" applyBorder="1" applyAlignment="1">
      <alignment horizontal="left" vertical="top"/>
    </xf>
    <xf numFmtId="171" fontId="59" fillId="4" borderId="38" xfId="6" applyNumberFormat="1" applyFont="1" applyFill="1" applyBorder="1" applyAlignment="1">
      <alignment vertical="top"/>
    </xf>
    <xf numFmtId="171" fontId="61" fillId="2" borderId="0" xfId="2" applyNumberFormat="1" applyFont="1" applyFill="1"/>
    <xf numFmtId="168" fontId="6" fillId="3" borderId="1" xfId="2" applyNumberFormat="1" applyFont="1" applyFill="1" applyBorder="1" applyAlignment="1">
      <alignment horizontal="center"/>
    </xf>
    <xf numFmtId="168" fontId="6" fillId="3" borderId="2" xfId="2" applyNumberFormat="1" applyFont="1" applyFill="1" applyBorder="1" applyAlignment="1">
      <alignment horizontal="center"/>
    </xf>
    <xf numFmtId="168" fontId="6" fillId="3" borderId="3" xfId="2" applyNumberFormat="1" applyFont="1" applyFill="1" applyBorder="1" applyAlignment="1">
      <alignment horizontal="center"/>
    </xf>
    <xf numFmtId="0" fontId="6" fillId="3" borderId="4" xfId="2" applyFont="1" applyFill="1" applyBorder="1" applyAlignment="1">
      <alignment horizontal="center"/>
    </xf>
    <xf numFmtId="0" fontId="6" fillId="3" borderId="0" xfId="2" applyFont="1" applyFill="1" applyAlignment="1">
      <alignment horizontal="center"/>
    </xf>
    <xf numFmtId="0" fontId="6" fillId="3" borderId="5" xfId="2" applyFont="1" applyFill="1" applyBorder="1" applyAlignment="1">
      <alignment horizontal="center"/>
    </xf>
    <xf numFmtId="0" fontId="6" fillId="3" borderId="6" xfId="2" applyFont="1" applyFill="1" applyBorder="1" applyAlignment="1">
      <alignment horizontal="center"/>
    </xf>
    <xf numFmtId="0" fontId="6" fillId="3" borderId="7" xfId="2" applyFont="1" applyFill="1" applyBorder="1" applyAlignment="1">
      <alignment horizontal="center"/>
    </xf>
    <xf numFmtId="0" fontId="6" fillId="3" borderId="8" xfId="2" applyFont="1" applyFill="1" applyBorder="1" applyAlignment="1">
      <alignment horizontal="center"/>
    </xf>
    <xf numFmtId="170" fontId="8" fillId="0" borderId="1" xfId="3" applyFont="1" applyFill="1" applyBorder="1" applyAlignment="1" applyProtection="1">
      <alignment horizontal="center"/>
    </xf>
    <xf numFmtId="170" fontId="8" fillId="0" borderId="2" xfId="3" applyFont="1" applyFill="1" applyBorder="1" applyAlignment="1" applyProtection="1">
      <alignment horizontal="center"/>
    </xf>
    <xf numFmtId="170" fontId="8" fillId="0" borderId="3" xfId="3" applyFont="1" applyFill="1" applyBorder="1" applyAlignment="1" applyProtection="1">
      <alignment horizontal="center"/>
    </xf>
    <xf numFmtId="168" fontId="19" fillId="3" borderId="1" xfId="2" applyNumberFormat="1" applyFont="1" applyFill="1" applyBorder="1" applyAlignment="1">
      <alignment horizontal="center"/>
    </xf>
    <xf numFmtId="168" fontId="19" fillId="3" borderId="2" xfId="2" applyNumberFormat="1" applyFont="1" applyFill="1" applyBorder="1" applyAlignment="1">
      <alignment horizontal="center"/>
    </xf>
    <xf numFmtId="168" fontId="19" fillId="3" borderId="3" xfId="2" applyNumberFormat="1" applyFont="1" applyFill="1" applyBorder="1" applyAlignment="1">
      <alignment horizontal="center"/>
    </xf>
    <xf numFmtId="168" fontId="19" fillId="3" borderId="4" xfId="2" applyNumberFormat="1" applyFont="1" applyFill="1" applyBorder="1" applyAlignment="1">
      <alignment horizontal="center"/>
    </xf>
    <xf numFmtId="168" fontId="19" fillId="3" borderId="0" xfId="2" applyNumberFormat="1" applyFont="1" applyFill="1" applyAlignment="1">
      <alignment horizontal="center"/>
    </xf>
    <xf numFmtId="168" fontId="19" fillId="3" borderId="5" xfId="2" applyNumberFormat="1" applyFont="1" applyFill="1" applyBorder="1" applyAlignment="1">
      <alignment horizontal="center"/>
    </xf>
    <xf numFmtId="168" fontId="19" fillId="3" borderId="6" xfId="2" applyNumberFormat="1" applyFont="1" applyFill="1" applyBorder="1" applyAlignment="1">
      <alignment horizontal="center"/>
    </xf>
    <xf numFmtId="168" fontId="19" fillId="3" borderId="7" xfId="2" applyNumberFormat="1" applyFont="1" applyFill="1" applyBorder="1" applyAlignment="1">
      <alignment horizontal="center"/>
    </xf>
    <xf numFmtId="168" fontId="19" fillId="3" borderId="8" xfId="2" applyNumberFormat="1" applyFont="1" applyFill="1" applyBorder="1" applyAlignment="1">
      <alignment horizontal="center"/>
    </xf>
    <xf numFmtId="168" fontId="20" fillId="0" borderId="1" xfId="2" applyNumberFormat="1" applyFont="1" applyBorder="1" applyAlignment="1">
      <alignment horizontal="center"/>
    </xf>
    <xf numFmtId="168" fontId="20" fillId="0" borderId="2" xfId="2" applyNumberFormat="1" applyFont="1" applyBorder="1" applyAlignment="1">
      <alignment horizontal="center"/>
    </xf>
    <xf numFmtId="168" fontId="20" fillId="0" borderId="3" xfId="2" applyNumberFormat="1" applyFont="1" applyBorder="1" applyAlignment="1">
      <alignment horizontal="center"/>
    </xf>
    <xf numFmtId="168" fontId="9" fillId="3" borderId="1" xfId="2" applyNumberFormat="1" applyFont="1" applyFill="1" applyBorder="1" applyAlignment="1">
      <alignment horizontal="center"/>
    </xf>
    <xf numFmtId="168" fontId="9" fillId="3" borderId="2" xfId="2" applyNumberFormat="1" applyFont="1" applyFill="1" applyBorder="1" applyAlignment="1">
      <alignment horizontal="center"/>
    </xf>
    <xf numFmtId="168" fontId="9" fillId="3" borderId="3" xfId="2" applyNumberFormat="1" applyFont="1" applyFill="1" applyBorder="1" applyAlignment="1">
      <alignment horizontal="center"/>
    </xf>
    <xf numFmtId="0" fontId="13" fillId="3" borderId="6" xfId="2" applyFont="1" applyFill="1" applyBorder="1" applyAlignment="1">
      <alignment horizontal="center"/>
    </xf>
    <xf numFmtId="0" fontId="13" fillId="3" borderId="7" xfId="2" applyFont="1" applyFill="1" applyBorder="1" applyAlignment="1">
      <alignment horizontal="center"/>
    </xf>
    <xf numFmtId="0" fontId="13" fillId="3" borderId="8" xfId="2" applyFont="1" applyFill="1" applyBorder="1" applyAlignment="1">
      <alignment horizontal="center"/>
    </xf>
    <xf numFmtId="168" fontId="21" fillId="3" borderId="1" xfId="2" applyNumberFormat="1" applyFont="1" applyFill="1" applyBorder="1" applyAlignment="1">
      <alignment horizontal="center"/>
    </xf>
    <xf numFmtId="168" fontId="21" fillId="3" borderId="2" xfId="2" applyNumberFormat="1" applyFont="1" applyFill="1" applyBorder="1" applyAlignment="1">
      <alignment horizontal="center"/>
    </xf>
    <xf numFmtId="168" fontId="21" fillId="3" borderId="3" xfId="2" applyNumberFormat="1" applyFont="1" applyFill="1" applyBorder="1" applyAlignment="1">
      <alignment horizontal="center"/>
    </xf>
    <xf numFmtId="168" fontId="21" fillId="3" borderId="4" xfId="2" applyNumberFormat="1" applyFont="1" applyFill="1" applyBorder="1" applyAlignment="1">
      <alignment horizontal="center"/>
    </xf>
    <xf numFmtId="168" fontId="21" fillId="3" borderId="0" xfId="2" applyNumberFormat="1" applyFont="1" applyFill="1" applyAlignment="1">
      <alignment horizontal="center"/>
    </xf>
    <xf numFmtId="168" fontId="21" fillId="3" borderId="5" xfId="2" applyNumberFormat="1" applyFont="1" applyFill="1" applyBorder="1" applyAlignment="1">
      <alignment horizontal="center"/>
    </xf>
    <xf numFmtId="168" fontId="21" fillId="3" borderId="6" xfId="2" applyNumberFormat="1" applyFont="1" applyFill="1" applyBorder="1" applyAlignment="1">
      <alignment horizontal="center"/>
    </xf>
    <xf numFmtId="168" fontId="21" fillId="3" borderId="7" xfId="2" applyNumberFormat="1" applyFont="1" applyFill="1" applyBorder="1" applyAlignment="1">
      <alignment horizontal="center"/>
    </xf>
    <xf numFmtId="168" fontId="21" fillId="3" borderId="8" xfId="2" applyNumberFormat="1" applyFont="1" applyFill="1" applyBorder="1" applyAlignment="1">
      <alignment horizontal="center"/>
    </xf>
    <xf numFmtId="168" fontId="30" fillId="3" borderId="4" xfId="9" applyNumberFormat="1" applyFont="1" applyFill="1" applyBorder="1" applyAlignment="1">
      <alignment horizontal="center"/>
    </xf>
    <xf numFmtId="168" fontId="30" fillId="3" borderId="0" xfId="9" applyNumberFormat="1" applyFont="1" applyFill="1" applyAlignment="1">
      <alignment horizontal="center"/>
    </xf>
    <xf numFmtId="168" fontId="30" fillId="3" borderId="5" xfId="9" applyNumberFormat="1" applyFont="1" applyFill="1" applyBorder="1" applyAlignment="1">
      <alignment horizontal="center"/>
    </xf>
    <xf numFmtId="168" fontId="32" fillId="3" borderId="4" xfId="9" applyNumberFormat="1" applyFont="1" applyFill="1" applyBorder="1" applyAlignment="1">
      <alignment horizontal="center"/>
    </xf>
    <xf numFmtId="168" fontId="32" fillId="3" borderId="0" xfId="9" applyNumberFormat="1" applyFont="1" applyFill="1" applyAlignment="1">
      <alignment horizontal="center"/>
    </xf>
    <xf numFmtId="168" fontId="32" fillId="3" borderId="5" xfId="9" applyNumberFormat="1" applyFont="1" applyFill="1" applyBorder="1" applyAlignment="1">
      <alignment horizontal="center"/>
    </xf>
  </cellXfs>
  <cellStyles count="22">
    <cellStyle name="Euro" xfId="14" xr:uid="{23015224-8C2C-41E7-84B9-834565EBDAD7}"/>
    <cellStyle name="Hipervínculo 2" xfId="8" xr:uid="{810E3964-0E54-410C-8659-CF8DCDD7122D}"/>
    <cellStyle name="Hipervínculo 3" xfId="21" xr:uid="{1875ECFA-BBBB-4557-8D98-9F1526A59F04}"/>
    <cellStyle name="Millares 2 2" xfId="15" xr:uid="{B2C7FB40-6906-494C-98E0-7EDC5EA12771}"/>
    <cellStyle name="Millares 2 2 2" xfId="18" xr:uid="{8790AA12-D3BC-482F-BAA8-710FD8680423}"/>
    <cellStyle name="Millares 3" xfId="3" xr:uid="{3181BF27-EEBD-4943-8062-EAEFB851F364}"/>
    <cellStyle name="Millares 4" xfId="13" xr:uid="{26C8A226-63F2-4652-8169-348636A0E4E0}"/>
    <cellStyle name="Moneda 2" xfId="4" xr:uid="{F34F36CC-36E0-4A85-A266-F0BA559EDBB6}"/>
    <cellStyle name="Moneda 3" xfId="19" xr:uid="{F4363DFC-9E60-4718-A531-2C7F521483AC}"/>
    <cellStyle name="Normal" xfId="0" builtinId="0"/>
    <cellStyle name="Normal 2 2" xfId="5" xr:uid="{141BF024-83EE-4A34-A24C-5F3177D24540}"/>
    <cellStyle name="Normal 2 2 2" xfId="17" xr:uid="{6F4BEAB5-C60A-4527-B17E-5B4B3B9323A4}"/>
    <cellStyle name="Normal 2 2 3" xfId="6" xr:uid="{AAC13FEF-E5F0-4ED9-9E24-7106AAC9955B}"/>
    <cellStyle name="Normal 2 3" xfId="9" xr:uid="{0BB8F0CB-FE71-4E0B-B4E0-8FFBCEDBDFDE}"/>
    <cellStyle name="Normal 2 4" xfId="12" xr:uid="{5773245D-3E79-4EE7-933A-C1968D5589D0}"/>
    <cellStyle name="Normal 4" xfId="2" xr:uid="{FFE36F41-EA8E-4736-9043-D0F5F97CB44F}"/>
    <cellStyle name="Normal 6" xfId="1" xr:uid="{341EFD8A-14C2-4E2C-AF66-38E27DA004D9}"/>
    <cellStyle name="Normal 7" xfId="16" xr:uid="{C51ABE3C-54AA-46A4-89A6-E09B7A82476E}"/>
    <cellStyle name="Normal 8" xfId="10" xr:uid="{F75774E7-E16D-4CE2-ADF3-F30AEFEB4511}"/>
    <cellStyle name="Normal_ESTARESULTAGOSTOJULIO2003" xfId="7" xr:uid="{A1E868D7-EA75-489C-B9F1-65A7DB57A1B4}"/>
    <cellStyle name="Porcentaje 2" xfId="20" xr:uid="{FBDC9E11-EF02-437C-A7E0-8A186E439730}"/>
    <cellStyle name="Porcentaje 3" xfId="11" xr:uid="{678340A2-8CF9-4ED8-B012-FF57121E81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ccb-docu\DocuEscaContabilidad\BALANCES%20FEDECREDITO\2023\Junio2023.xlsx" TargetMode="External"/><Relationship Id="rId1" Type="http://schemas.openxmlformats.org/officeDocument/2006/relationships/externalLinkPath" Target="/BALANCES%20FEDECREDITO/2023/Junio202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S%20FEDECREDITO/2022/Junio202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S%20FEDECREDITO/2022/Agosto202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S%20FEDECREDITO/2022/Septiembre202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S%20FEDECREDITO/2022/Octubre202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S%20FEDECREDITO/2022/Noviembre202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S%20FEDECREDITO/2022/Diciembre20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ccb-docu\DocuEscaContabilidad\BALANCES%20FEDECREDITO\2023\Julio2023.xlsx" TargetMode="External"/><Relationship Id="rId1" Type="http://schemas.openxmlformats.org/officeDocument/2006/relationships/externalLinkPath" Target="/BALANCES%20FEDECREDITO/2023/Julio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S%20FEDECREDITO/2022/Julio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astaneda.DOM\AppData\Local\Microsoft\Windows\Temporary%20Internet%20Files\Content.Outlook\HMJ3ZNRM\COMPROBACION%20MENSUAL%20ENERO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S%20FEDECREDITO/2022/Enero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S%20FEDECREDITO/2022/Febrero2022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ccb-docu\DocuEscaContabilidad\BALANCES%20FEDECREDITO\2022\Marzo2022.xlsx" TargetMode="External"/><Relationship Id="rId1" Type="http://schemas.openxmlformats.org/officeDocument/2006/relationships/externalLinkPath" Target="/BALANCES%20FEDECREDITO/2022/Marzo202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S%20FEDECREDITO/2022/Abril20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S%20FEDECREDITO/2022/Mayo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JUNIO</v>
          </cell>
          <cell r="D5" t="str">
            <v xml:space="preserve">
JUNIO</v>
          </cell>
        </row>
        <row r="6">
          <cell r="A6">
            <v>11</v>
          </cell>
          <cell r="B6" t="str">
            <v>ACTIVOS DE INTERMEDIACION</v>
          </cell>
          <cell r="C6">
            <v>575476200.15999997</v>
          </cell>
          <cell r="D6">
            <v>575476200.15999997</v>
          </cell>
        </row>
        <row r="7">
          <cell r="A7">
            <v>111</v>
          </cell>
          <cell r="B7" t="str">
            <v>FONDOS DISPONIBLES</v>
          </cell>
          <cell r="C7">
            <v>55530079.219999999</v>
          </cell>
          <cell r="D7">
            <v>55530079.219999999</v>
          </cell>
        </row>
        <row r="8">
          <cell r="A8">
            <v>1110</v>
          </cell>
          <cell r="B8" t="str">
            <v>FONDOS DISPONIBLES</v>
          </cell>
          <cell r="C8">
            <v>55530079.219999999</v>
          </cell>
          <cell r="D8">
            <v>55530079.219999999</v>
          </cell>
        </row>
        <row r="9">
          <cell r="A9">
            <v>111001</v>
          </cell>
          <cell r="B9" t="str">
            <v>CAJA</v>
          </cell>
          <cell r="C9">
            <v>13941324.82</v>
          </cell>
          <cell r="D9">
            <v>13941324.82</v>
          </cell>
        </row>
        <row r="10">
          <cell r="A10">
            <v>1110010101</v>
          </cell>
          <cell r="B10" t="str">
            <v>OFICINA CENTRAL</v>
          </cell>
          <cell r="C10">
            <v>12609369.32</v>
          </cell>
          <cell r="D10">
            <v>12609369.32</v>
          </cell>
        </row>
        <row r="11">
          <cell r="A11">
            <v>111001010102</v>
          </cell>
          <cell r="B11" t="str">
            <v>BOVEDA</v>
          </cell>
          <cell r="C11">
            <v>669563.25</v>
          </cell>
          <cell r="D11">
            <v>669563.25</v>
          </cell>
        </row>
        <row r="12">
          <cell r="A12">
            <v>111001010103</v>
          </cell>
          <cell r="B12" t="str">
            <v>EFECTIVO ATM´S</v>
          </cell>
          <cell r="C12">
            <v>1348290</v>
          </cell>
          <cell r="D12">
            <v>1348290</v>
          </cell>
        </row>
        <row r="13">
          <cell r="A13">
            <v>11100101010303</v>
          </cell>
          <cell r="B13" t="str">
            <v>EFECTIVO ATM´S - FEDECREDITO</v>
          </cell>
          <cell r="C13">
            <v>1348290</v>
          </cell>
          <cell r="D13">
            <v>1348290</v>
          </cell>
        </row>
        <row r="14">
          <cell r="A14">
            <v>111001010104</v>
          </cell>
          <cell r="B14" t="str">
            <v>DISPONIBLE EN SERSAPROSA</v>
          </cell>
          <cell r="C14">
            <v>10558908.07</v>
          </cell>
          <cell r="D14">
            <v>10558908.07</v>
          </cell>
        </row>
        <row r="15">
          <cell r="A15">
            <v>11100101010401</v>
          </cell>
          <cell r="B15" t="str">
            <v>PARA ATM´S</v>
          </cell>
          <cell r="C15">
            <v>4165749</v>
          </cell>
          <cell r="D15">
            <v>4165749</v>
          </cell>
        </row>
        <row r="16">
          <cell r="A16">
            <v>11100101010402</v>
          </cell>
          <cell r="B16" t="str">
            <v>PARA CUENTA CORRIENTE</v>
          </cell>
          <cell r="C16">
            <v>6393159.0700000003</v>
          </cell>
          <cell r="D16">
            <v>6393159.0700000003</v>
          </cell>
        </row>
        <row r="17">
          <cell r="A17">
            <v>111001010105</v>
          </cell>
          <cell r="B17" t="str">
            <v>EFECTIVO RECIBIDO ATM´S DEPOSITARIOS</v>
          </cell>
          <cell r="C17">
            <v>32608</v>
          </cell>
          <cell r="D17">
            <v>32608</v>
          </cell>
        </row>
        <row r="18">
          <cell r="A18">
            <v>11100101010503</v>
          </cell>
          <cell r="B18" t="str">
            <v>ATM´S DEPOSITARIOS - FEDECREDITO</v>
          </cell>
          <cell r="C18">
            <v>32608</v>
          </cell>
          <cell r="D18">
            <v>32608</v>
          </cell>
        </row>
        <row r="19">
          <cell r="A19">
            <v>1110010201</v>
          </cell>
          <cell r="B19" t="str">
            <v>AGENCIAS</v>
          </cell>
          <cell r="C19">
            <v>136516.04</v>
          </cell>
          <cell r="D19">
            <v>136516.04</v>
          </cell>
        </row>
        <row r="20">
          <cell r="A20">
            <v>111001020101</v>
          </cell>
          <cell r="B20" t="str">
            <v>AGENCIAS</v>
          </cell>
          <cell r="C20">
            <v>0.2</v>
          </cell>
          <cell r="D20">
            <v>0.2</v>
          </cell>
        </row>
        <row r="21">
          <cell r="A21">
            <v>111001020102</v>
          </cell>
          <cell r="B21" t="str">
            <v>BOVEDA</v>
          </cell>
          <cell r="C21">
            <v>136515.84</v>
          </cell>
          <cell r="D21">
            <v>136515.84</v>
          </cell>
        </row>
        <row r="22">
          <cell r="A22">
            <v>1110010301</v>
          </cell>
          <cell r="B22" t="str">
            <v>FONDOS FIJOS</v>
          </cell>
          <cell r="C22">
            <v>11271.39</v>
          </cell>
          <cell r="D22">
            <v>11271.39</v>
          </cell>
        </row>
        <row r="23">
          <cell r="A23">
            <v>111001030101</v>
          </cell>
          <cell r="B23" t="str">
            <v>OFICINA CENTRAL</v>
          </cell>
          <cell r="C23">
            <v>11271.39</v>
          </cell>
          <cell r="D23">
            <v>11271.39</v>
          </cell>
        </row>
        <row r="24">
          <cell r="A24">
            <v>1110010401</v>
          </cell>
          <cell r="B24" t="str">
            <v>REMESAS LOCALES EN TRANSITO</v>
          </cell>
          <cell r="C24">
            <v>1184168.07</v>
          </cell>
          <cell r="D24">
            <v>1184168.07</v>
          </cell>
        </row>
        <row r="25">
          <cell r="A25">
            <v>111002</v>
          </cell>
          <cell r="B25" t="str">
            <v>DEPOSITOS EN EL BCR</v>
          </cell>
          <cell r="C25">
            <v>3644469.31</v>
          </cell>
          <cell r="D25">
            <v>3644469.31</v>
          </cell>
        </row>
        <row r="26">
          <cell r="A26">
            <v>1110020101</v>
          </cell>
          <cell r="B26" t="str">
            <v>DEPOSITOS PARA RESERVA DE LIQUIDEZ</v>
          </cell>
          <cell r="C26">
            <v>3560916.28</v>
          </cell>
          <cell r="D26">
            <v>3560916.28</v>
          </cell>
        </row>
        <row r="27">
          <cell r="A27">
            <v>1110020301</v>
          </cell>
          <cell r="B27" t="str">
            <v>DEPOSITOS OTROS</v>
          </cell>
          <cell r="C27">
            <v>74879.839999999997</v>
          </cell>
          <cell r="D27">
            <v>74879.839999999997</v>
          </cell>
        </row>
        <row r="28">
          <cell r="A28">
            <v>111002030199</v>
          </cell>
          <cell r="B28" t="str">
            <v>DEPOSITOS OTROS</v>
          </cell>
          <cell r="C28">
            <v>74879.839999999997</v>
          </cell>
          <cell r="D28">
            <v>74879.839999999997</v>
          </cell>
        </row>
        <row r="29">
          <cell r="A29">
            <v>1110029901</v>
          </cell>
          <cell r="B29" t="str">
            <v>INTERESES Y OTROS POR COBRAR</v>
          </cell>
          <cell r="C29">
            <v>8673.19</v>
          </cell>
          <cell r="D29">
            <v>8673.19</v>
          </cell>
        </row>
        <row r="30">
          <cell r="A30">
            <v>111002990101</v>
          </cell>
          <cell r="B30" t="str">
            <v>DEPOSITOS PARA RESERVA DE LIQUIDEZ</v>
          </cell>
          <cell r="C30">
            <v>8673.19</v>
          </cell>
          <cell r="D30">
            <v>8673.19</v>
          </cell>
        </row>
        <row r="31">
          <cell r="A31">
            <v>111004</v>
          </cell>
          <cell r="B31" t="str">
            <v>DEPOSITOS EN BANCOS LOCALES</v>
          </cell>
          <cell r="C31">
            <v>35903215.399999999</v>
          </cell>
          <cell r="D31">
            <v>35903215.399999999</v>
          </cell>
        </row>
        <row r="32">
          <cell r="A32">
            <v>1110040101</v>
          </cell>
          <cell r="B32" t="str">
            <v>A LA VISTA - ML</v>
          </cell>
          <cell r="C32">
            <v>35809334.049999997</v>
          </cell>
          <cell r="D32">
            <v>35809334.049999997</v>
          </cell>
        </row>
        <row r="33">
          <cell r="A33">
            <v>111004010101</v>
          </cell>
          <cell r="B33" t="str">
            <v>BANCO AGRICOLA</v>
          </cell>
          <cell r="C33">
            <v>12563899.68</v>
          </cell>
          <cell r="D33">
            <v>12563899.68</v>
          </cell>
        </row>
        <row r="34">
          <cell r="A34">
            <v>111004010103</v>
          </cell>
          <cell r="B34" t="str">
            <v>BANCO DE AMERICA CENTRAL</v>
          </cell>
          <cell r="C34">
            <v>5623278.0899999999</v>
          </cell>
          <cell r="D34">
            <v>5623278.0899999999</v>
          </cell>
        </row>
        <row r="35">
          <cell r="A35">
            <v>111004010104</v>
          </cell>
          <cell r="B35" t="str">
            <v>BANCO CUSCATLAN, S.A.</v>
          </cell>
          <cell r="C35">
            <v>7625605.54</v>
          </cell>
          <cell r="D35">
            <v>7625605.54</v>
          </cell>
        </row>
        <row r="36">
          <cell r="A36">
            <v>111004010107</v>
          </cell>
          <cell r="B36" t="str">
            <v>BANCO DE FOMENTO AGROPECUARIO</v>
          </cell>
          <cell r="C36">
            <v>1089.71</v>
          </cell>
          <cell r="D36">
            <v>1089.71</v>
          </cell>
        </row>
        <row r="37">
          <cell r="A37">
            <v>111004010108</v>
          </cell>
          <cell r="B37" t="str">
            <v>BANCO HIPOTECARIO</v>
          </cell>
          <cell r="C37">
            <v>2047745.49</v>
          </cell>
          <cell r="D37">
            <v>2047745.49</v>
          </cell>
        </row>
        <row r="38">
          <cell r="A38">
            <v>111004010111</v>
          </cell>
          <cell r="B38" t="str">
            <v>BANCO PROMERICA</v>
          </cell>
          <cell r="C38">
            <v>2013171.24</v>
          </cell>
          <cell r="D38">
            <v>2013171.24</v>
          </cell>
        </row>
        <row r="39">
          <cell r="A39">
            <v>111004010112</v>
          </cell>
          <cell r="B39" t="str">
            <v>DAVIVIENDA</v>
          </cell>
          <cell r="C39">
            <v>4303790.55</v>
          </cell>
          <cell r="D39">
            <v>4303790.55</v>
          </cell>
        </row>
        <row r="40">
          <cell r="A40">
            <v>111004010117</v>
          </cell>
          <cell r="B40" t="str">
            <v>BANCO AZUL EL SALVADOR, S.A.</v>
          </cell>
          <cell r="C40">
            <v>1630753.75</v>
          </cell>
          <cell r="D40">
            <v>1630753.75</v>
          </cell>
        </row>
        <row r="41">
          <cell r="A41">
            <v>1110049901</v>
          </cell>
          <cell r="B41" t="str">
            <v>INTERESES Y OTROS POR COBRAR</v>
          </cell>
          <cell r="C41">
            <v>93881.35</v>
          </cell>
          <cell r="D41">
            <v>93881.35</v>
          </cell>
        </row>
        <row r="42">
          <cell r="A42">
            <v>111004990101</v>
          </cell>
          <cell r="B42" t="str">
            <v>A LA VISTA</v>
          </cell>
          <cell r="C42">
            <v>93881.35</v>
          </cell>
          <cell r="D42">
            <v>93881.35</v>
          </cell>
        </row>
        <row r="43">
          <cell r="A43">
            <v>11100499010101</v>
          </cell>
          <cell r="B43" t="str">
            <v>BANCO AGRICOLA</v>
          </cell>
          <cell r="C43">
            <v>40967.879999999997</v>
          </cell>
          <cell r="D43">
            <v>40967.879999999997</v>
          </cell>
        </row>
        <row r="44">
          <cell r="A44">
            <v>11100499010103</v>
          </cell>
          <cell r="B44" t="str">
            <v>BANCO DE AMERICA CENTRAL</v>
          </cell>
          <cell r="C44">
            <v>17182</v>
          </cell>
          <cell r="D44">
            <v>17182</v>
          </cell>
        </row>
        <row r="45">
          <cell r="A45">
            <v>11100499010104</v>
          </cell>
          <cell r="B45" t="str">
            <v>BANCO CUSCATLAN, S.A.</v>
          </cell>
          <cell r="C45">
            <v>23301.91</v>
          </cell>
          <cell r="D45">
            <v>23301.91</v>
          </cell>
        </row>
        <row r="46">
          <cell r="A46">
            <v>11100499010108</v>
          </cell>
          <cell r="B46" t="str">
            <v>BANCO HIPOTECARIO</v>
          </cell>
          <cell r="C46">
            <v>3137.8</v>
          </cell>
          <cell r="D46">
            <v>3137.8</v>
          </cell>
        </row>
        <row r="47">
          <cell r="A47">
            <v>11100499010111</v>
          </cell>
          <cell r="B47" t="str">
            <v>BANCO PROMERICA</v>
          </cell>
          <cell r="C47">
            <v>4251.8599999999997</v>
          </cell>
          <cell r="D47">
            <v>4251.8599999999997</v>
          </cell>
        </row>
        <row r="48">
          <cell r="A48">
            <v>11100499010112</v>
          </cell>
          <cell r="B48" t="str">
            <v>DAVIVIENDA</v>
          </cell>
          <cell r="C48">
            <v>4053.65</v>
          </cell>
          <cell r="D48">
            <v>4053.65</v>
          </cell>
        </row>
        <row r="49">
          <cell r="A49">
            <v>11100499010122</v>
          </cell>
          <cell r="B49" t="str">
            <v>BANCO AZUL EL SALVADOR, S.A.</v>
          </cell>
          <cell r="C49">
            <v>986.25</v>
          </cell>
          <cell r="D49">
            <v>986.25</v>
          </cell>
        </row>
        <row r="50">
          <cell r="A50">
            <v>111006</v>
          </cell>
          <cell r="B50" t="str">
            <v>DEPOSITOS EN BANCOS Y OTRAS INSTITUCIONES EXTRANJERAS</v>
          </cell>
          <cell r="C50">
            <v>2041069.69</v>
          </cell>
          <cell r="D50">
            <v>2041069.69</v>
          </cell>
        </row>
        <row r="51">
          <cell r="A51">
            <v>1110060101</v>
          </cell>
          <cell r="B51" t="str">
            <v>A LA VISTA</v>
          </cell>
          <cell r="C51">
            <v>2041069.69</v>
          </cell>
          <cell r="D51">
            <v>2041069.69</v>
          </cell>
        </row>
        <row r="52">
          <cell r="A52">
            <v>111006010101</v>
          </cell>
          <cell r="B52" t="str">
            <v>BANCO CITIBANK NEW YORK</v>
          </cell>
          <cell r="C52">
            <v>2041069.69</v>
          </cell>
          <cell r="D52">
            <v>2041069.69</v>
          </cell>
        </row>
        <row r="53">
          <cell r="A53">
            <v>113</v>
          </cell>
          <cell r="B53" t="str">
            <v>INVERSIONES FINANCIERAS</v>
          </cell>
          <cell r="C53">
            <v>133294803.2</v>
          </cell>
          <cell r="D53">
            <v>133294803.2</v>
          </cell>
        </row>
        <row r="54">
          <cell r="A54">
            <v>1130</v>
          </cell>
          <cell r="B54" t="str">
            <v>TITULOS VALORES CONSERVADOS PARA NEGOCIACION</v>
          </cell>
          <cell r="C54">
            <v>126058000</v>
          </cell>
          <cell r="D54">
            <v>126058000</v>
          </cell>
        </row>
        <row r="55">
          <cell r="A55">
            <v>113001</v>
          </cell>
          <cell r="B55" t="str">
            <v>TITULOSVALORES PROPIOS</v>
          </cell>
          <cell r="C55">
            <v>126058000</v>
          </cell>
          <cell r="D55">
            <v>126058000</v>
          </cell>
        </row>
        <row r="56">
          <cell r="A56">
            <v>1130010201</v>
          </cell>
          <cell r="B56" t="str">
            <v>EMITIDOS POR EL ESTADO</v>
          </cell>
          <cell r="C56">
            <v>125883000</v>
          </cell>
          <cell r="D56">
            <v>125883000</v>
          </cell>
        </row>
        <row r="57">
          <cell r="A57">
            <v>1130019901</v>
          </cell>
          <cell r="B57" t="str">
            <v>INTERESES Y OTROS POR COBRAR</v>
          </cell>
          <cell r="C57">
            <v>175000</v>
          </cell>
          <cell r="D57">
            <v>175000</v>
          </cell>
        </row>
        <row r="58">
          <cell r="A58">
            <v>113001990102</v>
          </cell>
          <cell r="B58" t="str">
            <v>EMITIDOS POR EL ESTADO</v>
          </cell>
          <cell r="C58">
            <v>175000</v>
          </cell>
          <cell r="D58">
            <v>175000</v>
          </cell>
        </row>
        <row r="59">
          <cell r="A59">
            <v>1131</v>
          </cell>
          <cell r="B59" t="str">
            <v>TITULOSVALORES CONSERVARSE HASTA EL VENCIMIENTO</v>
          </cell>
          <cell r="C59">
            <v>7236803.2000000002</v>
          </cell>
          <cell r="D59">
            <v>7236803.2000000002</v>
          </cell>
        </row>
        <row r="60">
          <cell r="A60">
            <v>113100</v>
          </cell>
          <cell r="B60" t="str">
            <v>TITULOSVALORES CONSERVARSE HASTA EL VENCIMIENTO</v>
          </cell>
          <cell r="C60">
            <v>7236803.2000000002</v>
          </cell>
          <cell r="D60">
            <v>7236803.2000000002</v>
          </cell>
        </row>
        <row r="61">
          <cell r="A61">
            <v>1131000701</v>
          </cell>
          <cell r="B61" t="str">
            <v>EMITIDOS POR INSTITUCIONES EXTRANJERAS</v>
          </cell>
          <cell r="C61">
            <v>7236803.2000000002</v>
          </cell>
          <cell r="D61">
            <v>7236803.2000000002</v>
          </cell>
        </row>
        <row r="62">
          <cell r="A62">
            <v>114</v>
          </cell>
          <cell r="B62" t="str">
            <v>PRESTAMOS</v>
          </cell>
          <cell r="C62">
            <v>386651317.74000001</v>
          </cell>
          <cell r="D62">
            <v>386651317.74000001</v>
          </cell>
        </row>
        <row r="63">
          <cell r="A63">
            <v>1141</v>
          </cell>
          <cell r="B63" t="str">
            <v>PRESTAMOS PACTADOS HASTA UN AÑO PLAZO</v>
          </cell>
          <cell r="C63">
            <v>9888608.6400000006</v>
          </cell>
          <cell r="D63">
            <v>9888608.6400000006</v>
          </cell>
        </row>
        <row r="64">
          <cell r="A64">
            <v>114104</v>
          </cell>
          <cell r="B64" t="str">
            <v>PRESTAMOS A PARTICULARES</v>
          </cell>
          <cell r="C64">
            <v>10262.620000000001</v>
          </cell>
          <cell r="D64">
            <v>10262.620000000001</v>
          </cell>
        </row>
        <row r="65">
          <cell r="A65">
            <v>1141040101</v>
          </cell>
          <cell r="B65" t="str">
            <v>OTORGAMIENTOS ORIGINALES</v>
          </cell>
          <cell r="C65">
            <v>10100</v>
          </cell>
          <cell r="D65">
            <v>10100</v>
          </cell>
        </row>
        <row r="66">
          <cell r="A66">
            <v>1141049901</v>
          </cell>
          <cell r="B66" t="str">
            <v>INTERESES Y OTROS POR COBRAR</v>
          </cell>
          <cell r="C66">
            <v>162.62</v>
          </cell>
          <cell r="D66">
            <v>162.62</v>
          </cell>
        </row>
        <row r="67">
          <cell r="A67">
            <v>114104990101</v>
          </cell>
          <cell r="B67" t="str">
            <v>OTORGAMIENTOS ORIGINALES</v>
          </cell>
          <cell r="C67">
            <v>162.62</v>
          </cell>
          <cell r="D67">
            <v>162.62</v>
          </cell>
        </row>
        <row r="68">
          <cell r="A68">
            <v>114106</v>
          </cell>
          <cell r="B68" t="str">
            <v>PRESTAMOS A OTRAS ENTIDADES DEL SISTEMA FINANCIERO</v>
          </cell>
          <cell r="C68">
            <v>9878346.0199999996</v>
          </cell>
          <cell r="D68">
            <v>9878346.0199999996</v>
          </cell>
        </row>
        <row r="69">
          <cell r="A69">
            <v>1141060201</v>
          </cell>
          <cell r="B69" t="str">
            <v>PRESTAMOS PARA OTROS PROPOSITOS</v>
          </cell>
          <cell r="C69">
            <v>9855130.4800000004</v>
          </cell>
          <cell r="D69">
            <v>9855130.4800000004</v>
          </cell>
        </row>
        <row r="70">
          <cell r="A70">
            <v>114106020101</v>
          </cell>
          <cell r="B70" t="str">
            <v>OTORGAMIENTOS ORIGINALES</v>
          </cell>
          <cell r="C70">
            <v>9855130.4800000004</v>
          </cell>
          <cell r="D70">
            <v>9855130.4800000004</v>
          </cell>
        </row>
        <row r="71">
          <cell r="A71">
            <v>1141069901</v>
          </cell>
          <cell r="B71" t="str">
            <v>INTERESES Y OTROS POR COBRAR</v>
          </cell>
          <cell r="C71">
            <v>23215.54</v>
          </cell>
          <cell r="D71">
            <v>23215.54</v>
          </cell>
        </row>
        <row r="72">
          <cell r="A72">
            <v>114106990101</v>
          </cell>
          <cell r="B72" t="str">
            <v>OTORGAMIENTOS ORIGINALES</v>
          </cell>
          <cell r="C72">
            <v>23215.54</v>
          </cell>
          <cell r="D72">
            <v>23215.54</v>
          </cell>
        </row>
        <row r="73">
          <cell r="A73">
            <v>11410699010102</v>
          </cell>
          <cell r="B73" t="str">
            <v>PRESTAMOS PARA OTROS PROPOSITOS</v>
          </cell>
          <cell r="C73">
            <v>23215.54</v>
          </cell>
          <cell r="D73">
            <v>23215.54</v>
          </cell>
        </row>
        <row r="74">
          <cell r="A74">
            <v>1142</v>
          </cell>
          <cell r="B74" t="str">
            <v>PRESTAMOS PACTADOS A MAS DE UN ANIO PLAZO</v>
          </cell>
          <cell r="C74">
            <v>380668277.97000003</v>
          </cell>
          <cell r="D74">
            <v>380668277.97000003</v>
          </cell>
        </row>
        <row r="75">
          <cell r="A75">
            <v>114204</v>
          </cell>
          <cell r="B75" t="str">
            <v>PRESTAMOS A PARTICULARES</v>
          </cell>
          <cell r="C75">
            <v>4105487.36</v>
          </cell>
          <cell r="D75">
            <v>4105487.36</v>
          </cell>
        </row>
        <row r="76">
          <cell r="A76">
            <v>1142040101</v>
          </cell>
          <cell r="B76" t="str">
            <v>OTORGAMIENTOS ORIGINALES</v>
          </cell>
          <cell r="C76">
            <v>548067.24</v>
          </cell>
          <cell r="D76">
            <v>548067.24</v>
          </cell>
        </row>
        <row r="77">
          <cell r="A77">
            <v>1142040701</v>
          </cell>
          <cell r="B77" t="str">
            <v>PRESTAMOS PARA ADQUISICION DE VIVIENDA</v>
          </cell>
          <cell r="C77">
            <v>3557270.13</v>
          </cell>
          <cell r="D77">
            <v>3557270.13</v>
          </cell>
        </row>
        <row r="78">
          <cell r="A78">
            <v>1142049901</v>
          </cell>
          <cell r="B78" t="str">
            <v>INTERESES Y OTROS POR COBRAR</v>
          </cell>
          <cell r="C78">
            <v>149.99</v>
          </cell>
          <cell r="D78">
            <v>149.99</v>
          </cell>
        </row>
        <row r="79">
          <cell r="A79">
            <v>114204990101</v>
          </cell>
          <cell r="B79" t="str">
            <v>OTORGAMIENTOS ORIGINALES</v>
          </cell>
          <cell r="C79">
            <v>145.53</v>
          </cell>
          <cell r="D79">
            <v>145.53</v>
          </cell>
        </row>
        <row r="80">
          <cell r="A80">
            <v>114204990107</v>
          </cell>
          <cell r="B80" t="str">
            <v>PRESTAMOS PARA ADQUISICION DE VIVIENDA</v>
          </cell>
          <cell r="C80">
            <v>4.46</v>
          </cell>
          <cell r="D80">
            <v>4.46</v>
          </cell>
        </row>
        <row r="81">
          <cell r="A81">
            <v>114206</v>
          </cell>
          <cell r="B81" t="str">
            <v>PRESTAMOS A OTRAS ENTIDADES DEL SISTEMA FINANCIERO</v>
          </cell>
          <cell r="C81">
            <v>376562790.61000001</v>
          </cell>
          <cell r="D81">
            <v>376562790.61000001</v>
          </cell>
        </row>
        <row r="82">
          <cell r="A82">
            <v>1142060101</v>
          </cell>
          <cell r="B82" t="str">
            <v>PRESTAMOS PARA OTROS PROPOSITOS</v>
          </cell>
          <cell r="C82">
            <v>375520888.19999999</v>
          </cell>
          <cell r="D82">
            <v>375520888.19999999</v>
          </cell>
        </row>
        <row r="83">
          <cell r="A83">
            <v>114206010101</v>
          </cell>
          <cell r="B83" t="str">
            <v>OTORGAMIENTOS ORIGINALES</v>
          </cell>
          <cell r="C83">
            <v>375520888.19999999</v>
          </cell>
          <cell r="D83">
            <v>375520888.19999999</v>
          </cell>
        </row>
        <row r="84">
          <cell r="A84">
            <v>1142069901</v>
          </cell>
          <cell r="B84" t="str">
            <v>INTERESES Y OTROS POR COBRAR</v>
          </cell>
          <cell r="C84">
            <v>1041902.41</v>
          </cell>
          <cell r="D84">
            <v>1041902.41</v>
          </cell>
        </row>
        <row r="85">
          <cell r="A85">
            <v>114206990101</v>
          </cell>
          <cell r="B85" t="str">
            <v>OTORGAMIENTOS ORIGINALES</v>
          </cell>
          <cell r="C85">
            <v>1041902.41</v>
          </cell>
          <cell r="D85">
            <v>1041902.41</v>
          </cell>
        </row>
        <row r="86">
          <cell r="A86">
            <v>11420699010101</v>
          </cell>
          <cell r="B86" t="str">
            <v>PRESTAMOS PARA OTROS PROPOSITOS</v>
          </cell>
          <cell r="C86">
            <v>1041902.41</v>
          </cell>
          <cell r="D86">
            <v>1041902.41</v>
          </cell>
        </row>
        <row r="87">
          <cell r="A87">
            <v>1149</v>
          </cell>
          <cell r="B87" t="str">
            <v>PROVISION PARA INCOBRABILIDAD DE PRESTAMOS</v>
          </cell>
          <cell r="C87">
            <v>-3905568.87</v>
          </cell>
          <cell r="D87">
            <v>-3905568.87</v>
          </cell>
        </row>
        <row r="88">
          <cell r="A88">
            <v>114901</v>
          </cell>
          <cell r="B88" t="str">
            <v>PROVISION PARA INCOBRABILIDAD DE PRESTAMOS</v>
          </cell>
          <cell r="C88">
            <v>-3905568.87</v>
          </cell>
          <cell r="D88">
            <v>-3905568.87</v>
          </cell>
        </row>
        <row r="89">
          <cell r="A89">
            <v>1149010101</v>
          </cell>
          <cell r="B89" t="str">
            <v>PROVISIONES POR CATEGORIA DE RIESGO</v>
          </cell>
          <cell r="C89">
            <v>-127083.72</v>
          </cell>
          <cell r="D89">
            <v>-127083.72</v>
          </cell>
        </row>
        <row r="90">
          <cell r="A90">
            <v>114901010101</v>
          </cell>
          <cell r="B90" t="str">
            <v>CAPITAL</v>
          </cell>
          <cell r="C90">
            <v>-126815.56</v>
          </cell>
          <cell r="D90">
            <v>-126815.56</v>
          </cell>
        </row>
        <row r="91">
          <cell r="A91">
            <v>11490101010101</v>
          </cell>
          <cell r="B91" t="str">
            <v>RESERVA PRESTAMOS CATEGORIA A2 Y B</v>
          </cell>
          <cell r="C91">
            <v>-126815.56</v>
          </cell>
          <cell r="D91">
            <v>-126815.56</v>
          </cell>
        </row>
        <row r="92">
          <cell r="A92">
            <v>114901010102</v>
          </cell>
          <cell r="B92" t="str">
            <v>INTERESES</v>
          </cell>
          <cell r="C92">
            <v>-268.16000000000003</v>
          </cell>
          <cell r="D92">
            <v>-268.16000000000003</v>
          </cell>
        </row>
        <row r="93">
          <cell r="A93">
            <v>11490101010201</v>
          </cell>
          <cell r="B93" t="str">
            <v>RESERVA PRESTAMOS CATEGORIA A2 Y B</v>
          </cell>
          <cell r="C93">
            <v>-268.16000000000003</v>
          </cell>
          <cell r="D93">
            <v>-268.16000000000003</v>
          </cell>
        </row>
        <row r="94">
          <cell r="A94">
            <v>1149010301</v>
          </cell>
          <cell r="B94" t="str">
            <v>PROVISIONES VOLUNTARIAS</v>
          </cell>
          <cell r="C94">
            <v>-3778485.15</v>
          </cell>
          <cell r="D94">
            <v>-3778485.15</v>
          </cell>
        </row>
        <row r="95">
          <cell r="A95">
            <v>12</v>
          </cell>
          <cell r="B95" t="str">
            <v>OTROS ACTIVOS</v>
          </cell>
          <cell r="C95">
            <v>29517093.09</v>
          </cell>
          <cell r="D95">
            <v>29517093.09</v>
          </cell>
        </row>
        <row r="96">
          <cell r="A96">
            <v>123</v>
          </cell>
          <cell r="B96" t="str">
            <v>EXISTENCIAS</v>
          </cell>
          <cell r="C96">
            <v>435896.3</v>
          </cell>
          <cell r="D96">
            <v>435896.3</v>
          </cell>
        </row>
        <row r="97">
          <cell r="A97">
            <v>1230</v>
          </cell>
          <cell r="B97" t="str">
            <v>EXISTENCIAS</v>
          </cell>
          <cell r="C97">
            <v>435896.3</v>
          </cell>
          <cell r="D97">
            <v>435896.3</v>
          </cell>
        </row>
        <row r="98">
          <cell r="A98">
            <v>123001</v>
          </cell>
          <cell r="B98" t="str">
            <v>BIENES PARA LA VENTA</v>
          </cell>
          <cell r="C98">
            <v>393784.32000000001</v>
          </cell>
          <cell r="D98">
            <v>393784.32000000001</v>
          </cell>
        </row>
        <row r="99">
          <cell r="A99">
            <v>1230010100</v>
          </cell>
          <cell r="B99" t="str">
            <v>TARJETAS DE CREDITO</v>
          </cell>
          <cell r="C99">
            <v>142278.59</v>
          </cell>
          <cell r="D99">
            <v>142278.59</v>
          </cell>
        </row>
        <row r="100">
          <cell r="A100">
            <v>123001010001</v>
          </cell>
          <cell r="B100" t="str">
            <v>OFICINA CENTRAL</v>
          </cell>
          <cell r="C100">
            <v>126404.97</v>
          </cell>
          <cell r="D100">
            <v>126404.97</v>
          </cell>
        </row>
        <row r="101">
          <cell r="A101">
            <v>123001010003</v>
          </cell>
          <cell r="B101" t="str">
            <v>FEDECREDITO</v>
          </cell>
          <cell r="C101">
            <v>15873.62</v>
          </cell>
          <cell r="D101">
            <v>15873.62</v>
          </cell>
        </row>
        <row r="102">
          <cell r="A102">
            <v>12300101000301</v>
          </cell>
          <cell r="B102" t="str">
            <v>PLASTICO</v>
          </cell>
          <cell r="C102">
            <v>15624.36</v>
          </cell>
          <cell r="D102">
            <v>15624.36</v>
          </cell>
        </row>
        <row r="103">
          <cell r="A103">
            <v>12300101000302</v>
          </cell>
          <cell r="B103" t="str">
            <v>ARTICULOS PROMOCIONALES Y PAPELERIA</v>
          </cell>
          <cell r="C103">
            <v>249.26</v>
          </cell>
          <cell r="D103">
            <v>249.26</v>
          </cell>
        </row>
        <row r="104">
          <cell r="A104">
            <v>1230010200</v>
          </cell>
          <cell r="B104" t="str">
            <v>CHEQUERAS</v>
          </cell>
          <cell r="C104">
            <v>2918.5</v>
          </cell>
          <cell r="D104">
            <v>2918.5</v>
          </cell>
        </row>
        <row r="105">
          <cell r="A105">
            <v>123001020001</v>
          </cell>
          <cell r="B105" t="str">
            <v>OFICINA CENTRAL</v>
          </cell>
          <cell r="C105">
            <v>2918.5</v>
          </cell>
          <cell r="D105">
            <v>2918.5</v>
          </cell>
        </row>
        <row r="106">
          <cell r="A106">
            <v>1230019100</v>
          </cell>
          <cell r="B106" t="str">
            <v>OTROS</v>
          </cell>
          <cell r="C106">
            <v>248587.23</v>
          </cell>
          <cell r="D106">
            <v>248587.23</v>
          </cell>
        </row>
        <row r="107">
          <cell r="A107">
            <v>123001910001</v>
          </cell>
          <cell r="B107" t="str">
            <v>OFICINA CENTRAL</v>
          </cell>
          <cell r="C107">
            <v>248587.23</v>
          </cell>
          <cell r="D107">
            <v>248587.23</v>
          </cell>
        </row>
        <row r="108">
          <cell r="A108">
            <v>123002</v>
          </cell>
          <cell r="B108" t="str">
            <v>BIENES PARA CONSUMO</v>
          </cell>
          <cell r="C108">
            <v>42111.98</v>
          </cell>
          <cell r="D108">
            <v>42111.98</v>
          </cell>
        </row>
        <row r="109">
          <cell r="A109">
            <v>1230020100</v>
          </cell>
          <cell r="B109" t="str">
            <v>PAPELERIA, UTILES Y ENSERES</v>
          </cell>
          <cell r="C109">
            <v>37761.980000000003</v>
          </cell>
          <cell r="D109">
            <v>37761.980000000003</v>
          </cell>
        </row>
        <row r="110">
          <cell r="A110">
            <v>123002010001</v>
          </cell>
          <cell r="B110" t="str">
            <v>OFICINA CENTRAL</v>
          </cell>
          <cell r="C110">
            <v>37761.980000000003</v>
          </cell>
          <cell r="D110">
            <v>37761.980000000003</v>
          </cell>
        </row>
        <row r="111">
          <cell r="A111">
            <v>1230029100</v>
          </cell>
          <cell r="B111" t="str">
            <v>OTROS</v>
          </cell>
          <cell r="C111">
            <v>4350</v>
          </cell>
          <cell r="D111">
            <v>4350</v>
          </cell>
        </row>
        <row r="112">
          <cell r="A112">
            <v>123002910001</v>
          </cell>
          <cell r="B112" t="str">
            <v>ARTICULOS DE ASEO Y LIMPIEZA</v>
          </cell>
          <cell r="C112">
            <v>780.84</v>
          </cell>
          <cell r="D112">
            <v>780.84</v>
          </cell>
        </row>
        <row r="113">
          <cell r="A113">
            <v>123002910002</v>
          </cell>
          <cell r="B113" t="str">
            <v>MATERIALES PARA MANTENIMIENTO DE EDIFICIOS</v>
          </cell>
          <cell r="C113">
            <v>197.26</v>
          </cell>
          <cell r="D113">
            <v>197.26</v>
          </cell>
        </row>
        <row r="114">
          <cell r="A114">
            <v>123002910003</v>
          </cell>
          <cell r="B114" t="str">
            <v>CUPONES DE COMBUSTIBLE</v>
          </cell>
          <cell r="C114">
            <v>3371.9</v>
          </cell>
          <cell r="D114">
            <v>3371.9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5742030.7599999998</v>
          </cell>
          <cell r="D115">
            <v>5742030.7599999998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5742030.7599999998</v>
          </cell>
          <cell r="D116">
            <v>5742030.7599999998</v>
          </cell>
        </row>
        <row r="117">
          <cell r="A117">
            <v>124001</v>
          </cell>
          <cell r="B117" t="str">
            <v>SEGUROS</v>
          </cell>
          <cell r="C117">
            <v>143972.88</v>
          </cell>
          <cell r="D117">
            <v>143972.88</v>
          </cell>
        </row>
        <row r="118">
          <cell r="A118">
            <v>1240010100</v>
          </cell>
          <cell r="B118" t="str">
            <v>SOBRE PERSONAS</v>
          </cell>
          <cell r="C118">
            <v>79117.570000000007</v>
          </cell>
          <cell r="D118">
            <v>79117.570000000007</v>
          </cell>
        </row>
        <row r="119">
          <cell r="A119">
            <v>124001010001</v>
          </cell>
          <cell r="B119" t="str">
            <v>SEGURO DE VIDA</v>
          </cell>
          <cell r="C119">
            <v>25944.78</v>
          </cell>
          <cell r="D119">
            <v>25944.78</v>
          </cell>
        </row>
        <row r="120">
          <cell r="A120">
            <v>124001010002</v>
          </cell>
          <cell r="B120" t="str">
            <v>SEGURO MEDICO HOSPITALARIO</v>
          </cell>
          <cell r="C120">
            <v>53172.79</v>
          </cell>
          <cell r="D120">
            <v>53172.79</v>
          </cell>
        </row>
        <row r="121">
          <cell r="A121">
            <v>1240010200</v>
          </cell>
          <cell r="B121" t="str">
            <v>SOBRE BIENES</v>
          </cell>
          <cell r="C121">
            <v>10559.5</v>
          </cell>
          <cell r="D121">
            <v>10559.5</v>
          </cell>
        </row>
        <row r="122">
          <cell r="A122">
            <v>1240010300</v>
          </cell>
          <cell r="B122" t="str">
            <v>SOBRE RIESGOS DE INTERMEDIACION</v>
          </cell>
          <cell r="C122">
            <v>54295.81</v>
          </cell>
          <cell r="D122">
            <v>54295.81</v>
          </cell>
        </row>
        <row r="123">
          <cell r="A123">
            <v>124002</v>
          </cell>
          <cell r="B123" t="str">
            <v>ALQUILERES</v>
          </cell>
          <cell r="C123">
            <v>1701.38</v>
          </cell>
          <cell r="D123">
            <v>1701.38</v>
          </cell>
        </row>
        <row r="124">
          <cell r="A124">
            <v>1240020100</v>
          </cell>
          <cell r="B124" t="str">
            <v>LOCALES</v>
          </cell>
          <cell r="C124">
            <v>1701.38</v>
          </cell>
          <cell r="D124">
            <v>1701.38</v>
          </cell>
        </row>
        <row r="125">
          <cell r="A125">
            <v>124004</v>
          </cell>
          <cell r="B125" t="str">
            <v>INTANGIBLES</v>
          </cell>
          <cell r="C125">
            <v>2356571.46</v>
          </cell>
          <cell r="D125">
            <v>2356571.46</v>
          </cell>
        </row>
        <row r="126">
          <cell r="A126">
            <v>1240040100</v>
          </cell>
          <cell r="B126" t="str">
            <v>PROGRAMAS COMPUTACIONALES</v>
          </cell>
          <cell r="C126">
            <v>2356571.46</v>
          </cell>
          <cell r="D126">
            <v>2356571.46</v>
          </cell>
        </row>
        <row r="127">
          <cell r="A127">
            <v>124004010001</v>
          </cell>
          <cell r="B127" t="str">
            <v>ADQUIRIDOS POR LA EMPRESA</v>
          </cell>
          <cell r="C127">
            <v>2356571.46</v>
          </cell>
          <cell r="D127">
            <v>2356571.46</v>
          </cell>
        </row>
        <row r="128">
          <cell r="A128">
            <v>124006</v>
          </cell>
          <cell r="B128" t="str">
            <v>DIFERENCIAS TEMPORARIAS POR IMPUESTOS SOBRE LAS GANANCIAS</v>
          </cell>
          <cell r="C128">
            <v>62860.88</v>
          </cell>
          <cell r="D128">
            <v>62860.88</v>
          </cell>
        </row>
        <row r="129">
          <cell r="A129">
            <v>1240060100</v>
          </cell>
          <cell r="B129" t="str">
            <v>IMPUESTO SOBRE LA RENTA</v>
          </cell>
          <cell r="C129">
            <v>62860.88</v>
          </cell>
          <cell r="D129">
            <v>62860.88</v>
          </cell>
        </row>
        <row r="130">
          <cell r="A130">
            <v>124098</v>
          </cell>
          <cell r="B130" t="str">
            <v>OTROS PAGOS ANTICIPADOS</v>
          </cell>
          <cell r="C130">
            <v>1447762.41</v>
          </cell>
          <cell r="D130">
            <v>1447762.41</v>
          </cell>
        </row>
        <row r="131">
          <cell r="A131">
            <v>1240980100</v>
          </cell>
          <cell r="B131" t="str">
            <v>PAGO A CUENTA DEL IMPUESTO SOBRE LA RENTA</v>
          </cell>
          <cell r="C131">
            <v>369421.62</v>
          </cell>
          <cell r="D131">
            <v>369421.62</v>
          </cell>
        </row>
        <row r="132">
          <cell r="A132">
            <v>124098010001</v>
          </cell>
          <cell r="B132" t="str">
            <v>IMPUESTO SOBRE INGRESOS GRAVADOS</v>
          </cell>
          <cell r="C132">
            <v>350440.86</v>
          </cell>
          <cell r="D132">
            <v>350440.86</v>
          </cell>
        </row>
        <row r="133">
          <cell r="A133">
            <v>124098010002</v>
          </cell>
          <cell r="B133" t="str">
            <v>IMPUESTO RETENIDO SOBRE INGRESO GRAVADOS</v>
          </cell>
          <cell r="C133">
            <v>18980.759999999998</v>
          </cell>
          <cell r="D133">
            <v>18980.759999999998</v>
          </cell>
        </row>
        <row r="134">
          <cell r="A134">
            <v>1240980200</v>
          </cell>
          <cell r="B134" t="str">
            <v>SUSCRIPCIONES Y CONTRATOS DE MANTENIMIENTO</v>
          </cell>
          <cell r="C134">
            <v>433443.92</v>
          </cell>
          <cell r="D134">
            <v>433443.92</v>
          </cell>
        </row>
        <row r="135">
          <cell r="A135">
            <v>124098020001</v>
          </cell>
          <cell r="B135" t="str">
            <v>SUSCRIPCIONES</v>
          </cell>
          <cell r="C135">
            <v>21192.19</v>
          </cell>
          <cell r="D135">
            <v>21192.19</v>
          </cell>
        </row>
        <row r="136">
          <cell r="A136">
            <v>124098020002</v>
          </cell>
          <cell r="B136" t="str">
            <v>CONTRATOS DE MANTENIMIENTO</v>
          </cell>
          <cell r="C136">
            <v>412251.73</v>
          </cell>
          <cell r="D136">
            <v>412251.73</v>
          </cell>
        </row>
        <row r="137">
          <cell r="A137">
            <v>1240989100</v>
          </cell>
          <cell r="B137" t="str">
            <v>OTROS</v>
          </cell>
          <cell r="C137">
            <v>644896.87</v>
          </cell>
          <cell r="D137">
            <v>644896.87</v>
          </cell>
        </row>
        <row r="138">
          <cell r="A138">
            <v>124098910001</v>
          </cell>
          <cell r="B138" t="str">
            <v>IMPUESTOS MUNICIPALES</v>
          </cell>
          <cell r="C138">
            <v>22864.06</v>
          </cell>
          <cell r="D138">
            <v>22864.06</v>
          </cell>
        </row>
        <row r="139">
          <cell r="A139">
            <v>124098910002</v>
          </cell>
          <cell r="B139" t="str">
            <v>RENOVACION DE MATRICULA DE COMERCIO</v>
          </cell>
          <cell r="C139">
            <v>5774.3</v>
          </cell>
          <cell r="D139">
            <v>5774.3</v>
          </cell>
        </row>
        <row r="140">
          <cell r="A140">
            <v>124098910003</v>
          </cell>
          <cell r="B140" t="str">
            <v>PAGOS A PROVEEDORES</v>
          </cell>
          <cell r="C140">
            <v>616258.51</v>
          </cell>
          <cell r="D140">
            <v>616258.51</v>
          </cell>
        </row>
        <row r="141">
          <cell r="A141">
            <v>124099</v>
          </cell>
          <cell r="B141" t="str">
            <v>OTROS CARGOS DIFERIDOS</v>
          </cell>
          <cell r="C141">
            <v>1729161.75</v>
          </cell>
          <cell r="D141">
            <v>1729161.75</v>
          </cell>
        </row>
        <row r="142">
          <cell r="A142">
            <v>1240990100</v>
          </cell>
          <cell r="B142" t="str">
            <v>PRESTACIONES AL PERSONAL</v>
          </cell>
          <cell r="C142">
            <v>189.98</v>
          </cell>
          <cell r="D142">
            <v>189.98</v>
          </cell>
        </row>
        <row r="143">
          <cell r="A143">
            <v>1240999100</v>
          </cell>
          <cell r="B143" t="str">
            <v>OTROS</v>
          </cell>
          <cell r="C143">
            <v>1728971.77</v>
          </cell>
          <cell r="D143">
            <v>1728971.77</v>
          </cell>
        </row>
        <row r="144">
          <cell r="A144">
            <v>124099910003</v>
          </cell>
          <cell r="B144" t="str">
            <v>COMISIONES BANCARIAS</v>
          </cell>
          <cell r="C144">
            <v>1700228.72</v>
          </cell>
          <cell r="D144">
            <v>1700228.72</v>
          </cell>
        </row>
        <row r="145">
          <cell r="A145">
            <v>12409991000301</v>
          </cell>
          <cell r="B145" t="str">
            <v>BANCOS Y FINANCIERAS</v>
          </cell>
          <cell r="C145">
            <v>37449.730000000003</v>
          </cell>
          <cell r="D145">
            <v>37449.730000000003</v>
          </cell>
        </row>
        <row r="146">
          <cell r="A146">
            <v>12409991000306</v>
          </cell>
          <cell r="B146" t="str">
            <v>ENTIDADES EXTRANJERAS</v>
          </cell>
          <cell r="C146">
            <v>1662778.99</v>
          </cell>
          <cell r="D146">
            <v>1662778.99</v>
          </cell>
        </row>
        <row r="147">
          <cell r="A147">
            <v>124099910009</v>
          </cell>
          <cell r="B147" t="str">
            <v>OTROS GASTOS SOBRE PRESTAMOS OBTENIDOS</v>
          </cell>
          <cell r="C147">
            <v>28743.05</v>
          </cell>
          <cell r="D147">
            <v>28743.05</v>
          </cell>
        </row>
        <row r="148">
          <cell r="A148">
            <v>12409991000901</v>
          </cell>
          <cell r="B148" t="str">
            <v>CONSULTORIAS POR PRESTAMOS</v>
          </cell>
          <cell r="C148">
            <v>28743.05</v>
          </cell>
          <cell r="D148">
            <v>28743.05</v>
          </cell>
        </row>
        <row r="149">
          <cell r="A149">
            <v>125</v>
          </cell>
          <cell r="B149" t="str">
            <v>CUENTAS POR COBRAR</v>
          </cell>
          <cell r="C149">
            <v>19012964.27</v>
          </cell>
          <cell r="D149">
            <v>19012964.27</v>
          </cell>
        </row>
        <row r="150">
          <cell r="A150">
            <v>1250</v>
          </cell>
          <cell r="B150" t="str">
            <v>CUENTAS POR COBRAR</v>
          </cell>
          <cell r="C150">
            <v>19163751.73</v>
          </cell>
          <cell r="D150">
            <v>19163751.73</v>
          </cell>
        </row>
        <row r="151">
          <cell r="A151">
            <v>125001</v>
          </cell>
          <cell r="B151" t="str">
            <v>SALDOS POR COBRAR</v>
          </cell>
          <cell r="C151">
            <v>2014655.97</v>
          </cell>
          <cell r="D151">
            <v>2014655.97</v>
          </cell>
        </row>
        <row r="152">
          <cell r="A152">
            <v>1250010100</v>
          </cell>
          <cell r="B152" t="str">
            <v>ASOCIADOS</v>
          </cell>
          <cell r="C152">
            <v>2014655.97</v>
          </cell>
          <cell r="D152">
            <v>2014655.97</v>
          </cell>
        </row>
        <row r="153">
          <cell r="A153">
            <v>125001010001</v>
          </cell>
          <cell r="B153" t="str">
            <v>A CAJAS DE CREDITO</v>
          </cell>
          <cell r="C153">
            <v>2014376.25</v>
          </cell>
          <cell r="D153">
            <v>2014376.25</v>
          </cell>
        </row>
        <row r="154">
          <cell r="A154">
            <v>125001010002</v>
          </cell>
          <cell r="B154" t="str">
            <v>A BANCOS DE LOS TRABAJADORES</v>
          </cell>
          <cell r="C154">
            <v>279.72000000000003</v>
          </cell>
          <cell r="D154">
            <v>279.72000000000003</v>
          </cell>
        </row>
        <row r="155">
          <cell r="A155">
            <v>125003</v>
          </cell>
          <cell r="B155" t="str">
            <v>PAGOS POR CUENTA AJENA</v>
          </cell>
          <cell r="C155">
            <v>11397.96</v>
          </cell>
          <cell r="D155">
            <v>11397.96</v>
          </cell>
        </row>
        <row r="156">
          <cell r="A156">
            <v>1250039101</v>
          </cell>
          <cell r="B156" t="str">
            <v>OTROS DEUDORES</v>
          </cell>
          <cell r="C156">
            <v>11397.96</v>
          </cell>
          <cell r="D156">
            <v>11397.96</v>
          </cell>
        </row>
        <row r="157">
          <cell r="A157">
            <v>125003910102</v>
          </cell>
          <cell r="B157" t="str">
            <v>COMISION - SERVICIOS DE TRANSACCIONES TARJETAS DE DEBITO - A</v>
          </cell>
          <cell r="C157">
            <v>5934.14</v>
          </cell>
          <cell r="D157">
            <v>5934.14</v>
          </cell>
        </row>
        <row r="158">
          <cell r="A158">
            <v>125003910108</v>
          </cell>
          <cell r="B158" t="str">
            <v>OTRAS OPERACIONES DE TARJETAS POR LIQUIDAR</v>
          </cell>
          <cell r="C158">
            <v>5463.82</v>
          </cell>
          <cell r="D158">
            <v>5463.82</v>
          </cell>
        </row>
        <row r="159">
          <cell r="A159">
            <v>12500391010802</v>
          </cell>
          <cell r="B159" t="str">
            <v>SERVICIOS DE TARJETAS DE CREDITO Y DEBITO POR COBRAR</v>
          </cell>
          <cell r="C159">
            <v>5463.82</v>
          </cell>
          <cell r="D159">
            <v>5463.82</v>
          </cell>
        </row>
        <row r="160">
          <cell r="A160">
            <v>125004</v>
          </cell>
          <cell r="B160" t="str">
            <v>SERVICIOS FINANCIEROS</v>
          </cell>
          <cell r="C160">
            <v>376326.52</v>
          </cell>
          <cell r="D160">
            <v>376326.52</v>
          </cell>
        </row>
        <row r="161">
          <cell r="A161">
            <v>1250040201</v>
          </cell>
          <cell r="B161" t="str">
            <v>SERVICIOS DE CAJA POR PERCIBIR</v>
          </cell>
          <cell r="C161">
            <v>68520.75</v>
          </cell>
          <cell r="D161">
            <v>68520.75</v>
          </cell>
        </row>
        <row r="162">
          <cell r="A162">
            <v>125004020102</v>
          </cell>
          <cell r="B162" t="str">
            <v>EGRESO POR PAGO DE REMESA</v>
          </cell>
          <cell r="C162">
            <v>68520.75</v>
          </cell>
          <cell r="D162">
            <v>68520.75</v>
          </cell>
        </row>
        <row r="163">
          <cell r="A163">
            <v>1250049101</v>
          </cell>
          <cell r="B163" t="str">
            <v>OTROS SERVICIOS FINANCIEROS</v>
          </cell>
          <cell r="C163">
            <v>307805.77</v>
          </cell>
          <cell r="D163">
            <v>307805.77</v>
          </cell>
        </row>
        <row r="164">
          <cell r="A164">
            <v>125004910104</v>
          </cell>
          <cell r="B164" t="str">
            <v>SERVICIOS - ATM´S</v>
          </cell>
          <cell r="C164">
            <v>302284.48</v>
          </cell>
          <cell r="D164">
            <v>302284.48</v>
          </cell>
        </row>
        <row r="165">
          <cell r="A165">
            <v>12500491010404</v>
          </cell>
          <cell r="B165" t="str">
            <v>SERVICIO DE ATM´S A OTROS BANCOS POR COBRAR A ATH</v>
          </cell>
          <cell r="C165">
            <v>494.48</v>
          </cell>
          <cell r="D165">
            <v>494.48</v>
          </cell>
        </row>
        <row r="166">
          <cell r="A166">
            <v>12500491010405</v>
          </cell>
          <cell r="B166" t="str">
            <v>SERVICIO DE ATMs A OTROS BANCOS - VISA</v>
          </cell>
          <cell r="C166">
            <v>301790</v>
          </cell>
          <cell r="D166">
            <v>301790</v>
          </cell>
        </row>
        <row r="167">
          <cell r="A167">
            <v>1250049101040500</v>
          </cell>
          <cell r="B167" t="str">
            <v>SERVICIO DE ATMs TARJETAS EXTRANJERAS</v>
          </cell>
          <cell r="C167">
            <v>18060</v>
          </cell>
          <cell r="D167">
            <v>18060</v>
          </cell>
        </row>
        <row r="168">
          <cell r="A168">
            <v>1250049101040500</v>
          </cell>
          <cell r="B168" t="str">
            <v>SERVICIO DE ATMs TARJETAS DE BANCOS LOCALES</v>
          </cell>
          <cell r="C168">
            <v>283730</v>
          </cell>
          <cell r="D168">
            <v>283730</v>
          </cell>
        </row>
        <row r="169">
          <cell r="A169">
            <v>125004910105</v>
          </cell>
          <cell r="B169" t="str">
            <v>COMISIONES - ATM´S</v>
          </cell>
          <cell r="C169">
            <v>4325.6099999999997</v>
          </cell>
          <cell r="D169">
            <v>4325.6099999999997</v>
          </cell>
        </row>
        <row r="170">
          <cell r="A170">
            <v>12500491010504</v>
          </cell>
          <cell r="B170" t="str">
            <v>SERVICIO DE ATM´S A OTROS BANCOS POR COBRAR A ATH</v>
          </cell>
          <cell r="C170">
            <v>327.24</v>
          </cell>
          <cell r="D170">
            <v>327.24</v>
          </cell>
        </row>
        <row r="171">
          <cell r="A171">
            <v>12500491010505</v>
          </cell>
          <cell r="B171" t="str">
            <v>COMISION POR SERVICIO DE ATM A OTROS BANCOS - VISA</v>
          </cell>
          <cell r="C171">
            <v>3998.37</v>
          </cell>
          <cell r="D171">
            <v>3998.37</v>
          </cell>
        </row>
        <row r="172">
          <cell r="A172">
            <v>1250049101050500</v>
          </cell>
          <cell r="B172" t="str">
            <v>SERVICIO ATM A OTROS BANCOS - TARJETAS BANCOS LOCALES</v>
          </cell>
          <cell r="C172">
            <v>3998.37</v>
          </cell>
          <cell r="D172">
            <v>3998.37</v>
          </cell>
        </row>
        <row r="173">
          <cell r="A173">
            <v>125004910108</v>
          </cell>
          <cell r="B173" t="str">
            <v>CONTROVERSIAS SERVICIO ATM - TARJETAS BANCOS LOCALE</v>
          </cell>
          <cell r="C173">
            <v>951.7</v>
          </cell>
          <cell r="D173">
            <v>951.7</v>
          </cell>
        </row>
        <row r="174">
          <cell r="A174">
            <v>12500491010801</v>
          </cell>
          <cell r="B174" t="str">
            <v>CONTROVERSIAS SERVICIO ATM - TARJETAS EXTRANJERAS</v>
          </cell>
          <cell r="C174">
            <v>951.7</v>
          </cell>
          <cell r="D174">
            <v>951.7</v>
          </cell>
        </row>
        <row r="175">
          <cell r="A175">
            <v>125004910113</v>
          </cell>
          <cell r="B175" t="str">
            <v>SERVICIOS COMPRAS A COMERCIOS AFILIADOS</v>
          </cell>
          <cell r="C175">
            <v>243.98</v>
          </cell>
          <cell r="D175">
            <v>243.98</v>
          </cell>
        </row>
        <row r="176">
          <cell r="A176">
            <v>12500491011301</v>
          </cell>
          <cell r="B176" t="str">
            <v>COMPRAS A COMERCIOS AFILIADOS</v>
          </cell>
          <cell r="C176">
            <v>243.98</v>
          </cell>
          <cell r="D176">
            <v>243.98</v>
          </cell>
        </row>
        <row r="177">
          <cell r="A177">
            <v>1250049101130100</v>
          </cell>
          <cell r="B177" t="str">
            <v>COMPRAS CON TARJETAS DE BANCOS EMISORES LOCALES</v>
          </cell>
          <cell r="C177">
            <v>243.98</v>
          </cell>
          <cell r="D177">
            <v>243.98</v>
          </cell>
        </row>
        <row r="178">
          <cell r="A178">
            <v>125005</v>
          </cell>
          <cell r="B178" t="str">
            <v>ANTICIPOS</v>
          </cell>
          <cell r="C178">
            <v>467199.88</v>
          </cell>
          <cell r="D178">
            <v>467199.88</v>
          </cell>
        </row>
        <row r="179">
          <cell r="A179">
            <v>1250050101</v>
          </cell>
          <cell r="B179" t="str">
            <v>AL PERSONAL</v>
          </cell>
          <cell r="C179">
            <v>2740</v>
          </cell>
          <cell r="D179">
            <v>2740</v>
          </cell>
        </row>
        <row r="180">
          <cell r="A180">
            <v>1250050201</v>
          </cell>
          <cell r="B180" t="str">
            <v>A PROVEEDORES</v>
          </cell>
          <cell r="C180">
            <v>464459.88</v>
          </cell>
          <cell r="D180">
            <v>464459.88</v>
          </cell>
        </row>
        <row r="181">
          <cell r="A181">
            <v>125099</v>
          </cell>
          <cell r="B181" t="str">
            <v>OTRAS</v>
          </cell>
          <cell r="C181">
            <v>16294171.4</v>
          </cell>
          <cell r="D181">
            <v>16294171.4</v>
          </cell>
        </row>
        <row r="182">
          <cell r="A182">
            <v>1250990101</v>
          </cell>
          <cell r="B182" t="str">
            <v>FALTANTES DE CAJEROS</v>
          </cell>
          <cell r="C182">
            <v>40</v>
          </cell>
          <cell r="D182">
            <v>40</v>
          </cell>
        </row>
        <row r="183">
          <cell r="A183">
            <v>125099010101</v>
          </cell>
          <cell r="B183" t="str">
            <v>OFICINA CENTRAL</v>
          </cell>
          <cell r="C183">
            <v>40</v>
          </cell>
          <cell r="D183">
            <v>40</v>
          </cell>
        </row>
        <row r="184">
          <cell r="A184">
            <v>1250999101</v>
          </cell>
          <cell r="B184" t="str">
            <v>OTRAS</v>
          </cell>
          <cell r="C184">
            <v>16294131.4</v>
          </cell>
          <cell r="D184">
            <v>16294131.4</v>
          </cell>
        </row>
        <row r="185">
          <cell r="A185">
            <v>125099910102</v>
          </cell>
          <cell r="B185" t="str">
            <v>A CARGO DE FEDECREDITO</v>
          </cell>
          <cell r="C185">
            <v>9546.57</v>
          </cell>
          <cell r="D185">
            <v>9546.57</v>
          </cell>
        </row>
        <row r="186">
          <cell r="A186">
            <v>125099910103</v>
          </cell>
          <cell r="B186" t="str">
            <v>DEPOSITOS EN GARANTIA</v>
          </cell>
          <cell r="C186">
            <v>30427.22</v>
          </cell>
          <cell r="D186">
            <v>30427.22</v>
          </cell>
        </row>
        <row r="187">
          <cell r="A187">
            <v>125099910105</v>
          </cell>
          <cell r="B187" t="str">
            <v>VALORES PENDIENTES DE OPERACIONES TRANSFER365</v>
          </cell>
          <cell r="C187">
            <v>66839.62</v>
          </cell>
          <cell r="D187">
            <v>66839.62</v>
          </cell>
        </row>
        <row r="188">
          <cell r="A188">
            <v>125099910107</v>
          </cell>
          <cell r="B188" t="str">
            <v>COLATERAL VISA</v>
          </cell>
          <cell r="C188">
            <v>4374142.49</v>
          </cell>
          <cell r="D188">
            <v>4374142.49</v>
          </cell>
        </row>
        <row r="189">
          <cell r="A189">
            <v>125099910113</v>
          </cell>
          <cell r="B189" t="str">
            <v>PLAN DE MARKETING</v>
          </cell>
          <cell r="C189">
            <v>435247.78</v>
          </cell>
          <cell r="D189">
            <v>435247.78</v>
          </cell>
        </row>
        <row r="190">
          <cell r="A190">
            <v>125099910114</v>
          </cell>
          <cell r="B190" t="str">
            <v>SALDO PRESTAMOS EX EMPLEADOS</v>
          </cell>
          <cell r="C190">
            <v>422164.23</v>
          </cell>
          <cell r="D190">
            <v>422164.23</v>
          </cell>
        </row>
        <row r="191">
          <cell r="A191">
            <v>125099910116</v>
          </cell>
          <cell r="B191" t="str">
            <v>CAMP. PROMOCIONAL SISTEMA FEDECREDITO</v>
          </cell>
          <cell r="C191">
            <v>6962.59</v>
          </cell>
          <cell r="D191">
            <v>6962.59</v>
          </cell>
        </row>
        <row r="192">
          <cell r="A192">
            <v>125099910129</v>
          </cell>
          <cell r="B192" t="str">
            <v>PROYECTOS</v>
          </cell>
          <cell r="C192">
            <v>2631803.59</v>
          </cell>
          <cell r="D192">
            <v>2631803.59</v>
          </cell>
        </row>
        <row r="193">
          <cell r="A193">
            <v>12509991012907</v>
          </cell>
          <cell r="B193" t="str">
            <v>PROYECTOS OTROS</v>
          </cell>
          <cell r="C193">
            <v>2631803.59</v>
          </cell>
          <cell r="D193">
            <v>2631803.59</v>
          </cell>
        </row>
        <row r="194">
          <cell r="A194">
            <v>125099910134</v>
          </cell>
          <cell r="B194" t="str">
            <v>CORPORACION FINANCIERA INTERNACIONAL</v>
          </cell>
          <cell r="C194">
            <v>7863946.3200000003</v>
          </cell>
          <cell r="D194">
            <v>7863946.3200000003</v>
          </cell>
        </row>
        <row r="195">
          <cell r="A195">
            <v>125099910135</v>
          </cell>
          <cell r="B195" t="str">
            <v>OPERACIONES POR APLICAR</v>
          </cell>
          <cell r="C195">
            <v>11381.63</v>
          </cell>
          <cell r="D195">
            <v>11381.63</v>
          </cell>
        </row>
        <row r="196">
          <cell r="A196">
            <v>125099910152</v>
          </cell>
          <cell r="B196" t="str">
            <v>SERVICIOS DE COLECTURIA EXTERNA</v>
          </cell>
          <cell r="C196">
            <v>78128.22</v>
          </cell>
          <cell r="D196">
            <v>78128.22</v>
          </cell>
        </row>
        <row r="197">
          <cell r="A197">
            <v>12509991015201</v>
          </cell>
          <cell r="B197" t="str">
            <v>PAGOS COLECTADOS</v>
          </cell>
          <cell r="C197">
            <v>78128.22</v>
          </cell>
          <cell r="D197">
            <v>78128.22</v>
          </cell>
        </row>
        <row r="198">
          <cell r="A198">
            <v>1250999101520100</v>
          </cell>
          <cell r="B198" t="str">
            <v>FARMACIAS ECONOMICAS</v>
          </cell>
          <cell r="C198">
            <v>77802.8</v>
          </cell>
          <cell r="D198">
            <v>77802.8</v>
          </cell>
        </row>
        <row r="199">
          <cell r="A199">
            <v>1250999101520100</v>
          </cell>
          <cell r="B199" t="str">
            <v>GRUPO MONGE - ALMACENES PRADO</v>
          </cell>
          <cell r="C199">
            <v>4</v>
          </cell>
          <cell r="D199">
            <v>4</v>
          </cell>
        </row>
        <row r="200">
          <cell r="A200">
            <v>1250999101520100</v>
          </cell>
          <cell r="B200" t="str">
            <v>SOVIPE COMERCIAL - ALMACENES WAY</v>
          </cell>
          <cell r="C200">
            <v>321.42</v>
          </cell>
          <cell r="D200">
            <v>321.42</v>
          </cell>
        </row>
        <row r="201">
          <cell r="A201">
            <v>125099910163</v>
          </cell>
          <cell r="B201" t="str">
            <v>COMISIONES POR SERVICIO</v>
          </cell>
          <cell r="C201">
            <v>53488.639999999999</v>
          </cell>
          <cell r="D201">
            <v>53488.639999999999</v>
          </cell>
        </row>
        <row r="202">
          <cell r="A202">
            <v>12509991016301</v>
          </cell>
          <cell r="B202" t="str">
            <v>COMISION POR COBRAR A COLECTORES</v>
          </cell>
          <cell r="C202">
            <v>39057.01</v>
          </cell>
          <cell r="D202">
            <v>39057.01</v>
          </cell>
        </row>
        <row r="203">
          <cell r="A203">
            <v>12509991016303</v>
          </cell>
          <cell r="B203" t="str">
            <v>COMISION POR SERVICIO DE COMERCIALIZACION DE SEGUROS</v>
          </cell>
          <cell r="C203">
            <v>14206.98</v>
          </cell>
          <cell r="D203">
            <v>14206.98</v>
          </cell>
        </row>
        <row r="204">
          <cell r="A204">
            <v>12509991016304</v>
          </cell>
          <cell r="B204" t="str">
            <v>COMISION POR SERVICIOS DE COMERCIALIZACION</v>
          </cell>
          <cell r="C204">
            <v>224.65</v>
          </cell>
          <cell r="D204">
            <v>224.65</v>
          </cell>
        </row>
        <row r="205">
          <cell r="A205">
            <v>1250999101630400</v>
          </cell>
          <cell r="B205" t="str">
            <v>COMISION POR COMERCIALIZACION DE SEGUROS REMESAS FAMILIARES</v>
          </cell>
          <cell r="C205">
            <v>224.65</v>
          </cell>
          <cell r="D205">
            <v>224.65</v>
          </cell>
        </row>
        <row r="206">
          <cell r="A206">
            <v>125099910166</v>
          </cell>
          <cell r="B206" t="str">
            <v>SERVICIOS DE COMERCIALIZACION</v>
          </cell>
          <cell r="C206">
            <v>715</v>
          </cell>
          <cell r="D206">
            <v>715</v>
          </cell>
        </row>
        <row r="207">
          <cell r="A207">
            <v>12509991016601</v>
          </cell>
          <cell r="B207" t="str">
            <v>INDEMNIZACION DE SEGURO REMESAS FAMILIARES</v>
          </cell>
          <cell r="C207">
            <v>715</v>
          </cell>
          <cell r="D207">
            <v>715</v>
          </cell>
        </row>
        <row r="208">
          <cell r="A208">
            <v>125099910199</v>
          </cell>
          <cell r="B208" t="str">
            <v>VARIAS</v>
          </cell>
          <cell r="C208">
            <v>309337.5</v>
          </cell>
          <cell r="D208">
            <v>309337.5</v>
          </cell>
        </row>
        <row r="209">
          <cell r="A209">
            <v>1259</v>
          </cell>
          <cell r="B209" t="str">
            <v>PROVISION DE INCOBRABILIDAD DE CUENTAS POR COBRAR</v>
          </cell>
          <cell r="C209">
            <v>-150787.46</v>
          </cell>
          <cell r="D209">
            <v>-150787.46</v>
          </cell>
        </row>
        <row r="210">
          <cell r="A210">
            <v>125900</v>
          </cell>
          <cell r="B210" t="str">
            <v>PROVISION DE INCOBRABILIDAD DE CUENTAS POR COBRAR</v>
          </cell>
          <cell r="C210">
            <v>-150787.46</v>
          </cell>
          <cell r="D210">
            <v>-150787.46</v>
          </cell>
        </row>
        <row r="211">
          <cell r="A211">
            <v>1259000001</v>
          </cell>
          <cell r="B211" t="str">
            <v>PROVISION POR INCOBRABILIDAD DE CUENTAS POR COBRAR</v>
          </cell>
          <cell r="C211">
            <v>-150787.46</v>
          </cell>
          <cell r="D211">
            <v>-150787.46</v>
          </cell>
        </row>
        <row r="212">
          <cell r="A212">
            <v>125900000101</v>
          </cell>
          <cell r="B212" t="str">
            <v>SALDOS POR COBRAR</v>
          </cell>
          <cell r="C212">
            <v>-150787.46</v>
          </cell>
          <cell r="D212">
            <v>-150787.46</v>
          </cell>
        </row>
        <row r="213">
          <cell r="A213">
            <v>126</v>
          </cell>
          <cell r="B213" t="str">
            <v>DERECHOS Y PARTICIPACIONES</v>
          </cell>
          <cell r="C213">
            <v>4326201.76</v>
          </cell>
          <cell r="D213">
            <v>4326201.76</v>
          </cell>
        </row>
        <row r="214">
          <cell r="A214">
            <v>1260</v>
          </cell>
          <cell r="B214" t="str">
            <v>DERECHOS Y PARTICIPACIONES</v>
          </cell>
          <cell r="C214">
            <v>4326201.76</v>
          </cell>
          <cell r="D214">
            <v>4326201.76</v>
          </cell>
        </row>
        <row r="215">
          <cell r="A215">
            <v>126001</v>
          </cell>
          <cell r="B215" t="str">
            <v>INVERSIONES CONJUNTAS</v>
          </cell>
          <cell r="C215">
            <v>4326201.76</v>
          </cell>
          <cell r="D215">
            <v>4326201.76</v>
          </cell>
        </row>
        <row r="216">
          <cell r="A216">
            <v>1260010101</v>
          </cell>
          <cell r="B216" t="str">
            <v>EN SOCIEDADES NACIONALES - VALOR DE ADQUISICION</v>
          </cell>
          <cell r="C216">
            <v>3032200</v>
          </cell>
          <cell r="D216">
            <v>3032200</v>
          </cell>
        </row>
        <row r="217">
          <cell r="A217">
            <v>126001010101</v>
          </cell>
          <cell r="B217" t="str">
            <v>COSTO DE ADQUISICION</v>
          </cell>
          <cell r="C217">
            <v>3032200</v>
          </cell>
          <cell r="D217">
            <v>3032200</v>
          </cell>
        </row>
        <row r="218">
          <cell r="A218">
            <v>1260019801</v>
          </cell>
          <cell r="B218" t="str">
            <v>EN SOCIEDADES NACIONALES - REVALUO</v>
          </cell>
          <cell r="C218">
            <v>1294001.76</v>
          </cell>
          <cell r="D218">
            <v>1294001.76</v>
          </cell>
        </row>
        <row r="219">
          <cell r="A219">
            <v>13</v>
          </cell>
          <cell r="B219" t="str">
            <v>ACTIVO FIJO</v>
          </cell>
          <cell r="C219">
            <v>15455855.26</v>
          </cell>
          <cell r="D219">
            <v>15455855.26</v>
          </cell>
        </row>
        <row r="220">
          <cell r="A220">
            <v>131</v>
          </cell>
          <cell r="B220" t="str">
            <v>NO DEPRECIABLES</v>
          </cell>
          <cell r="C220">
            <v>4014893.5</v>
          </cell>
          <cell r="D220">
            <v>4014893.5</v>
          </cell>
        </row>
        <row r="221">
          <cell r="A221">
            <v>1310</v>
          </cell>
          <cell r="B221" t="str">
            <v>NO DEPRECIABLES</v>
          </cell>
          <cell r="C221">
            <v>4014893.5</v>
          </cell>
          <cell r="D221">
            <v>4014893.5</v>
          </cell>
        </row>
        <row r="222">
          <cell r="A222">
            <v>131001</v>
          </cell>
          <cell r="B222" t="str">
            <v>TERRENOS</v>
          </cell>
          <cell r="C222">
            <v>2551157.89</v>
          </cell>
          <cell r="D222">
            <v>2551157.89</v>
          </cell>
        </row>
        <row r="223">
          <cell r="A223">
            <v>1310010100</v>
          </cell>
          <cell r="B223" t="str">
            <v>TERRENOS - VALOR DE ADQUISICION</v>
          </cell>
          <cell r="C223">
            <v>1046866.41</v>
          </cell>
          <cell r="D223">
            <v>1046866.41</v>
          </cell>
        </row>
        <row r="224">
          <cell r="A224">
            <v>1310019800</v>
          </cell>
          <cell r="B224" t="str">
            <v>TERRENOS ¨ REVALUO</v>
          </cell>
          <cell r="C224">
            <v>1504291.48</v>
          </cell>
          <cell r="D224">
            <v>1504291.48</v>
          </cell>
        </row>
        <row r="225">
          <cell r="A225">
            <v>131002</v>
          </cell>
          <cell r="B225" t="str">
            <v>CONSTRUCCIONES EN PROCESO</v>
          </cell>
          <cell r="C225">
            <v>798895.16</v>
          </cell>
          <cell r="D225">
            <v>798895.16</v>
          </cell>
        </row>
        <row r="226">
          <cell r="A226">
            <v>1310020100</v>
          </cell>
          <cell r="B226" t="str">
            <v>INMUEBLES</v>
          </cell>
          <cell r="C226">
            <v>798895.16</v>
          </cell>
          <cell r="D226">
            <v>798895.16</v>
          </cell>
        </row>
        <row r="227">
          <cell r="A227">
            <v>131003</v>
          </cell>
          <cell r="B227" t="str">
            <v>MOBILIARIO Y EQUIPO POR UTILIZAR</v>
          </cell>
          <cell r="C227">
            <v>664840.44999999995</v>
          </cell>
          <cell r="D227">
            <v>664840.44999999995</v>
          </cell>
        </row>
        <row r="228">
          <cell r="A228">
            <v>1310030200</v>
          </cell>
          <cell r="B228" t="str">
            <v>MOBILIARIO Y EQUIPO EN EXISTENCIA</v>
          </cell>
          <cell r="C228">
            <v>664840.44999999995</v>
          </cell>
          <cell r="D228">
            <v>664840.44999999995</v>
          </cell>
        </row>
        <row r="229">
          <cell r="A229">
            <v>132</v>
          </cell>
          <cell r="B229" t="str">
            <v>DEPRECIABLES</v>
          </cell>
          <cell r="C229">
            <v>11339043.59</v>
          </cell>
          <cell r="D229">
            <v>11339043.59</v>
          </cell>
        </row>
        <row r="230">
          <cell r="A230">
            <v>1320</v>
          </cell>
          <cell r="B230" t="str">
            <v>DEPRECIABLES</v>
          </cell>
          <cell r="C230">
            <v>26685159.390000001</v>
          </cell>
          <cell r="D230">
            <v>26685159.390000001</v>
          </cell>
        </row>
        <row r="231">
          <cell r="A231">
            <v>132001</v>
          </cell>
          <cell r="B231" t="str">
            <v>EDIFICACIONES</v>
          </cell>
          <cell r="C231">
            <v>13478173.65</v>
          </cell>
          <cell r="D231">
            <v>13478173.65</v>
          </cell>
        </row>
        <row r="232">
          <cell r="A232">
            <v>1320010100</v>
          </cell>
          <cell r="B232" t="str">
            <v>EDIFICACIONES - VALOR DE ADQUISICION</v>
          </cell>
          <cell r="C232">
            <v>10535134.630000001</v>
          </cell>
          <cell r="D232">
            <v>10535134.630000001</v>
          </cell>
        </row>
        <row r="233">
          <cell r="A233">
            <v>132001010001</v>
          </cell>
          <cell r="B233" t="str">
            <v>EDIFICACIONES PROPIAS</v>
          </cell>
          <cell r="C233">
            <v>10535134.630000001</v>
          </cell>
          <cell r="D233">
            <v>10535134.630000001</v>
          </cell>
        </row>
        <row r="234">
          <cell r="A234">
            <v>1320019800</v>
          </cell>
          <cell r="B234" t="str">
            <v>EDIFICACIONES ¨ REVALUO</v>
          </cell>
          <cell r="C234">
            <v>2943039.02</v>
          </cell>
          <cell r="D234">
            <v>2943039.02</v>
          </cell>
        </row>
        <row r="235">
          <cell r="A235">
            <v>132002</v>
          </cell>
          <cell r="B235" t="str">
            <v>EQUIPO DE COMPUTACION</v>
          </cell>
          <cell r="C235">
            <v>7916972.2800000003</v>
          </cell>
          <cell r="D235">
            <v>7916972.2800000003</v>
          </cell>
        </row>
        <row r="236">
          <cell r="A236">
            <v>1320020100</v>
          </cell>
          <cell r="B236" t="str">
            <v>EQUIPO DE COMPUTACION - VALOR DE ADQUISICION</v>
          </cell>
          <cell r="C236">
            <v>7916972.2800000003</v>
          </cell>
          <cell r="D236">
            <v>7916972.2800000003</v>
          </cell>
        </row>
        <row r="237">
          <cell r="A237">
            <v>132002010001</v>
          </cell>
          <cell r="B237" t="str">
            <v>EQUIPO DE COMPUTACION PROPIO</v>
          </cell>
          <cell r="C237">
            <v>7916972.2800000003</v>
          </cell>
          <cell r="D237">
            <v>7916972.2800000003</v>
          </cell>
        </row>
        <row r="238">
          <cell r="A238">
            <v>132003</v>
          </cell>
          <cell r="B238" t="str">
            <v>EQUIPO DE OFICINA</v>
          </cell>
          <cell r="C238">
            <v>272664.92</v>
          </cell>
          <cell r="D238">
            <v>272664.92</v>
          </cell>
        </row>
        <row r="239">
          <cell r="A239">
            <v>1320030100</v>
          </cell>
          <cell r="B239" t="str">
            <v>EQUIPO DE OFICINA - VALOR DE ADQUISICION</v>
          </cell>
          <cell r="C239">
            <v>272664.92</v>
          </cell>
          <cell r="D239">
            <v>272664.92</v>
          </cell>
        </row>
        <row r="240">
          <cell r="A240">
            <v>132003010001</v>
          </cell>
          <cell r="B240" t="str">
            <v>EQUIPO DE OFICINA PROPIO</v>
          </cell>
          <cell r="C240">
            <v>272664.92</v>
          </cell>
          <cell r="D240">
            <v>272664.92</v>
          </cell>
        </row>
        <row r="241">
          <cell r="A241">
            <v>132004</v>
          </cell>
          <cell r="B241" t="str">
            <v>MOBILIARIO</v>
          </cell>
          <cell r="C241">
            <v>467031.67</v>
          </cell>
          <cell r="D241">
            <v>467031.67</v>
          </cell>
        </row>
        <row r="242">
          <cell r="A242">
            <v>1320040100</v>
          </cell>
          <cell r="B242" t="str">
            <v>MOBILIARIO - VALOR DE ADQUISICION</v>
          </cell>
          <cell r="C242">
            <v>467031.67</v>
          </cell>
          <cell r="D242">
            <v>467031.67</v>
          </cell>
        </row>
        <row r="243">
          <cell r="A243">
            <v>132004010001</v>
          </cell>
          <cell r="B243" t="str">
            <v>MOBILIARIO PROPIO</v>
          </cell>
          <cell r="C243">
            <v>467031.67</v>
          </cell>
          <cell r="D243">
            <v>467031.67</v>
          </cell>
        </row>
        <row r="244">
          <cell r="A244">
            <v>132005</v>
          </cell>
          <cell r="B244" t="str">
            <v>VEHICULOS</v>
          </cell>
          <cell r="C244">
            <v>1103137.95</v>
          </cell>
          <cell r="D244">
            <v>1103137.95</v>
          </cell>
        </row>
        <row r="245">
          <cell r="A245">
            <v>1320050100</v>
          </cell>
          <cell r="B245" t="str">
            <v>VEHICULOS - VALOR DE ADQUISICION</v>
          </cell>
          <cell r="C245">
            <v>1103137.95</v>
          </cell>
          <cell r="D245">
            <v>1103137.95</v>
          </cell>
        </row>
        <row r="246">
          <cell r="A246">
            <v>132005010001</v>
          </cell>
          <cell r="B246" t="str">
            <v>VEHICULOS PROPIOS</v>
          </cell>
          <cell r="C246">
            <v>1103137.95</v>
          </cell>
          <cell r="D246">
            <v>1103137.95</v>
          </cell>
        </row>
        <row r="247">
          <cell r="A247">
            <v>132006</v>
          </cell>
          <cell r="B247" t="str">
            <v>MAQUINARIA, EQUIPO Y HERRAMIENTA</v>
          </cell>
          <cell r="C247">
            <v>3447178.92</v>
          </cell>
          <cell r="D247">
            <v>3447178.92</v>
          </cell>
        </row>
        <row r="248">
          <cell r="A248">
            <v>1320060100</v>
          </cell>
          <cell r="B248" t="str">
            <v>MAQUINARIA, EQUIPO Y HERRAMIENTA - VALOR DE ADQUISICION.</v>
          </cell>
          <cell r="C248">
            <v>3447178.92</v>
          </cell>
          <cell r="D248">
            <v>3447178.92</v>
          </cell>
        </row>
        <row r="249">
          <cell r="A249">
            <v>132006010001</v>
          </cell>
          <cell r="B249" t="str">
            <v>MAQUINARIA, EQUIPO Y HERRAMIENTA PROPIAS</v>
          </cell>
          <cell r="C249">
            <v>3447178.92</v>
          </cell>
          <cell r="D249">
            <v>3447178.92</v>
          </cell>
        </row>
        <row r="250">
          <cell r="A250">
            <v>1329</v>
          </cell>
          <cell r="B250" t="str">
            <v>DEPRECIACION ACUMULADA</v>
          </cell>
          <cell r="C250">
            <v>-15346115.800000001</v>
          </cell>
          <cell r="D250">
            <v>-15346115.800000001</v>
          </cell>
        </row>
        <row r="251">
          <cell r="A251">
            <v>132901</v>
          </cell>
          <cell r="B251" t="str">
            <v>VALOR HISTORICO</v>
          </cell>
          <cell r="C251">
            <v>-13299037.65</v>
          </cell>
          <cell r="D251">
            <v>-13299037.65</v>
          </cell>
        </row>
        <row r="252">
          <cell r="A252">
            <v>1329010100</v>
          </cell>
          <cell r="B252" t="str">
            <v>EDIFICACIONES</v>
          </cell>
          <cell r="C252">
            <v>-3252448.61</v>
          </cell>
          <cell r="D252">
            <v>-3252448.61</v>
          </cell>
        </row>
        <row r="253">
          <cell r="A253">
            <v>1329010200</v>
          </cell>
          <cell r="B253" t="str">
            <v>EQUIPO DE COMPUTACION</v>
          </cell>
          <cell r="C253">
            <v>-6343653.0599999996</v>
          </cell>
          <cell r="D253">
            <v>-6343653.0599999996</v>
          </cell>
        </row>
        <row r="254">
          <cell r="A254">
            <v>1329010300</v>
          </cell>
          <cell r="B254" t="str">
            <v>EQUIPO DE OFICINA</v>
          </cell>
          <cell r="C254">
            <v>-196754.66</v>
          </cell>
          <cell r="D254">
            <v>-196754.66</v>
          </cell>
        </row>
        <row r="255">
          <cell r="A255">
            <v>1329010400</v>
          </cell>
          <cell r="B255" t="str">
            <v>MOBILIARIO</v>
          </cell>
          <cell r="C255">
            <v>-295515.2</v>
          </cell>
          <cell r="D255">
            <v>-295515.2</v>
          </cell>
        </row>
        <row r="256">
          <cell r="A256">
            <v>1329010500</v>
          </cell>
          <cell r="B256" t="str">
            <v>VEHICULOS</v>
          </cell>
          <cell r="C256">
            <v>-988449.54</v>
          </cell>
          <cell r="D256">
            <v>-988449.54</v>
          </cell>
        </row>
        <row r="257">
          <cell r="A257">
            <v>1329010600</v>
          </cell>
          <cell r="B257" t="str">
            <v>MAQUINARIA, EQUIPO Y HERRAMIENTA</v>
          </cell>
          <cell r="C257">
            <v>-2222216.58</v>
          </cell>
          <cell r="D257">
            <v>-2222216.58</v>
          </cell>
        </row>
        <row r="258">
          <cell r="A258">
            <v>132902</v>
          </cell>
          <cell r="B258" t="str">
            <v>REVALUOS</v>
          </cell>
          <cell r="C258">
            <v>-2047078.15</v>
          </cell>
          <cell r="D258">
            <v>-2047078.15</v>
          </cell>
        </row>
        <row r="259">
          <cell r="A259">
            <v>1329020100</v>
          </cell>
          <cell r="B259" t="str">
            <v>EDIFICACIONES</v>
          </cell>
          <cell r="C259">
            <v>-2047078.15</v>
          </cell>
          <cell r="D259">
            <v>-2047078.15</v>
          </cell>
        </row>
        <row r="260">
          <cell r="A260">
            <v>133</v>
          </cell>
          <cell r="B260" t="str">
            <v>AMORTIZABLES</v>
          </cell>
          <cell r="C260">
            <v>101918.17</v>
          </cell>
          <cell r="D260">
            <v>101918.17</v>
          </cell>
        </row>
        <row r="261">
          <cell r="A261">
            <v>1330</v>
          </cell>
          <cell r="B261" t="str">
            <v>AMORTIZABLES</v>
          </cell>
          <cell r="C261">
            <v>101918.17</v>
          </cell>
          <cell r="D261">
            <v>101918.17</v>
          </cell>
        </row>
        <row r="262">
          <cell r="A262">
            <v>133002</v>
          </cell>
          <cell r="B262" t="str">
            <v>REMODELACIONES Y READECUACIONES</v>
          </cell>
          <cell r="C262">
            <v>101918.17</v>
          </cell>
          <cell r="D262">
            <v>101918.17</v>
          </cell>
        </row>
        <row r="263">
          <cell r="A263">
            <v>1330020100</v>
          </cell>
          <cell r="B263" t="str">
            <v>INMUEBLES PROPIOS</v>
          </cell>
          <cell r="C263">
            <v>101918.17</v>
          </cell>
          <cell r="D263">
            <v>101918.17</v>
          </cell>
        </row>
        <row r="264">
          <cell r="C264"/>
          <cell r="D264"/>
        </row>
        <row r="265">
          <cell r="B265" t="str">
            <v>TOTAL ACTIVO</v>
          </cell>
          <cell r="C265">
            <v>620449148.50999999</v>
          </cell>
          <cell r="D265">
            <v>620449148.50999999</v>
          </cell>
        </row>
        <row r="266">
          <cell r="C266"/>
          <cell r="D266"/>
        </row>
        <row r="267">
          <cell r="A267">
            <v>71</v>
          </cell>
          <cell r="B267" t="str">
            <v>COSTOS DE OPERACIONES DE INTERMEDIACION</v>
          </cell>
          <cell r="C267">
            <v>7114703.6299999999</v>
          </cell>
          <cell r="D267">
            <v>7114703.6299999999</v>
          </cell>
        </row>
        <row r="268">
          <cell r="A268">
            <v>711</v>
          </cell>
          <cell r="B268" t="str">
            <v>CAPTACION DE RECURSOS</v>
          </cell>
          <cell r="C268">
            <v>6805527.0599999996</v>
          </cell>
          <cell r="D268">
            <v>6805527.0599999996</v>
          </cell>
        </row>
        <row r="269">
          <cell r="A269">
            <v>7110</v>
          </cell>
          <cell r="B269" t="str">
            <v>CAPTACION DE RECURSOS</v>
          </cell>
          <cell r="C269">
            <v>6805527.0599999996</v>
          </cell>
          <cell r="D269">
            <v>6805527.0599999996</v>
          </cell>
        </row>
        <row r="270">
          <cell r="A270">
            <v>711001</v>
          </cell>
          <cell r="B270" t="str">
            <v>DEPOSITOS</v>
          </cell>
          <cell r="C270">
            <v>118684.95</v>
          </cell>
          <cell r="D270">
            <v>118684.95</v>
          </cell>
        </row>
        <row r="271">
          <cell r="A271">
            <v>7110010200</v>
          </cell>
          <cell r="B271" t="str">
            <v>INTERESES DE DEPOSITOS A PLAZO</v>
          </cell>
          <cell r="C271">
            <v>118684.95</v>
          </cell>
          <cell r="D271">
            <v>118684.95</v>
          </cell>
        </row>
        <row r="272">
          <cell r="A272">
            <v>711001020001</v>
          </cell>
          <cell r="B272" t="str">
            <v>PACTADOS HASTA UN AÑO PLAZO</v>
          </cell>
          <cell r="C272">
            <v>118684.95</v>
          </cell>
          <cell r="D272">
            <v>118684.95</v>
          </cell>
        </row>
        <row r="273">
          <cell r="A273">
            <v>71100102000102</v>
          </cell>
          <cell r="B273" t="str">
            <v>A 30 DIAS PLAZO</v>
          </cell>
          <cell r="C273">
            <v>118684.95</v>
          </cell>
          <cell r="D273">
            <v>118684.95</v>
          </cell>
        </row>
        <row r="274">
          <cell r="A274">
            <v>711002</v>
          </cell>
          <cell r="B274" t="str">
            <v>PRESTAMOS PARA TERCEROS</v>
          </cell>
          <cell r="C274">
            <v>6624407.5199999996</v>
          </cell>
          <cell r="D274">
            <v>6624407.5199999996</v>
          </cell>
        </row>
        <row r="275">
          <cell r="A275">
            <v>7110020100</v>
          </cell>
          <cell r="B275" t="str">
            <v>INTERESES</v>
          </cell>
          <cell r="C275">
            <v>6081361.7300000004</v>
          </cell>
          <cell r="D275">
            <v>6081361.7300000004</v>
          </cell>
        </row>
        <row r="276">
          <cell r="A276">
            <v>711002010001</v>
          </cell>
          <cell r="B276" t="str">
            <v>PACTADOS HASTA UN AÑO PLAZO</v>
          </cell>
          <cell r="C276">
            <v>464096.57</v>
          </cell>
          <cell r="D276">
            <v>464096.57</v>
          </cell>
        </row>
        <row r="277">
          <cell r="A277">
            <v>711002010002</v>
          </cell>
          <cell r="B277" t="str">
            <v>PACTADOS A MAS DE UN AÑO PLAZO</v>
          </cell>
          <cell r="C277">
            <v>4065.77</v>
          </cell>
          <cell r="D277">
            <v>4065.77</v>
          </cell>
        </row>
        <row r="278">
          <cell r="A278">
            <v>711002010003</v>
          </cell>
          <cell r="B278" t="str">
            <v>PACTADOS A CINCO O MAS AÑOS PLAZO</v>
          </cell>
          <cell r="C278">
            <v>5613199.3899999997</v>
          </cell>
          <cell r="D278">
            <v>5613199.3899999997</v>
          </cell>
        </row>
        <row r="279">
          <cell r="A279">
            <v>7110020200</v>
          </cell>
          <cell r="B279" t="str">
            <v>COMISIONES</v>
          </cell>
          <cell r="C279">
            <v>543045.79</v>
          </cell>
          <cell r="D279">
            <v>543045.79</v>
          </cell>
        </row>
        <row r="280">
          <cell r="A280">
            <v>711002020001</v>
          </cell>
          <cell r="B280" t="str">
            <v>PACTADOS HASTA UN AÑO PLAZO</v>
          </cell>
          <cell r="C280">
            <v>35724.129999999997</v>
          </cell>
          <cell r="D280">
            <v>35724.129999999997</v>
          </cell>
        </row>
        <row r="281">
          <cell r="A281">
            <v>711002020003</v>
          </cell>
          <cell r="B281" t="str">
            <v>PACTADOS A CINCO O MAS AÑOS PLAZO</v>
          </cell>
          <cell r="C281">
            <v>507321.66</v>
          </cell>
          <cell r="D281">
            <v>507321.66</v>
          </cell>
        </row>
        <row r="282">
          <cell r="A282">
            <v>711004</v>
          </cell>
          <cell r="B282" t="str">
            <v>TITULOS DE EMISION PROPIA</v>
          </cell>
          <cell r="C282">
            <v>7512.88</v>
          </cell>
          <cell r="D282">
            <v>7512.88</v>
          </cell>
        </row>
        <row r="283">
          <cell r="A283">
            <v>7110040200</v>
          </cell>
          <cell r="B283" t="str">
            <v>OTROS COSTOS DE EMISION</v>
          </cell>
          <cell r="C283">
            <v>7512.88</v>
          </cell>
          <cell r="D283">
            <v>7512.88</v>
          </cell>
        </row>
        <row r="284">
          <cell r="A284">
            <v>711004020003</v>
          </cell>
          <cell r="B284" t="str">
            <v>PACTADOS A CINCO O MAS AÑOS PLAZO</v>
          </cell>
          <cell r="C284">
            <v>7512.88</v>
          </cell>
          <cell r="D284">
            <v>7512.88</v>
          </cell>
        </row>
        <row r="285">
          <cell r="A285">
            <v>71100402000302</v>
          </cell>
          <cell r="B285" t="str">
            <v>TITULOS VALORES SIN GARANTIA HIPOTECARIA</v>
          </cell>
          <cell r="C285">
            <v>7512.88</v>
          </cell>
          <cell r="D285">
            <v>7512.88</v>
          </cell>
        </row>
        <row r="286">
          <cell r="A286">
            <v>711005</v>
          </cell>
          <cell r="B286" t="str">
            <v>PERDIDA POR DIFERENCIA DE PRECIOS</v>
          </cell>
          <cell r="C286">
            <v>26039.66</v>
          </cell>
          <cell r="D286">
            <v>26039.66</v>
          </cell>
        </row>
        <row r="287">
          <cell r="A287">
            <v>7110050100</v>
          </cell>
          <cell r="B287" t="str">
            <v>PERDIDA POR VENTA DE TITULOSVALORES</v>
          </cell>
          <cell r="C287">
            <v>26039.66</v>
          </cell>
          <cell r="D287">
            <v>26039.66</v>
          </cell>
        </row>
        <row r="288">
          <cell r="A288">
            <v>711005010001</v>
          </cell>
          <cell r="B288" t="str">
            <v>DOCUMENTOS TRANSADOS HASTA UN AÑO PLAZO</v>
          </cell>
          <cell r="C288">
            <v>26039.66</v>
          </cell>
          <cell r="D288">
            <v>26039.66</v>
          </cell>
        </row>
        <row r="289">
          <cell r="A289">
            <v>711007</v>
          </cell>
          <cell r="B289" t="str">
            <v>OTROS COSTOS DE INTERMEDIACION</v>
          </cell>
          <cell r="C289">
            <v>28882.05</v>
          </cell>
          <cell r="D289">
            <v>28882.05</v>
          </cell>
        </row>
        <row r="290">
          <cell r="A290">
            <v>7110070300</v>
          </cell>
          <cell r="B290" t="str">
            <v>COMISIONES PAGADAS POR ADQUISICION DE TITULOS VALORES</v>
          </cell>
          <cell r="C290">
            <v>28882.05</v>
          </cell>
          <cell r="D290">
            <v>28882.05</v>
          </cell>
        </row>
        <row r="291">
          <cell r="A291">
            <v>712</v>
          </cell>
          <cell r="B291" t="str">
            <v>SANEAMIENTO DE ACTIVOS DE INTERMEDIACION</v>
          </cell>
          <cell r="C291">
            <v>309176.57</v>
          </cell>
          <cell r="D291">
            <v>309176.57</v>
          </cell>
        </row>
        <row r="292">
          <cell r="A292">
            <v>7120</v>
          </cell>
          <cell r="B292" t="str">
            <v>SANEAMIENTO DE ACTIVOS DE INTERMEDIACION</v>
          </cell>
          <cell r="C292">
            <v>309176.57</v>
          </cell>
          <cell r="D292">
            <v>309176.57</v>
          </cell>
        </row>
        <row r="293">
          <cell r="A293">
            <v>712000</v>
          </cell>
          <cell r="B293" t="str">
            <v>SANEAMIENTO DE ACTIVOS DE INTERMEDIACION</v>
          </cell>
          <cell r="C293">
            <v>309176.57</v>
          </cell>
          <cell r="D293">
            <v>309176.57</v>
          </cell>
        </row>
        <row r="294">
          <cell r="A294">
            <v>7120000200</v>
          </cell>
          <cell r="B294" t="str">
            <v>SANEAMIENTO DE PRESTAMOS E INTERESES</v>
          </cell>
          <cell r="C294">
            <v>309176.57</v>
          </cell>
          <cell r="D294">
            <v>309176.57</v>
          </cell>
        </row>
        <row r="295">
          <cell r="A295">
            <v>712000020001</v>
          </cell>
          <cell r="B295" t="str">
            <v>CAPITAL</v>
          </cell>
          <cell r="C295">
            <v>84861.87</v>
          </cell>
          <cell r="D295">
            <v>84861.87</v>
          </cell>
        </row>
        <row r="296">
          <cell r="A296">
            <v>71200002000101</v>
          </cell>
          <cell r="B296" t="str">
            <v>RESERVA PRESTAMOS CATEGORIA A2 Y B</v>
          </cell>
          <cell r="C296">
            <v>84861.87</v>
          </cell>
          <cell r="D296">
            <v>84861.87</v>
          </cell>
        </row>
        <row r="297">
          <cell r="A297">
            <v>712000020002</v>
          </cell>
          <cell r="B297" t="str">
            <v>INTERESES</v>
          </cell>
          <cell r="C297">
            <v>243.26</v>
          </cell>
          <cell r="D297">
            <v>243.26</v>
          </cell>
        </row>
        <row r="298">
          <cell r="A298">
            <v>71200002000201</v>
          </cell>
          <cell r="B298" t="str">
            <v>RESERVA PRESTAMOS CATEGORIA A2 Y B</v>
          </cell>
          <cell r="C298">
            <v>243.26</v>
          </cell>
          <cell r="D298">
            <v>243.26</v>
          </cell>
        </row>
        <row r="299">
          <cell r="A299">
            <v>712000020003</v>
          </cell>
          <cell r="B299" t="str">
            <v>RESERVA VOLUNTARIA DE PRESTAMOS</v>
          </cell>
          <cell r="C299">
            <v>224071.44</v>
          </cell>
          <cell r="D299">
            <v>224071.44</v>
          </cell>
        </row>
        <row r="300">
          <cell r="A300">
            <v>72</v>
          </cell>
          <cell r="B300" t="str">
            <v>COSTOS DE OTRAS OPERACIONES</v>
          </cell>
          <cell r="C300">
            <v>5057476.6399999997</v>
          </cell>
          <cell r="D300">
            <v>5057476.6399999997</v>
          </cell>
        </row>
        <row r="301">
          <cell r="A301">
            <v>722</v>
          </cell>
          <cell r="B301" t="str">
            <v>PRESTACION DE SERVICIOS</v>
          </cell>
          <cell r="C301">
            <v>5057476.6399999997</v>
          </cell>
          <cell r="D301">
            <v>5057476.6399999997</v>
          </cell>
        </row>
        <row r="302">
          <cell r="A302">
            <v>7220</v>
          </cell>
          <cell r="B302" t="str">
            <v>PRESTACION DE SERVICIOS</v>
          </cell>
          <cell r="C302">
            <v>5057476.6399999997</v>
          </cell>
          <cell r="D302">
            <v>5057476.6399999997</v>
          </cell>
        </row>
        <row r="303">
          <cell r="A303">
            <v>722001</v>
          </cell>
          <cell r="B303" t="str">
            <v>PRESTACION DE SERVICIOS FINANCIEROS</v>
          </cell>
          <cell r="C303">
            <v>4810368.93</v>
          </cell>
          <cell r="D303">
            <v>4810368.93</v>
          </cell>
        </row>
        <row r="304">
          <cell r="A304">
            <v>7220010000</v>
          </cell>
          <cell r="B304" t="str">
            <v>PRESTACION DE SERVICIOS FINANCIEROS</v>
          </cell>
          <cell r="C304">
            <v>4810368.93</v>
          </cell>
          <cell r="D304">
            <v>4810368.93</v>
          </cell>
        </row>
        <row r="305">
          <cell r="A305">
            <v>722001000006</v>
          </cell>
          <cell r="B305" t="str">
            <v>UNIDAD PYME</v>
          </cell>
          <cell r="C305">
            <v>158826.26999999999</v>
          </cell>
          <cell r="D305">
            <v>158826.26999999999</v>
          </cell>
        </row>
        <row r="306">
          <cell r="A306">
            <v>722001000010</v>
          </cell>
          <cell r="B306" t="str">
            <v>RESGUARDO Y CUSTODIA DE DOCUMENTOS</v>
          </cell>
          <cell r="C306">
            <v>819.14</v>
          </cell>
          <cell r="D306">
            <v>819.14</v>
          </cell>
        </row>
        <row r="307">
          <cell r="A307">
            <v>722001000013</v>
          </cell>
          <cell r="B307" t="str">
            <v>SERVICIOS POR PAGO DE REMESAS FAMILIARES</v>
          </cell>
          <cell r="C307">
            <v>152423.59</v>
          </cell>
          <cell r="D307">
            <v>152423.59</v>
          </cell>
        </row>
        <row r="308">
          <cell r="A308">
            <v>722001000015</v>
          </cell>
          <cell r="B308" t="str">
            <v>TARJETAS</v>
          </cell>
          <cell r="C308">
            <v>2912565.24</v>
          </cell>
          <cell r="D308">
            <v>2912565.24</v>
          </cell>
        </row>
        <row r="309">
          <cell r="A309">
            <v>72200100001501</v>
          </cell>
          <cell r="B309" t="str">
            <v>TARJETA DE CREDITO</v>
          </cell>
          <cell r="C309">
            <v>1902228.12</v>
          </cell>
          <cell r="D309">
            <v>1902228.12</v>
          </cell>
        </row>
        <row r="310">
          <cell r="A310">
            <v>72200100001502</v>
          </cell>
          <cell r="B310" t="str">
            <v>TARJETA DE DEBITO</v>
          </cell>
          <cell r="C310">
            <v>1010337.12</v>
          </cell>
          <cell r="D310">
            <v>1010337.12</v>
          </cell>
        </row>
        <row r="311">
          <cell r="A311">
            <v>722001000024</v>
          </cell>
          <cell r="B311" t="str">
            <v>SERVICIO SARO</v>
          </cell>
          <cell r="C311">
            <v>51039.11</v>
          </cell>
          <cell r="D311">
            <v>51039.11</v>
          </cell>
        </row>
        <row r="312">
          <cell r="A312">
            <v>722001000025</v>
          </cell>
          <cell r="B312" t="str">
            <v>SERVICIO CREDIT SCORING</v>
          </cell>
          <cell r="C312">
            <v>77239.31</v>
          </cell>
          <cell r="D312">
            <v>77239.31</v>
          </cell>
        </row>
        <row r="313">
          <cell r="A313">
            <v>722001000041</v>
          </cell>
          <cell r="B313" t="str">
            <v>SERVICIO DE SALUD A TU ALCANCE</v>
          </cell>
          <cell r="C313">
            <v>730.79</v>
          </cell>
          <cell r="D313">
            <v>730.79</v>
          </cell>
        </row>
        <row r="314">
          <cell r="A314">
            <v>722001000042</v>
          </cell>
          <cell r="B314" t="str">
            <v>COMISIONES ATM´S</v>
          </cell>
          <cell r="C314">
            <v>55.7</v>
          </cell>
          <cell r="D314">
            <v>55.7</v>
          </cell>
        </row>
        <row r="315">
          <cell r="A315">
            <v>72200100004203</v>
          </cell>
          <cell r="B315" t="str">
            <v>COMISION A ATH POR OPERACIONES DE OTROS BANCOS EN ATM DE FCB</v>
          </cell>
          <cell r="C315">
            <v>55.7</v>
          </cell>
          <cell r="D315">
            <v>55.7</v>
          </cell>
        </row>
        <row r="316">
          <cell r="A316">
            <v>722001000043</v>
          </cell>
          <cell r="B316" t="str">
            <v>ADMINISTRACION Y OTROS COSTOS POR SERVICIO EN ATM´S</v>
          </cell>
          <cell r="C316">
            <v>793867.79</v>
          </cell>
          <cell r="D316">
            <v>793867.79</v>
          </cell>
        </row>
        <row r="317">
          <cell r="A317">
            <v>722001000046</v>
          </cell>
          <cell r="B317" t="str">
            <v>CORRESPONSALES NO BANCARIOS</v>
          </cell>
          <cell r="C317">
            <v>1113.6600000000001</v>
          </cell>
          <cell r="D317">
            <v>1113.6600000000001</v>
          </cell>
        </row>
        <row r="318">
          <cell r="A318">
            <v>72200100004601</v>
          </cell>
          <cell r="B318" t="str">
            <v>COMISION POR SERVICIOS DE RED DE CNB</v>
          </cell>
          <cell r="C318">
            <v>1113.6600000000001</v>
          </cell>
          <cell r="D318">
            <v>1113.6600000000001</v>
          </cell>
        </row>
        <row r="319">
          <cell r="A319">
            <v>722001000048</v>
          </cell>
          <cell r="B319" t="str">
            <v>ADMINISTRACION Y OTROS COSTOS POR SERVICIOS DE CNB</v>
          </cell>
          <cell r="C319">
            <v>80201.350000000006</v>
          </cell>
          <cell r="D319">
            <v>80201.350000000006</v>
          </cell>
        </row>
        <row r="320">
          <cell r="A320">
            <v>722001000056</v>
          </cell>
          <cell r="B320" t="str">
            <v>BANCA MOVIL</v>
          </cell>
          <cell r="C320">
            <v>154606.43</v>
          </cell>
          <cell r="D320">
            <v>154606.43</v>
          </cell>
        </row>
        <row r="321">
          <cell r="A321">
            <v>72200100005601</v>
          </cell>
          <cell r="B321" t="str">
            <v>COMISION POR SERVICIO DE BANCA MOVIL</v>
          </cell>
          <cell r="C321">
            <v>33436.36</v>
          </cell>
          <cell r="D321">
            <v>33436.36</v>
          </cell>
        </row>
        <row r="322">
          <cell r="A322">
            <v>72200100005602</v>
          </cell>
          <cell r="B322" t="str">
            <v>ADMINISTRACION Y OTROS COSTOS POR SERVICIO DE BANCA MOVIL</v>
          </cell>
          <cell r="C322">
            <v>121170.07</v>
          </cell>
          <cell r="D322">
            <v>121170.07</v>
          </cell>
        </row>
        <row r="323">
          <cell r="A323">
            <v>722001000060</v>
          </cell>
          <cell r="B323" t="str">
            <v>CALL CENTER TARJETAS</v>
          </cell>
          <cell r="C323">
            <v>374801.78</v>
          </cell>
          <cell r="D323">
            <v>374801.78</v>
          </cell>
        </row>
        <row r="324">
          <cell r="A324">
            <v>722001000066</v>
          </cell>
          <cell r="B324" t="str">
            <v>SERVICIO DE KIOSKOS FINANCIEROS</v>
          </cell>
          <cell r="C324">
            <v>15559.22</v>
          </cell>
          <cell r="D324">
            <v>15559.22</v>
          </cell>
        </row>
        <row r="325">
          <cell r="A325">
            <v>72200100006601</v>
          </cell>
          <cell r="B325" t="str">
            <v>COMISION POR USO DE KIOSKOS</v>
          </cell>
          <cell r="C325">
            <v>825</v>
          </cell>
          <cell r="D325">
            <v>825</v>
          </cell>
        </row>
        <row r="326">
          <cell r="A326">
            <v>72200100006603</v>
          </cell>
          <cell r="B326" t="str">
            <v>COMISION POR SERVICIO DE ADMINISTRACION DE KIOSKOS</v>
          </cell>
          <cell r="C326">
            <v>14734.22</v>
          </cell>
          <cell r="D326">
            <v>14734.22</v>
          </cell>
        </row>
        <row r="327">
          <cell r="A327">
            <v>722001000099</v>
          </cell>
          <cell r="B327" t="str">
            <v>OTROS</v>
          </cell>
          <cell r="C327">
            <v>36519.550000000003</v>
          </cell>
          <cell r="D327">
            <v>36519.550000000003</v>
          </cell>
        </row>
        <row r="328">
          <cell r="A328">
            <v>722002</v>
          </cell>
          <cell r="B328" t="str">
            <v>PRESTACION DE SERVICIOS TECNICOS</v>
          </cell>
          <cell r="C328">
            <v>247107.71</v>
          </cell>
          <cell r="D328">
            <v>247107.71</v>
          </cell>
        </row>
        <row r="329">
          <cell r="A329">
            <v>7220020300</v>
          </cell>
          <cell r="B329" t="str">
            <v>SERVICIOS DE CAPACITACION</v>
          </cell>
          <cell r="C329">
            <v>125700.09</v>
          </cell>
          <cell r="D329">
            <v>125700.09</v>
          </cell>
        </row>
        <row r="330">
          <cell r="A330">
            <v>7220020700</v>
          </cell>
          <cell r="B330" t="str">
            <v>ASESORIA</v>
          </cell>
          <cell r="C330">
            <v>54925.39</v>
          </cell>
          <cell r="D330">
            <v>54925.39</v>
          </cell>
        </row>
        <row r="331">
          <cell r="A331">
            <v>7220029100</v>
          </cell>
          <cell r="B331" t="str">
            <v>OTROS</v>
          </cell>
          <cell r="C331">
            <v>66482.23</v>
          </cell>
          <cell r="D331">
            <v>66482.23</v>
          </cell>
        </row>
        <row r="332">
          <cell r="A332">
            <v>722002910002</v>
          </cell>
          <cell r="B332" t="str">
            <v>SERVICIO DE ORGANIZACION Y METODO</v>
          </cell>
          <cell r="C332">
            <v>659.34</v>
          </cell>
          <cell r="D332">
            <v>659.34</v>
          </cell>
        </row>
        <row r="333">
          <cell r="A333">
            <v>722002910003</v>
          </cell>
          <cell r="B333" t="str">
            <v>SERVICIO DE SELECCION Y EVALUACION DE RECURSOS HUMANOS</v>
          </cell>
          <cell r="C333">
            <v>15576.08</v>
          </cell>
          <cell r="D333">
            <v>15576.08</v>
          </cell>
        </row>
        <row r="334">
          <cell r="A334">
            <v>722002910004</v>
          </cell>
          <cell r="B334" t="str">
            <v>SERVICIO DE CIERRE CENTRALIZADO EN CADI</v>
          </cell>
          <cell r="C334">
            <v>50246.81</v>
          </cell>
          <cell r="D334">
            <v>50246.81</v>
          </cell>
        </row>
        <row r="335">
          <cell r="C335"/>
          <cell r="D335"/>
        </row>
        <row r="336">
          <cell r="B336" t="str">
            <v>TOTAL COSTOS</v>
          </cell>
          <cell r="C336">
            <v>12172180.27</v>
          </cell>
          <cell r="D336">
            <v>12172180.27</v>
          </cell>
        </row>
        <row r="337">
          <cell r="C337"/>
          <cell r="D337"/>
        </row>
        <row r="338">
          <cell r="A338">
            <v>81</v>
          </cell>
          <cell r="B338" t="str">
            <v>GASTOS DE OPERACION</v>
          </cell>
          <cell r="C338">
            <v>5107262.0599999996</v>
          </cell>
          <cell r="D338">
            <v>5107262.0599999996</v>
          </cell>
        </row>
        <row r="339">
          <cell r="A339">
            <v>811</v>
          </cell>
          <cell r="B339" t="str">
            <v>GASTOS DE FUNCIONARIOS Y EMPLEADOS</v>
          </cell>
          <cell r="C339">
            <v>2704681.56</v>
          </cell>
          <cell r="D339">
            <v>2704681.56</v>
          </cell>
        </row>
        <row r="340">
          <cell r="A340">
            <v>8110</v>
          </cell>
          <cell r="B340" t="str">
            <v>GASTOS DE FUNCIONARIOS Y EMPLEADOS</v>
          </cell>
          <cell r="C340">
            <v>2704681.56</v>
          </cell>
          <cell r="D340">
            <v>2704681.56</v>
          </cell>
        </row>
        <row r="341">
          <cell r="A341">
            <v>811001</v>
          </cell>
          <cell r="B341" t="str">
            <v>REMUNERACIONES</v>
          </cell>
          <cell r="C341">
            <v>1122374.82</v>
          </cell>
          <cell r="D341">
            <v>1122374.82</v>
          </cell>
        </row>
        <row r="342">
          <cell r="A342">
            <v>8110010100</v>
          </cell>
          <cell r="B342" t="str">
            <v>SALARIOS ORDINARIOS</v>
          </cell>
          <cell r="C342">
            <v>1102909.1599999999</v>
          </cell>
          <cell r="D342">
            <v>1102909.1599999999</v>
          </cell>
        </row>
        <row r="343">
          <cell r="A343">
            <v>8110010200</v>
          </cell>
          <cell r="B343" t="str">
            <v>SALARIOS EXTRAORDINARIOS</v>
          </cell>
          <cell r="C343">
            <v>19465.66</v>
          </cell>
          <cell r="D343">
            <v>19465.66</v>
          </cell>
        </row>
        <row r="344">
          <cell r="A344">
            <v>811002</v>
          </cell>
          <cell r="B344" t="str">
            <v>PRESTACIONES AL PERSONAL</v>
          </cell>
          <cell r="C344">
            <v>883525.13</v>
          </cell>
          <cell r="D344">
            <v>883525.13</v>
          </cell>
        </row>
        <row r="345">
          <cell r="A345">
            <v>8110020100</v>
          </cell>
          <cell r="B345" t="str">
            <v>AGUINALDOS Y BONIFICACIONES</v>
          </cell>
          <cell r="C345">
            <v>417480.02</v>
          </cell>
          <cell r="D345">
            <v>417480.02</v>
          </cell>
        </row>
        <row r="346">
          <cell r="A346">
            <v>811002010001</v>
          </cell>
          <cell r="B346" t="str">
            <v>AGUINALDO</v>
          </cell>
          <cell r="C346">
            <v>100660.02</v>
          </cell>
          <cell r="D346">
            <v>100660.02</v>
          </cell>
        </row>
        <row r="347">
          <cell r="A347">
            <v>811002010002</v>
          </cell>
          <cell r="B347" t="str">
            <v>BONIFICACIONES</v>
          </cell>
          <cell r="C347">
            <v>316820</v>
          </cell>
          <cell r="D347">
            <v>316820</v>
          </cell>
        </row>
        <row r="348">
          <cell r="A348">
            <v>8110020200</v>
          </cell>
          <cell r="B348" t="str">
            <v>VACACIONES</v>
          </cell>
          <cell r="C348">
            <v>107881.31</v>
          </cell>
          <cell r="D348">
            <v>107881.31</v>
          </cell>
        </row>
        <row r="349">
          <cell r="A349">
            <v>811002020001</v>
          </cell>
          <cell r="B349" t="str">
            <v>ORDINARIAS</v>
          </cell>
          <cell r="C349">
            <v>107881.31</v>
          </cell>
          <cell r="D349">
            <v>107881.31</v>
          </cell>
        </row>
        <row r="350">
          <cell r="A350">
            <v>8110020300</v>
          </cell>
          <cell r="B350" t="str">
            <v>UNIFORMES</v>
          </cell>
          <cell r="C350">
            <v>4460.74</v>
          </cell>
          <cell r="D350">
            <v>4460.74</v>
          </cell>
        </row>
        <row r="351">
          <cell r="A351">
            <v>8110020400</v>
          </cell>
          <cell r="B351" t="str">
            <v>SEGURO SOCIAL Y F.S.V.</v>
          </cell>
          <cell r="C351">
            <v>39435.93</v>
          </cell>
          <cell r="D351">
            <v>39435.93</v>
          </cell>
        </row>
        <row r="352">
          <cell r="A352">
            <v>811002040001</v>
          </cell>
          <cell r="B352" t="str">
            <v>SALUD</v>
          </cell>
          <cell r="C352">
            <v>39435.93</v>
          </cell>
          <cell r="D352">
            <v>39435.93</v>
          </cell>
        </row>
        <row r="353">
          <cell r="A353">
            <v>8110020500</v>
          </cell>
          <cell r="B353" t="str">
            <v>INSAFOR</v>
          </cell>
          <cell r="C353">
            <v>5253.54</v>
          </cell>
          <cell r="D353">
            <v>5253.54</v>
          </cell>
        </row>
        <row r="354">
          <cell r="A354">
            <v>8110020600</v>
          </cell>
          <cell r="B354" t="str">
            <v>GASTOS MEDICOS</v>
          </cell>
          <cell r="C354">
            <v>7751.08</v>
          </cell>
          <cell r="D354">
            <v>7751.08</v>
          </cell>
        </row>
        <row r="355">
          <cell r="A355">
            <v>8110020800</v>
          </cell>
          <cell r="B355" t="str">
            <v>ATENCIONES Y RECREACIONES</v>
          </cell>
          <cell r="C355">
            <v>44642.9</v>
          </cell>
          <cell r="D355">
            <v>44642.9</v>
          </cell>
        </row>
        <row r="356">
          <cell r="A356">
            <v>811002080001</v>
          </cell>
          <cell r="B356" t="str">
            <v>ATENCIONES SOCIALES</v>
          </cell>
          <cell r="C356">
            <v>30238.71</v>
          </cell>
          <cell r="D356">
            <v>30238.71</v>
          </cell>
        </row>
        <row r="357">
          <cell r="A357">
            <v>811002080002</v>
          </cell>
          <cell r="B357" t="str">
            <v>ACTIVIDADES DEPORTIVAS, CULTURALES Y OTRAS</v>
          </cell>
          <cell r="C357">
            <v>14404.19</v>
          </cell>
          <cell r="D357">
            <v>14404.19</v>
          </cell>
        </row>
        <row r="358">
          <cell r="A358">
            <v>8110020900</v>
          </cell>
          <cell r="B358" t="str">
            <v>OTROS SEGUROS</v>
          </cell>
          <cell r="C358">
            <v>75935.009999999995</v>
          </cell>
          <cell r="D358">
            <v>75935.009999999995</v>
          </cell>
        </row>
        <row r="359">
          <cell r="A359">
            <v>811002090001</v>
          </cell>
          <cell r="B359" t="str">
            <v>DE VIDA</v>
          </cell>
          <cell r="C359">
            <v>21614.67</v>
          </cell>
          <cell r="D359">
            <v>21614.67</v>
          </cell>
        </row>
        <row r="360">
          <cell r="A360">
            <v>811002090002</v>
          </cell>
          <cell r="B360" t="str">
            <v>DE FIDELIDAD</v>
          </cell>
          <cell r="C360">
            <v>8671</v>
          </cell>
          <cell r="D360">
            <v>8671</v>
          </cell>
        </row>
        <row r="361">
          <cell r="A361">
            <v>811002090003</v>
          </cell>
          <cell r="B361" t="str">
            <v>MEDICO HOSPITALARIO</v>
          </cell>
          <cell r="C361">
            <v>45649.34</v>
          </cell>
          <cell r="D361">
            <v>45649.34</v>
          </cell>
        </row>
        <row r="362">
          <cell r="A362">
            <v>8110021000</v>
          </cell>
          <cell r="B362" t="str">
            <v>AFP'S</v>
          </cell>
          <cell r="C362">
            <v>103643.57</v>
          </cell>
          <cell r="D362">
            <v>103643.57</v>
          </cell>
        </row>
        <row r="363">
          <cell r="A363">
            <v>811002100001</v>
          </cell>
          <cell r="B363" t="str">
            <v>CONFIA</v>
          </cell>
          <cell r="C363">
            <v>59654.5</v>
          </cell>
          <cell r="D363">
            <v>59654.5</v>
          </cell>
        </row>
        <row r="364">
          <cell r="A364">
            <v>811002100002</v>
          </cell>
          <cell r="B364" t="str">
            <v>CRECER</v>
          </cell>
          <cell r="C364">
            <v>43989.07</v>
          </cell>
          <cell r="D364">
            <v>43989.07</v>
          </cell>
        </row>
        <row r="365">
          <cell r="A365">
            <v>8110029100</v>
          </cell>
          <cell r="B365" t="str">
            <v>OTRAS PRESTACIONES AL PERSONAL</v>
          </cell>
          <cell r="C365">
            <v>77041.03</v>
          </cell>
          <cell r="D365">
            <v>77041.03</v>
          </cell>
        </row>
        <row r="366">
          <cell r="A366">
            <v>811002910001</v>
          </cell>
          <cell r="B366" t="str">
            <v>PRESTACION ALIMENTARIA</v>
          </cell>
          <cell r="C366">
            <v>29928.03</v>
          </cell>
          <cell r="D366">
            <v>29928.03</v>
          </cell>
        </row>
        <row r="367">
          <cell r="A367">
            <v>811002910002</v>
          </cell>
          <cell r="B367" t="str">
            <v>CAFE, AZUCAR Y ALIMENTACION</v>
          </cell>
          <cell r="C367">
            <v>11935.24</v>
          </cell>
          <cell r="D367">
            <v>11935.24</v>
          </cell>
        </row>
        <row r="368">
          <cell r="A368">
            <v>811002910003</v>
          </cell>
          <cell r="B368" t="str">
            <v>PRESTACION 25% I.S.S.S.</v>
          </cell>
          <cell r="C368">
            <v>23989.360000000001</v>
          </cell>
          <cell r="D368">
            <v>23989.360000000001</v>
          </cell>
        </row>
        <row r="369">
          <cell r="A369">
            <v>811002910006</v>
          </cell>
          <cell r="B369" t="str">
            <v>IPSFA</v>
          </cell>
          <cell r="C369">
            <v>374.11</v>
          </cell>
          <cell r="D369">
            <v>374.11</v>
          </cell>
        </row>
        <row r="370">
          <cell r="A370">
            <v>811002910099</v>
          </cell>
          <cell r="B370" t="str">
            <v>OTRAS</v>
          </cell>
          <cell r="C370">
            <v>10814.29</v>
          </cell>
          <cell r="D370">
            <v>10814.29</v>
          </cell>
        </row>
        <row r="371">
          <cell r="A371">
            <v>811003</v>
          </cell>
          <cell r="B371" t="str">
            <v>INDEMNIZACIONES AL PERSONAL</v>
          </cell>
          <cell r="C371">
            <v>119744</v>
          </cell>
          <cell r="D371">
            <v>119744</v>
          </cell>
        </row>
        <row r="372">
          <cell r="A372">
            <v>8110030100</v>
          </cell>
          <cell r="B372" t="str">
            <v>POR DESPIDO</v>
          </cell>
          <cell r="C372">
            <v>119744</v>
          </cell>
          <cell r="D372">
            <v>119744</v>
          </cell>
        </row>
        <row r="373">
          <cell r="A373">
            <v>811004</v>
          </cell>
          <cell r="B373" t="str">
            <v>GASTOS DEL DIRECTORIO</v>
          </cell>
          <cell r="C373">
            <v>341161.95</v>
          </cell>
          <cell r="D373">
            <v>341161.95</v>
          </cell>
        </row>
        <row r="374">
          <cell r="A374">
            <v>8110040100</v>
          </cell>
          <cell r="B374" t="str">
            <v>DIETAS</v>
          </cell>
          <cell r="C374">
            <v>268898.42</v>
          </cell>
          <cell r="D374">
            <v>268898.42</v>
          </cell>
        </row>
        <row r="375">
          <cell r="A375">
            <v>811004010001</v>
          </cell>
          <cell r="B375" t="str">
            <v>CONSEJO DIRECTIVO O JUNTA DIRECTIVA</v>
          </cell>
          <cell r="C375">
            <v>268898.42</v>
          </cell>
          <cell r="D375">
            <v>268898.42</v>
          </cell>
        </row>
        <row r="376">
          <cell r="A376">
            <v>8110049100</v>
          </cell>
          <cell r="B376" t="str">
            <v>OTRAS PRESTACIONES</v>
          </cell>
          <cell r="C376">
            <v>72263.53</v>
          </cell>
          <cell r="D376">
            <v>72263.53</v>
          </cell>
        </row>
        <row r="377">
          <cell r="A377">
            <v>811004910001</v>
          </cell>
          <cell r="B377" t="str">
            <v>ALIMENTACION</v>
          </cell>
          <cell r="C377">
            <v>3305.55</v>
          </cell>
          <cell r="D377">
            <v>3305.55</v>
          </cell>
        </row>
        <row r="378">
          <cell r="A378">
            <v>811004910002</v>
          </cell>
          <cell r="B378" t="str">
            <v>SEGURO MEDICO HOSPITALARIO</v>
          </cell>
          <cell r="C378">
            <v>34054.559999999998</v>
          </cell>
          <cell r="D378">
            <v>34054.559999999998</v>
          </cell>
        </row>
        <row r="379">
          <cell r="A379">
            <v>811004910003</v>
          </cell>
          <cell r="B379" t="str">
            <v>SEGURO DE VIDA</v>
          </cell>
          <cell r="C379">
            <v>16923.78</v>
          </cell>
          <cell r="D379">
            <v>16923.78</v>
          </cell>
        </row>
        <row r="380">
          <cell r="A380">
            <v>811004910005</v>
          </cell>
          <cell r="B380" t="str">
            <v>GASTOS DE VIAJE</v>
          </cell>
          <cell r="C380">
            <v>15985.85</v>
          </cell>
          <cell r="D380">
            <v>15985.85</v>
          </cell>
        </row>
        <row r="381">
          <cell r="A381">
            <v>811004910099</v>
          </cell>
          <cell r="B381" t="str">
            <v>OTRAS</v>
          </cell>
          <cell r="C381">
            <v>1993.79</v>
          </cell>
          <cell r="D381">
            <v>1993.79</v>
          </cell>
        </row>
        <row r="382">
          <cell r="A382">
            <v>811005</v>
          </cell>
          <cell r="B382" t="str">
            <v>OTROS GASTOS DEL PERSONAL</v>
          </cell>
          <cell r="C382">
            <v>237875.66</v>
          </cell>
          <cell r="D382">
            <v>237875.66</v>
          </cell>
        </row>
        <row r="383">
          <cell r="A383">
            <v>8110050100</v>
          </cell>
          <cell r="B383" t="str">
            <v>CAPACITACION</v>
          </cell>
          <cell r="C383">
            <v>86597.38</v>
          </cell>
          <cell r="D383">
            <v>86597.38</v>
          </cell>
        </row>
        <row r="384">
          <cell r="A384">
            <v>811005010001</v>
          </cell>
          <cell r="B384" t="str">
            <v>INSTITUTOCIONAL</v>
          </cell>
          <cell r="C384">
            <v>75908.17</v>
          </cell>
          <cell r="D384">
            <v>75908.17</v>
          </cell>
        </row>
        <row r="385">
          <cell r="A385">
            <v>811005010002</v>
          </cell>
          <cell r="B385" t="str">
            <v>PROGRAMA DE BECAS A EMPLEADOS</v>
          </cell>
          <cell r="C385">
            <v>10689.21</v>
          </cell>
          <cell r="D385">
            <v>10689.21</v>
          </cell>
        </row>
        <row r="386">
          <cell r="A386">
            <v>8110050200</v>
          </cell>
          <cell r="B386" t="str">
            <v>GASTOS DE VIAJE</v>
          </cell>
          <cell r="C386">
            <v>17990.75</v>
          </cell>
          <cell r="D386">
            <v>17990.75</v>
          </cell>
        </row>
        <row r="387">
          <cell r="A387">
            <v>8110050300</v>
          </cell>
          <cell r="B387" t="str">
            <v>COMBUSTIBLE Y LUBRICANTES</v>
          </cell>
          <cell r="C387">
            <v>184.22</v>
          </cell>
          <cell r="D387">
            <v>184.22</v>
          </cell>
        </row>
        <row r="388">
          <cell r="A388">
            <v>8110050400</v>
          </cell>
          <cell r="B388" t="str">
            <v>VI TICOS Y TRANSPORTE</v>
          </cell>
          <cell r="C388">
            <v>133103.31</v>
          </cell>
          <cell r="D388">
            <v>133103.31</v>
          </cell>
        </row>
        <row r="389">
          <cell r="A389">
            <v>811005040001</v>
          </cell>
          <cell r="B389" t="str">
            <v>VIATICOS</v>
          </cell>
          <cell r="C389">
            <v>65283.5</v>
          </cell>
          <cell r="D389">
            <v>65283.5</v>
          </cell>
        </row>
        <row r="390">
          <cell r="A390">
            <v>811005040002</v>
          </cell>
          <cell r="B390" t="str">
            <v>TRANSPORTE</v>
          </cell>
          <cell r="C390">
            <v>27271.29</v>
          </cell>
          <cell r="D390">
            <v>27271.29</v>
          </cell>
        </row>
        <row r="391">
          <cell r="A391">
            <v>811005040003</v>
          </cell>
          <cell r="B391" t="str">
            <v>KILOMETRAJE</v>
          </cell>
          <cell r="C391">
            <v>40548.519999999997</v>
          </cell>
          <cell r="D391">
            <v>40548.519999999997</v>
          </cell>
        </row>
        <row r="392">
          <cell r="A392">
            <v>812</v>
          </cell>
          <cell r="B392" t="str">
            <v>GASTOS GENERALES</v>
          </cell>
          <cell r="C392">
            <v>1988227.83</v>
          </cell>
          <cell r="D392">
            <v>1988227.83</v>
          </cell>
        </row>
        <row r="393">
          <cell r="A393">
            <v>8120</v>
          </cell>
          <cell r="B393" t="str">
            <v>GASTOS GENERALES</v>
          </cell>
          <cell r="C393">
            <v>1988227.83</v>
          </cell>
          <cell r="D393">
            <v>1988227.83</v>
          </cell>
        </row>
        <row r="394">
          <cell r="A394">
            <v>812001</v>
          </cell>
          <cell r="B394" t="str">
            <v>CONSUMO DE MATERIALES</v>
          </cell>
          <cell r="C394">
            <v>57834.91</v>
          </cell>
          <cell r="D394">
            <v>57834.91</v>
          </cell>
        </row>
        <row r="395">
          <cell r="A395">
            <v>8120010100</v>
          </cell>
          <cell r="B395" t="str">
            <v>COMBUSTIBLE Y LUBRICANTES</v>
          </cell>
          <cell r="C395">
            <v>6174.14</v>
          </cell>
          <cell r="D395">
            <v>6174.14</v>
          </cell>
        </row>
        <row r="396">
          <cell r="A396">
            <v>8120010200</v>
          </cell>
          <cell r="B396" t="str">
            <v>PAPELERIA Y UTILES</v>
          </cell>
          <cell r="C396">
            <v>26541.38</v>
          </cell>
          <cell r="D396">
            <v>26541.38</v>
          </cell>
        </row>
        <row r="397">
          <cell r="A397">
            <v>8120010300</v>
          </cell>
          <cell r="B397" t="str">
            <v>MATERIALES DE LIMPIEZA</v>
          </cell>
          <cell r="C397">
            <v>25119.39</v>
          </cell>
          <cell r="D397">
            <v>25119.39</v>
          </cell>
        </row>
        <row r="398">
          <cell r="A398">
            <v>812002</v>
          </cell>
          <cell r="B398" t="str">
            <v>REPARACION Y MANTENIMIENTO DE ACTIVO FIJO</v>
          </cell>
          <cell r="C398">
            <v>138309.6</v>
          </cell>
          <cell r="D398">
            <v>138309.6</v>
          </cell>
        </row>
        <row r="399">
          <cell r="A399">
            <v>8120020100</v>
          </cell>
          <cell r="B399" t="str">
            <v>EDIFICIOS PROPIOS</v>
          </cell>
          <cell r="C399">
            <v>83328.899999999994</v>
          </cell>
          <cell r="D399">
            <v>83328.899999999994</v>
          </cell>
        </row>
        <row r="400">
          <cell r="A400">
            <v>812002010001</v>
          </cell>
          <cell r="B400" t="str">
            <v>OFICINA CENTRAL</v>
          </cell>
          <cell r="C400">
            <v>41234</v>
          </cell>
          <cell r="D400">
            <v>41234</v>
          </cell>
        </row>
        <row r="401">
          <cell r="A401">
            <v>812002010002</v>
          </cell>
          <cell r="B401" t="str">
            <v>CENTRO RECREATIVO</v>
          </cell>
          <cell r="C401">
            <v>22633.200000000001</v>
          </cell>
          <cell r="D401">
            <v>22633.200000000001</v>
          </cell>
        </row>
        <row r="402">
          <cell r="A402">
            <v>812002010003</v>
          </cell>
          <cell r="B402" t="str">
            <v>AGENCIAS</v>
          </cell>
          <cell r="C402">
            <v>19461.7</v>
          </cell>
          <cell r="D402">
            <v>19461.7</v>
          </cell>
        </row>
        <row r="403">
          <cell r="A403">
            <v>8120020200</v>
          </cell>
          <cell r="B403" t="str">
            <v>EQUIPO DE COMPUTACION</v>
          </cell>
          <cell r="C403">
            <v>17142.41</v>
          </cell>
          <cell r="D403">
            <v>17142.41</v>
          </cell>
        </row>
        <row r="404">
          <cell r="A404">
            <v>8120020300</v>
          </cell>
          <cell r="B404" t="str">
            <v>VEHICULOS</v>
          </cell>
          <cell r="C404">
            <v>20267.47</v>
          </cell>
          <cell r="D404">
            <v>20267.47</v>
          </cell>
        </row>
        <row r="405">
          <cell r="A405">
            <v>8120020400</v>
          </cell>
          <cell r="B405" t="str">
            <v>MOBILIARIO Y EQUIPO DE OFICINA</v>
          </cell>
          <cell r="C405">
            <v>17570.82</v>
          </cell>
          <cell r="D405">
            <v>17570.82</v>
          </cell>
        </row>
        <row r="406">
          <cell r="A406">
            <v>812002040001</v>
          </cell>
          <cell r="B406" t="str">
            <v>MOBILIARIO</v>
          </cell>
          <cell r="C406">
            <v>1469.74</v>
          </cell>
          <cell r="D406">
            <v>1469.74</v>
          </cell>
        </row>
        <row r="407">
          <cell r="A407">
            <v>812002040002</v>
          </cell>
          <cell r="B407" t="str">
            <v>EQUIPO</v>
          </cell>
          <cell r="C407">
            <v>16101.08</v>
          </cell>
          <cell r="D407">
            <v>16101.08</v>
          </cell>
        </row>
        <row r="408">
          <cell r="A408">
            <v>81200204000201</v>
          </cell>
          <cell r="B408" t="str">
            <v>EQUIPO DE OFICINA</v>
          </cell>
          <cell r="C408">
            <v>1816.19</v>
          </cell>
          <cell r="D408">
            <v>1816.19</v>
          </cell>
        </row>
        <row r="409">
          <cell r="A409">
            <v>81200204000202</v>
          </cell>
          <cell r="B409" t="str">
            <v>AIRE ACONDICIONADO</v>
          </cell>
          <cell r="C409">
            <v>12303.85</v>
          </cell>
          <cell r="D409">
            <v>12303.85</v>
          </cell>
        </row>
        <row r="410">
          <cell r="A410">
            <v>81200204000203</v>
          </cell>
          <cell r="B410" t="str">
            <v>PLANTA DE EMERGENCIA</v>
          </cell>
          <cell r="C410">
            <v>1981.04</v>
          </cell>
          <cell r="D410">
            <v>1981.04</v>
          </cell>
        </row>
        <row r="411">
          <cell r="A411">
            <v>812003</v>
          </cell>
          <cell r="B411" t="str">
            <v>SERVICIOS PUBLICOS E IMPUESTOS</v>
          </cell>
          <cell r="C411">
            <v>364574.64</v>
          </cell>
          <cell r="D411">
            <v>364574.64</v>
          </cell>
        </row>
        <row r="412">
          <cell r="A412">
            <v>8120030100</v>
          </cell>
          <cell r="B412" t="str">
            <v>COMUNICACIONES</v>
          </cell>
          <cell r="C412">
            <v>41969.59</v>
          </cell>
          <cell r="D412">
            <v>41969.59</v>
          </cell>
        </row>
        <row r="413">
          <cell r="A413">
            <v>8120030200</v>
          </cell>
          <cell r="B413" t="str">
            <v>ENERGIA ELECTRICA</v>
          </cell>
          <cell r="C413">
            <v>77004.899999999994</v>
          </cell>
          <cell r="D413">
            <v>77004.899999999994</v>
          </cell>
        </row>
        <row r="414">
          <cell r="A414">
            <v>8120030300</v>
          </cell>
          <cell r="B414" t="str">
            <v>AGUA POTABLE</v>
          </cell>
          <cell r="C414">
            <v>15032.18</v>
          </cell>
          <cell r="D414">
            <v>15032.18</v>
          </cell>
        </row>
        <row r="415">
          <cell r="A415">
            <v>8120030400</v>
          </cell>
          <cell r="B415" t="str">
            <v>IMPUESTOS FISCALES</v>
          </cell>
          <cell r="C415">
            <v>180489.34</v>
          </cell>
          <cell r="D415">
            <v>180489.34</v>
          </cell>
        </row>
        <row r="416">
          <cell r="A416">
            <v>812003040001</v>
          </cell>
          <cell r="B416" t="str">
            <v>REMANENTE DE IVA</v>
          </cell>
          <cell r="C416">
            <v>167476.65</v>
          </cell>
          <cell r="D416">
            <v>167476.65</v>
          </cell>
        </row>
        <row r="417">
          <cell r="A417">
            <v>812003040002</v>
          </cell>
          <cell r="B417" t="str">
            <v>FOVIAL</v>
          </cell>
          <cell r="C417">
            <v>1648.27</v>
          </cell>
          <cell r="D417">
            <v>1648.27</v>
          </cell>
        </row>
        <row r="418">
          <cell r="A418">
            <v>812003040003</v>
          </cell>
          <cell r="B418" t="str">
            <v>DERECHOS DE REGISTRO DE COMERCIO</v>
          </cell>
          <cell r="C418">
            <v>6071.23</v>
          </cell>
          <cell r="D418">
            <v>6071.23</v>
          </cell>
        </row>
        <row r="419">
          <cell r="A419">
            <v>812003040004</v>
          </cell>
          <cell r="B419" t="str">
            <v>TARJETA DE CIRCULACION DE VEHICULOS</v>
          </cell>
          <cell r="C419">
            <v>1062.19</v>
          </cell>
          <cell r="D419">
            <v>1062.19</v>
          </cell>
        </row>
        <row r="420">
          <cell r="A420">
            <v>812003040099</v>
          </cell>
          <cell r="B420" t="str">
            <v>OTROS</v>
          </cell>
          <cell r="C420">
            <v>4231</v>
          </cell>
          <cell r="D420">
            <v>4231</v>
          </cell>
        </row>
        <row r="421">
          <cell r="A421">
            <v>8120030500</v>
          </cell>
          <cell r="B421" t="str">
            <v>IMPUESTOS MUNICIPALES</v>
          </cell>
          <cell r="C421">
            <v>36464.5</v>
          </cell>
          <cell r="D421">
            <v>36464.5</v>
          </cell>
        </row>
        <row r="422">
          <cell r="A422">
            <v>8120030600</v>
          </cell>
          <cell r="B422" t="str">
            <v>MULTAS</v>
          </cell>
          <cell r="C422">
            <v>13614.13</v>
          </cell>
          <cell r="D422">
            <v>13614.13</v>
          </cell>
        </row>
        <row r="423">
          <cell r="A423">
            <v>812003060001</v>
          </cell>
          <cell r="B423" t="str">
            <v>POR SERVICIOS PUBLICOS</v>
          </cell>
          <cell r="C423">
            <v>8760</v>
          </cell>
          <cell r="D423">
            <v>8760</v>
          </cell>
        </row>
        <row r="424">
          <cell r="A424">
            <v>812003060002</v>
          </cell>
          <cell r="B424" t="str">
            <v>POR IMPUESTOS</v>
          </cell>
          <cell r="C424">
            <v>4854.13</v>
          </cell>
          <cell r="D424">
            <v>4854.13</v>
          </cell>
        </row>
        <row r="425">
          <cell r="A425">
            <v>812004</v>
          </cell>
          <cell r="B425" t="str">
            <v>PUBLICIDAD Y PROMOCION</v>
          </cell>
          <cell r="C425">
            <v>125819.65</v>
          </cell>
          <cell r="D425">
            <v>125819.65</v>
          </cell>
        </row>
        <row r="426">
          <cell r="A426">
            <v>8120040100</v>
          </cell>
          <cell r="B426" t="str">
            <v>TELEVISION</v>
          </cell>
          <cell r="C426">
            <v>21040</v>
          </cell>
          <cell r="D426">
            <v>21040</v>
          </cell>
        </row>
        <row r="427">
          <cell r="A427">
            <v>8120040200</v>
          </cell>
          <cell r="B427" t="str">
            <v>RADIO</v>
          </cell>
          <cell r="C427">
            <v>6201.6</v>
          </cell>
          <cell r="D427">
            <v>6201.6</v>
          </cell>
        </row>
        <row r="428">
          <cell r="A428">
            <v>8120040300</v>
          </cell>
          <cell r="B428" t="str">
            <v>PRENSA ESCRITA</v>
          </cell>
          <cell r="C428">
            <v>38757.519999999997</v>
          </cell>
          <cell r="D428">
            <v>38757.519999999997</v>
          </cell>
        </row>
        <row r="429">
          <cell r="A429">
            <v>8120040400</v>
          </cell>
          <cell r="B429" t="str">
            <v>OTROS MEDIOS</v>
          </cell>
          <cell r="C429">
            <v>35250.53</v>
          </cell>
          <cell r="D429">
            <v>35250.53</v>
          </cell>
        </row>
        <row r="430">
          <cell r="A430">
            <v>812004040001</v>
          </cell>
          <cell r="B430" t="str">
            <v>OTTROS MEDIOS</v>
          </cell>
          <cell r="C430">
            <v>35250.53</v>
          </cell>
          <cell r="D430">
            <v>35250.53</v>
          </cell>
        </row>
        <row r="431">
          <cell r="A431">
            <v>8120040500</v>
          </cell>
          <cell r="B431" t="str">
            <v>ARTICULOS PROMOCIONALES</v>
          </cell>
          <cell r="C431">
            <v>6570</v>
          </cell>
          <cell r="D431">
            <v>6570</v>
          </cell>
        </row>
        <row r="432">
          <cell r="A432">
            <v>8120040600</v>
          </cell>
          <cell r="B432" t="str">
            <v>GASTOS DE REPRESENTACIION</v>
          </cell>
          <cell r="C432">
            <v>18000</v>
          </cell>
          <cell r="D432">
            <v>18000</v>
          </cell>
        </row>
        <row r="433">
          <cell r="A433">
            <v>812006</v>
          </cell>
          <cell r="B433" t="str">
            <v>SEGUROS SOBRE BIENES</v>
          </cell>
          <cell r="C433">
            <v>51547.92</v>
          </cell>
          <cell r="D433">
            <v>51547.92</v>
          </cell>
        </row>
        <row r="434">
          <cell r="A434">
            <v>8120060100</v>
          </cell>
          <cell r="B434" t="str">
            <v>SOBRE ACTIVOS FIJOS</v>
          </cell>
          <cell r="C434">
            <v>47060.95</v>
          </cell>
          <cell r="D434">
            <v>47060.95</v>
          </cell>
        </row>
        <row r="435">
          <cell r="A435">
            <v>812006010001</v>
          </cell>
          <cell r="B435" t="str">
            <v>EDIFICIOS</v>
          </cell>
          <cell r="C435">
            <v>25229.98</v>
          </cell>
          <cell r="D435">
            <v>25229.98</v>
          </cell>
        </row>
        <row r="436">
          <cell r="A436">
            <v>812006010002</v>
          </cell>
          <cell r="B436" t="str">
            <v>MOBILIARIO</v>
          </cell>
          <cell r="C436">
            <v>3798.94</v>
          </cell>
          <cell r="D436">
            <v>3798.94</v>
          </cell>
        </row>
        <row r="437">
          <cell r="A437">
            <v>812006010003</v>
          </cell>
          <cell r="B437" t="str">
            <v>EQUIPO DE OFICINA</v>
          </cell>
          <cell r="C437">
            <v>3113.87</v>
          </cell>
          <cell r="D437">
            <v>3113.87</v>
          </cell>
        </row>
        <row r="438">
          <cell r="A438">
            <v>812006010004</v>
          </cell>
          <cell r="B438" t="str">
            <v>VEHICULOS</v>
          </cell>
          <cell r="C438">
            <v>12951.29</v>
          </cell>
          <cell r="D438">
            <v>12951.29</v>
          </cell>
        </row>
        <row r="439">
          <cell r="A439">
            <v>812006010005</v>
          </cell>
          <cell r="B439" t="str">
            <v>MAQUINARIA, EQUIPO Y HERRAMIENTAS</v>
          </cell>
          <cell r="C439">
            <v>1966.87</v>
          </cell>
          <cell r="D439">
            <v>1966.87</v>
          </cell>
        </row>
        <row r="440">
          <cell r="A440">
            <v>8120060200</v>
          </cell>
          <cell r="B440" t="str">
            <v>SOBRE RIESGOS BANCARIOS</v>
          </cell>
          <cell r="C440">
            <v>4486.97</v>
          </cell>
          <cell r="D440">
            <v>4486.97</v>
          </cell>
        </row>
        <row r="441">
          <cell r="A441">
            <v>812007</v>
          </cell>
          <cell r="B441" t="str">
            <v>HONORARIOS PROFESIONALES</v>
          </cell>
          <cell r="C441">
            <v>93760.81</v>
          </cell>
          <cell r="D441">
            <v>93760.81</v>
          </cell>
        </row>
        <row r="442">
          <cell r="A442">
            <v>8120070100</v>
          </cell>
          <cell r="B442" t="str">
            <v>AUDITORES</v>
          </cell>
          <cell r="C442">
            <v>24299.98</v>
          </cell>
          <cell r="D442">
            <v>24299.98</v>
          </cell>
        </row>
        <row r="443">
          <cell r="A443">
            <v>812007010001</v>
          </cell>
          <cell r="B443" t="str">
            <v>AUDITORIA EXTERNA</v>
          </cell>
          <cell r="C443">
            <v>19300</v>
          </cell>
          <cell r="D443">
            <v>19300</v>
          </cell>
        </row>
        <row r="444">
          <cell r="A444">
            <v>812007010002</v>
          </cell>
          <cell r="B444" t="str">
            <v>AUDITORIA FISCAL</v>
          </cell>
          <cell r="C444">
            <v>4999.9799999999996</v>
          </cell>
          <cell r="D444">
            <v>4999.9799999999996</v>
          </cell>
        </row>
        <row r="445">
          <cell r="A445">
            <v>8120070200</v>
          </cell>
          <cell r="B445" t="str">
            <v>ABOGADOS</v>
          </cell>
          <cell r="C445">
            <v>32000</v>
          </cell>
          <cell r="D445">
            <v>32000</v>
          </cell>
        </row>
        <row r="446">
          <cell r="A446">
            <v>8120070300</v>
          </cell>
          <cell r="B446" t="str">
            <v>EMPRESAS CONSULTORAS</v>
          </cell>
          <cell r="C446">
            <v>462</v>
          </cell>
          <cell r="D446">
            <v>462</v>
          </cell>
        </row>
        <row r="447">
          <cell r="A447">
            <v>8120070900</v>
          </cell>
          <cell r="B447" t="str">
            <v>OTROS</v>
          </cell>
          <cell r="C447">
            <v>36998.83</v>
          </cell>
          <cell r="D447">
            <v>36998.83</v>
          </cell>
        </row>
        <row r="448">
          <cell r="A448">
            <v>812008</v>
          </cell>
          <cell r="B448" t="str">
            <v>SUPERINTENDENCIA DEL SISTEMA FINANCIERO</v>
          </cell>
          <cell r="C448">
            <v>137068.98000000001</v>
          </cell>
          <cell r="D448">
            <v>137068.98000000001</v>
          </cell>
        </row>
        <row r="449">
          <cell r="A449">
            <v>8120080100</v>
          </cell>
          <cell r="B449" t="str">
            <v>CUOTA OBLIGATORIA</v>
          </cell>
          <cell r="C449">
            <v>137068.98000000001</v>
          </cell>
          <cell r="D449">
            <v>137068.98000000001</v>
          </cell>
        </row>
        <row r="450">
          <cell r="A450">
            <v>812011</v>
          </cell>
          <cell r="B450" t="str">
            <v>SERVICIOS TECNICOS</v>
          </cell>
          <cell r="C450">
            <v>199253.07</v>
          </cell>
          <cell r="D450">
            <v>199253.07</v>
          </cell>
        </row>
        <row r="451">
          <cell r="A451">
            <v>8120110800</v>
          </cell>
          <cell r="B451" t="str">
            <v>INFORM TICA</v>
          </cell>
          <cell r="C451">
            <v>199253.07</v>
          </cell>
          <cell r="D451">
            <v>199253.07</v>
          </cell>
        </row>
        <row r="452">
          <cell r="A452">
            <v>812099</v>
          </cell>
          <cell r="B452" t="str">
            <v>OTROS</v>
          </cell>
          <cell r="C452">
            <v>820058.25</v>
          </cell>
          <cell r="D452">
            <v>820058.25</v>
          </cell>
        </row>
        <row r="453">
          <cell r="A453">
            <v>8120990100</v>
          </cell>
          <cell r="B453" t="str">
            <v>SERVICIOS DE SEGURIDAD</v>
          </cell>
          <cell r="C453">
            <v>128447.52</v>
          </cell>
          <cell r="D453">
            <v>128447.52</v>
          </cell>
        </row>
        <row r="454">
          <cell r="A454">
            <v>8120990200</v>
          </cell>
          <cell r="B454" t="str">
            <v>SUSCRIPCIONES</v>
          </cell>
          <cell r="C454">
            <v>1054.26</v>
          </cell>
          <cell r="D454">
            <v>1054.26</v>
          </cell>
        </row>
        <row r="455">
          <cell r="A455">
            <v>8120990300</v>
          </cell>
          <cell r="B455" t="str">
            <v>CONTRIBUCIONES</v>
          </cell>
          <cell r="C455">
            <v>131208.24</v>
          </cell>
          <cell r="D455">
            <v>131208.24</v>
          </cell>
        </row>
        <row r="456">
          <cell r="A456">
            <v>812099030099</v>
          </cell>
          <cell r="B456" t="str">
            <v>OTRAS INSTITUCIONES</v>
          </cell>
          <cell r="C456">
            <v>131208.24</v>
          </cell>
          <cell r="D456">
            <v>131208.24</v>
          </cell>
        </row>
        <row r="457">
          <cell r="A457">
            <v>8120990400</v>
          </cell>
          <cell r="B457" t="str">
            <v>PUBLICACIONES Y CONVOCATORIAS</v>
          </cell>
          <cell r="C457">
            <v>15588.98</v>
          </cell>
          <cell r="D457">
            <v>15588.98</v>
          </cell>
        </row>
        <row r="458">
          <cell r="A458">
            <v>8120999100</v>
          </cell>
          <cell r="B458" t="str">
            <v>OTROS</v>
          </cell>
          <cell r="C458">
            <v>543759.25</v>
          </cell>
          <cell r="D458">
            <v>543759.25</v>
          </cell>
        </row>
        <row r="459">
          <cell r="A459">
            <v>812099910001</v>
          </cell>
          <cell r="B459" t="str">
            <v>SERVICIOS DE LIMPIEZA Y MENSAJERIA</v>
          </cell>
          <cell r="C459">
            <v>79651.490000000005</v>
          </cell>
          <cell r="D459">
            <v>79651.490000000005</v>
          </cell>
        </row>
        <row r="460">
          <cell r="A460">
            <v>812099910003</v>
          </cell>
          <cell r="B460" t="str">
            <v>MEMBRESIA</v>
          </cell>
          <cell r="C460">
            <v>11942.69</v>
          </cell>
          <cell r="D460">
            <v>11942.69</v>
          </cell>
        </row>
        <row r="461">
          <cell r="A461">
            <v>812099910004</v>
          </cell>
          <cell r="B461" t="str">
            <v>ASAMBLEA GENERAL DE ACCIONISTAS</v>
          </cell>
          <cell r="C461">
            <v>5507.87</v>
          </cell>
          <cell r="D461">
            <v>5507.87</v>
          </cell>
        </row>
        <row r="462">
          <cell r="A462">
            <v>812099910006</v>
          </cell>
          <cell r="B462" t="str">
            <v>ATENCION A COOPERATIVAS SOCIAS</v>
          </cell>
          <cell r="C462">
            <v>7376.88</v>
          </cell>
          <cell r="D462">
            <v>7376.88</v>
          </cell>
        </row>
        <row r="463">
          <cell r="A463">
            <v>812099910007</v>
          </cell>
          <cell r="B463" t="str">
            <v>EVENTOS INSTITUCIONALES</v>
          </cell>
          <cell r="C463">
            <v>121999.78</v>
          </cell>
          <cell r="D463">
            <v>121999.78</v>
          </cell>
        </row>
        <row r="464">
          <cell r="A464">
            <v>812099910008</v>
          </cell>
          <cell r="B464" t="str">
            <v>DIETAS A COMITES DE APOYO AL CONSEJO DIRECTIVO</v>
          </cell>
          <cell r="C464">
            <v>6000</v>
          </cell>
          <cell r="D464">
            <v>6000</v>
          </cell>
        </row>
        <row r="465">
          <cell r="A465">
            <v>812099910012</v>
          </cell>
          <cell r="B465" t="str">
            <v>CUENTA CORRIENTE</v>
          </cell>
          <cell r="C465">
            <v>264086.15999999997</v>
          </cell>
          <cell r="D465">
            <v>264086.15999999997</v>
          </cell>
        </row>
        <row r="466">
          <cell r="A466">
            <v>812099910099</v>
          </cell>
          <cell r="B466" t="str">
            <v>OTROS</v>
          </cell>
          <cell r="C466">
            <v>47194.38</v>
          </cell>
          <cell r="D466">
            <v>47194.38</v>
          </cell>
        </row>
        <row r="467">
          <cell r="A467">
            <v>813</v>
          </cell>
          <cell r="B467" t="str">
            <v>DEPRECIACIONES Y AMORTIZACIONES</v>
          </cell>
          <cell r="C467">
            <v>414352.67</v>
          </cell>
          <cell r="D467">
            <v>414352.67</v>
          </cell>
        </row>
        <row r="468">
          <cell r="A468">
            <v>8130</v>
          </cell>
          <cell r="B468" t="str">
            <v>DEPRECIACIONES Y AMORTIZACIONES</v>
          </cell>
          <cell r="C468">
            <v>414352.67</v>
          </cell>
          <cell r="D468">
            <v>414352.67</v>
          </cell>
        </row>
        <row r="469">
          <cell r="A469">
            <v>813001</v>
          </cell>
          <cell r="B469" t="str">
            <v>DEPRECIACIONES</v>
          </cell>
          <cell r="C469">
            <v>277300.96000000002</v>
          </cell>
          <cell r="D469">
            <v>277300.96000000002</v>
          </cell>
        </row>
        <row r="470">
          <cell r="A470">
            <v>8130010100</v>
          </cell>
          <cell r="B470" t="str">
            <v>BIENES MUEBLES</v>
          </cell>
          <cell r="C470">
            <v>147294.67000000001</v>
          </cell>
          <cell r="D470">
            <v>147294.67000000001</v>
          </cell>
        </row>
        <row r="471">
          <cell r="A471">
            <v>813001010001</v>
          </cell>
          <cell r="B471" t="str">
            <v>VALOR HISTORICO</v>
          </cell>
          <cell r="C471">
            <v>147294.67000000001</v>
          </cell>
          <cell r="D471">
            <v>147294.67000000001</v>
          </cell>
        </row>
        <row r="472">
          <cell r="A472">
            <v>81300101000102</v>
          </cell>
          <cell r="B472" t="str">
            <v>EQUIPO DE COMPUTACION</v>
          </cell>
          <cell r="C472">
            <v>67891.5</v>
          </cell>
          <cell r="D472">
            <v>67891.5</v>
          </cell>
        </row>
        <row r="473">
          <cell r="A473">
            <v>81300101000103</v>
          </cell>
          <cell r="B473" t="str">
            <v>EQUIPO DE OFICINA</v>
          </cell>
          <cell r="C473">
            <v>4320.0600000000004</v>
          </cell>
          <cell r="D473">
            <v>4320.0600000000004</v>
          </cell>
        </row>
        <row r="474">
          <cell r="A474">
            <v>81300101000104</v>
          </cell>
          <cell r="B474" t="str">
            <v>MOBILIARIO</v>
          </cell>
          <cell r="C474">
            <v>26688.6</v>
          </cell>
          <cell r="D474">
            <v>26688.6</v>
          </cell>
        </row>
        <row r="475">
          <cell r="A475">
            <v>81300101000105</v>
          </cell>
          <cell r="B475" t="str">
            <v>VEHICULOS</v>
          </cell>
          <cell r="C475">
            <v>18159.080000000002</v>
          </cell>
          <cell r="D475">
            <v>18159.080000000002</v>
          </cell>
        </row>
        <row r="476">
          <cell r="A476">
            <v>81300101000106</v>
          </cell>
          <cell r="B476" t="str">
            <v>MAQUINARIA, EQUIPO Y HERRAMIENTAS</v>
          </cell>
          <cell r="C476">
            <v>30235.43</v>
          </cell>
          <cell r="D476">
            <v>30235.43</v>
          </cell>
        </row>
        <row r="477">
          <cell r="A477">
            <v>8130010200</v>
          </cell>
          <cell r="B477" t="str">
            <v>BIENES INMUEBLES</v>
          </cell>
          <cell r="C477">
            <v>130006.29</v>
          </cell>
          <cell r="D477">
            <v>130006.29</v>
          </cell>
        </row>
        <row r="478">
          <cell r="A478">
            <v>813001020001</v>
          </cell>
          <cell r="B478" t="str">
            <v>VALOR HISTORICO</v>
          </cell>
          <cell r="C478">
            <v>110507.91</v>
          </cell>
          <cell r="D478">
            <v>110507.91</v>
          </cell>
        </row>
        <row r="479">
          <cell r="A479">
            <v>81300102000101</v>
          </cell>
          <cell r="B479" t="str">
            <v>EDIFICACIONES</v>
          </cell>
          <cell r="C479">
            <v>110507.91</v>
          </cell>
          <cell r="D479">
            <v>110507.91</v>
          </cell>
        </row>
        <row r="480">
          <cell r="A480">
            <v>813001020002</v>
          </cell>
          <cell r="B480" t="str">
            <v>REVALUOS</v>
          </cell>
          <cell r="C480">
            <v>19498.38</v>
          </cell>
          <cell r="D480">
            <v>19498.38</v>
          </cell>
        </row>
        <row r="481">
          <cell r="A481">
            <v>81300102000201</v>
          </cell>
          <cell r="B481" t="str">
            <v>EDIFICACIONES</v>
          </cell>
          <cell r="C481">
            <v>19498.38</v>
          </cell>
          <cell r="D481">
            <v>19498.38</v>
          </cell>
        </row>
        <row r="482">
          <cell r="A482">
            <v>813002</v>
          </cell>
          <cell r="B482" t="str">
            <v>AMORTIZACIONES</v>
          </cell>
          <cell r="C482">
            <v>137051.71</v>
          </cell>
          <cell r="D482">
            <v>137051.71</v>
          </cell>
        </row>
        <row r="483">
          <cell r="A483">
            <v>8130020200</v>
          </cell>
          <cell r="B483" t="str">
            <v>REMODELACIONES Y READECUACIONES EN LOCALES PROPIOS</v>
          </cell>
          <cell r="C483">
            <v>8012.94</v>
          </cell>
          <cell r="D483">
            <v>8012.94</v>
          </cell>
        </row>
        <row r="484">
          <cell r="A484">
            <v>813002020002</v>
          </cell>
          <cell r="B484" t="str">
            <v>INMUEBLES</v>
          </cell>
          <cell r="C484">
            <v>8012.94</v>
          </cell>
          <cell r="D484">
            <v>8012.94</v>
          </cell>
        </row>
        <row r="485">
          <cell r="A485">
            <v>8130020300</v>
          </cell>
          <cell r="B485" t="str">
            <v>PROGRAMAS COMPUTACIONALES</v>
          </cell>
          <cell r="C485">
            <v>129038.77</v>
          </cell>
          <cell r="D485">
            <v>129038.77</v>
          </cell>
        </row>
        <row r="486">
          <cell r="A486">
            <v>82</v>
          </cell>
          <cell r="B486" t="str">
            <v>GASTOS NO OPERACIONALES</v>
          </cell>
          <cell r="C486">
            <v>263377.39</v>
          </cell>
          <cell r="D486">
            <v>263377.39</v>
          </cell>
        </row>
        <row r="487">
          <cell r="A487">
            <v>821</v>
          </cell>
          <cell r="B487" t="str">
            <v>GASTOS DE EJERCICIOS ANTERIORES</v>
          </cell>
          <cell r="C487">
            <v>2567.33</v>
          </cell>
          <cell r="D487">
            <v>2567.33</v>
          </cell>
        </row>
        <row r="488">
          <cell r="A488">
            <v>8210</v>
          </cell>
          <cell r="B488" t="str">
            <v>GASTOS DE EJERCICIOS ANTERIORES</v>
          </cell>
          <cell r="C488">
            <v>2567.33</v>
          </cell>
          <cell r="D488">
            <v>2567.33</v>
          </cell>
        </row>
        <row r="489">
          <cell r="A489">
            <v>821099</v>
          </cell>
          <cell r="B489" t="str">
            <v>OTROS</v>
          </cell>
          <cell r="C489">
            <v>2567.33</v>
          </cell>
          <cell r="D489">
            <v>2567.33</v>
          </cell>
        </row>
        <row r="490">
          <cell r="A490">
            <v>8210990000</v>
          </cell>
          <cell r="B490" t="str">
            <v>OTROS</v>
          </cell>
          <cell r="C490">
            <v>2567.33</v>
          </cell>
          <cell r="D490">
            <v>2567.33</v>
          </cell>
        </row>
        <row r="491">
          <cell r="A491">
            <v>827</v>
          </cell>
          <cell r="B491" t="str">
            <v>OTROS</v>
          </cell>
          <cell r="C491">
            <v>260810.06</v>
          </cell>
          <cell r="D491">
            <v>260810.06</v>
          </cell>
        </row>
        <row r="492">
          <cell r="A492">
            <v>8270</v>
          </cell>
          <cell r="B492" t="str">
            <v>OTROS</v>
          </cell>
          <cell r="C492">
            <v>260810.06</v>
          </cell>
          <cell r="D492">
            <v>260810.06</v>
          </cell>
        </row>
        <row r="493">
          <cell r="A493">
            <v>827000</v>
          </cell>
          <cell r="B493" t="str">
            <v>OTROS</v>
          </cell>
          <cell r="C493">
            <v>260810.06</v>
          </cell>
          <cell r="D493">
            <v>260810.06</v>
          </cell>
        </row>
        <row r="494">
          <cell r="A494">
            <v>8270000000</v>
          </cell>
          <cell r="B494" t="str">
            <v>OTROS</v>
          </cell>
          <cell r="C494">
            <v>260810.06</v>
          </cell>
          <cell r="D494">
            <v>260810.06</v>
          </cell>
        </row>
        <row r="495">
          <cell r="A495">
            <v>827000000002</v>
          </cell>
          <cell r="B495" t="str">
            <v>REMUNERACION ENCAJE ENTIDADES SOCIAS NO SUPERVISADAS S.</v>
          </cell>
          <cell r="C495">
            <v>6882.71</v>
          </cell>
          <cell r="D495">
            <v>6882.71</v>
          </cell>
        </row>
        <row r="496">
          <cell r="A496">
            <v>827000000003</v>
          </cell>
          <cell r="B496" t="str">
            <v>REMUNERACION DISPONIBLE DE ENTIDADES SOCIAS</v>
          </cell>
          <cell r="C496">
            <v>22658.41</v>
          </cell>
          <cell r="D496">
            <v>22658.41</v>
          </cell>
        </row>
        <row r="497">
          <cell r="A497">
            <v>827000000004</v>
          </cell>
          <cell r="B497" t="str">
            <v>PROVISION PARA INCOBRABILIDAD DE CUENTAS POR COBRAR</v>
          </cell>
          <cell r="C497">
            <v>27053.8</v>
          </cell>
          <cell r="D497">
            <v>27053.8</v>
          </cell>
        </row>
        <row r="498">
          <cell r="A498">
            <v>827000000008</v>
          </cell>
          <cell r="B498" t="str">
            <v>ASISTENCIA MEDICA</v>
          </cell>
          <cell r="C498">
            <v>466.74</v>
          </cell>
          <cell r="D498">
            <v>466.74</v>
          </cell>
        </row>
        <row r="499">
          <cell r="A499">
            <v>827000000099</v>
          </cell>
          <cell r="B499" t="str">
            <v>OTROS</v>
          </cell>
          <cell r="C499">
            <v>203748.4</v>
          </cell>
          <cell r="D499">
            <v>203748.4</v>
          </cell>
        </row>
        <row r="500">
          <cell r="A500">
            <v>83</v>
          </cell>
          <cell r="B500" t="str">
            <v>IMPUESTOS DIRECTOS</v>
          </cell>
          <cell r="C500">
            <v>1643064.64</v>
          </cell>
          <cell r="D500">
            <v>1643064.64</v>
          </cell>
        </row>
        <row r="501">
          <cell r="A501">
            <v>831</v>
          </cell>
          <cell r="B501" t="str">
            <v>IMPUESTO SOBRE LA RENTA</v>
          </cell>
          <cell r="C501">
            <v>1643064.64</v>
          </cell>
          <cell r="D501">
            <v>1643064.64</v>
          </cell>
        </row>
        <row r="502">
          <cell r="A502">
            <v>8310</v>
          </cell>
          <cell r="B502" t="str">
            <v>IMPUESTO SOBRE LA RENTA</v>
          </cell>
          <cell r="C502">
            <v>1643064.64</v>
          </cell>
          <cell r="D502">
            <v>1643064.64</v>
          </cell>
        </row>
        <row r="503">
          <cell r="A503">
            <v>831000</v>
          </cell>
          <cell r="B503" t="str">
            <v>IMPUESTO SOBRE LA RENTA</v>
          </cell>
          <cell r="C503">
            <v>1643064.64</v>
          </cell>
          <cell r="D503">
            <v>1643064.64</v>
          </cell>
        </row>
        <row r="504">
          <cell r="A504">
            <v>8310000000</v>
          </cell>
          <cell r="B504" t="str">
            <v>IMPUESTO SOBRE LA RENTA</v>
          </cell>
          <cell r="C504">
            <v>1643064.64</v>
          </cell>
          <cell r="D504">
            <v>1643064.64</v>
          </cell>
        </row>
        <row r="505">
          <cell r="A505">
            <v>831000000001</v>
          </cell>
          <cell r="B505" t="str">
            <v>IMPUESTO SOBRE LA RENTA</v>
          </cell>
          <cell r="C505">
            <v>1643064.64</v>
          </cell>
          <cell r="D505">
            <v>1643064.64</v>
          </cell>
        </row>
        <row r="506">
          <cell r="C506"/>
          <cell r="D506"/>
        </row>
        <row r="507">
          <cell r="B507" t="str">
            <v>TOTAL GASTOS</v>
          </cell>
          <cell r="C507">
            <v>7013704.0899999999</v>
          </cell>
          <cell r="D507">
            <v>7013704.0899999999</v>
          </cell>
        </row>
        <row r="508">
          <cell r="C508"/>
          <cell r="D508"/>
        </row>
        <row r="509">
          <cell r="B509" t="str">
            <v>TOTAL CUENTAS DEUDORAS</v>
          </cell>
          <cell r="C509">
            <v>639635032.87</v>
          </cell>
          <cell r="D509">
            <v>639635032.87</v>
          </cell>
        </row>
        <row r="510">
          <cell r="C510"/>
          <cell r="D510"/>
        </row>
        <row r="511">
          <cell r="B511" t="str">
            <v>CUENTAS ACREEDORAS</v>
          </cell>
          <cell r="C511">
            <v>0</v>
          </cell>
          <cell r="D511">
            <v>0</v>
          </cell>
        </row>
        <row r="512">
          <cell r="A512">
            <v>21</v>
          </cell>
          <cell r="B512" t="str">
            <v>PASIVOS DE INTERMEDIACION</v>
          </cell>
          <cell r="C512">
            <v>-200261437.30000001</v>
          </cell>
          <cell r="D512">
            <v>-200261437.30000001</v>
          </cell>
        </row>
        <row r="513">
          <cell r="A513">
            <v>211</v>
          </cell>
          <cell r="B513" t="str">
            <v>DEPOSITOS</v>
          </cell>
          <cell r="C513">
            <v>-41255967.890000001</v>
          </cell>
          <cell r="D513">
            <v>-41255967.890000001</v>
          </cell>
        </row>
        <row r="514">
          <cell r="A514">
            <v>2110</v>
          </cell>
          <cell r="B514" t="str">
            <v>DEPOSITOS A LA VISTA</v>
          </cell>
          <cell r="C514">
            <v>-36242433.640000001</v>
          </cell>
          <cell r="D514">
            <v>-36242433.640000001</v>
          </cell>
        </row>
        <row r="515">
          <cell r="A515">
            <v>211001</v>
          </cell>
          <cell r="B515" t="str">
            <v>DEPOSITOS EN CUENTA CORRIENTE</v>
          </cell>
          <cell r="C515">
            <v>-36242433.640000001</v>
          </cell>
          <cell r="D515">
            <v>-36242433.640000001</v>
          </cell>
        </row>
        <row r="516">
          <cell r="A516">
            <v>2110010601</v>
          </cell>
          <cell r="B516" t="str">
            <v>OTRAS ENTIDADES DEL SISTEMA FINANCIERO</v>
          </cell>
          <cell r="C516">
            <v>-36242433.640000001</v>
          </cell>
          <cell r="D516">
            <v>-36242433.640000001</v>
          </cell>
        </row>
        <row r="517">
          <cell r="A517">
            <v>2111</v>
          </cell>
          <cell r="B517" t="str">
            <v>DEPOSITOS PACTADOS HASTA UN AÑO PLAZO</v>
          </cell>
          <cell r="C517">
            <v>-5013534.25</v>
          </cell>
          <cell r="D517">
            <v>-5013534.25</v>
          </cell>
        </row>
        <row r="518">
          <cell r="A518">
            <v>211102</v>
          </cell>
          <cell r="B518" t="str">
            <v>DEPOSITOS A 30 DIAS PLAZO</v>
          </cell>
          <cell r="C518">
            <v>-5013534.25</v>
          </cell>
          <cell r="D518">
            <v>-5013534.25</v>
          </cell>
        </row>
        <row r="519">
          <cell r="A519">
            <v>2111020601</v>
          </cell>
          <cell r="B519" t="str">
            <v>OTRAS ENTIDADES DEL SISTEMA FINANCIERO</v>
          </cell>
          <cell r="C519">
            <v>-5000000</v>
          </cell>
          <cell r="D519">
            <v>-5000000</v>
          </cell>
        </row>
        <row r="520">
          <cell r="A520">
            <v>2111029901</v>
          </cell>
          <cell r="B520" t="str">
            <v>INTERESES Y OTROS POR PAGAR</v>
          </cell>
          <cell r="C520">
            <v>-13534.25</v>
          </cell>
          <cell r="D520">
            <v>-13534.25</v>
          </cell>
        </row>
        <row r="521">
          <cell r="A521">
            <v>211102990106</v>
          </cell>
          <cell r="B521" t="str">
            <v>OTRAS ENTIDADES DEL SISTEMA FINANCIERO</v>
          </cell>
          <cell r="C521">
            <v>-13534.25</v>
          </cell>
          <cell r="D521">
            <v>-13534.25</v>
          </cell>
        </row>
        <row r="522">
          <cell r="A522">
            <v>212</v>
          </cell>
          <cell r="B522" t="str">
            <v>PRESTAMOS</v>
          </cell>
          <cell r="C522">
            <v>-159000001.94999999</v>
          </cell>
          <cell r="D522">
            <v>-159000001.94999999</v>
          </cell>
        </row>
        <row r="523">
          <cell r="A523">
            <v>2121</v>
          </cell>
          <cell r="B523" t="str">
            <v>PRESTAMOS PACTADOS HASTA UN AÑO PLAZO</v>
          </cell>
          <cell r="C523">
            <v>-17472327.100000001</v>
          </cell>
          <cell r="D523">
            <v>-17472327.100000001</v>
          </cell>
        </row>
        <row r="524">
          <cell r="A524">
            <v>212106</v>
          </cell>
          <cell r="B524" t="str">
            <v>ADEUDADO A OTRAS ENTIDADES DEL SISTEMA FINANCIERO</v>
          </cell>
          <cell r="C524">
            <v>-17472327.100000001</v>
          </cell>
          <cell r="D524">
            <v>-17472327.100000001</v>
          </cell>
        </row>
        <row r="525">
          <cell r="A525">
            <v>2121060701</v>
          </cell>
          <cell r="B525" t="str">
            <v>BANCOS</v>
          </cell>
          <cell r="C525">
            <v>-17425000</v>
          </cell>
          <cell r="D525">
            <v>-17425000</v>
          </cell>
        </row>
        <row r="526">
          <cell r="A526">
            <v>2121069901</v>
          </cell>
          <cell r="B526" t="str">
            <v>INTERESES Y OTROS POR PAGAR</v>
          </cell>
          <cell r="C526">
            <v>-47327.1</v>
          </cell>
          <cell r="D526">
            <v>-47327.1</v>
          </cell>
        </row>
        <row r="527">
          <cell r="A527">
            <v>212106990107</v>
          </cell>
          <cell r="B527" t="str">
            <v>A BANCOS</v>
          </cell>
          <cell r="C527">
            <v>-47327.1</v>
          </cell>
          <cell r="D527">
            <v>-47327.1</v>
          </cell>
        </row>
        <row r="528">
          <cell r="A528">
            <v>2122</v>
          </cell>
          <cell r="B528" t="str">
            <v>PRESTAMOS PACTADOS A MAS DE UN AÑO PLAZO</v>
          </cell>
          <cell r="C528">
            <v>-106484.26</v>
          </cell>
          <cell r="D528">
            <v>-106484.26</v>
          </cell>
        </row>
        <row r="529">
          <cell r="A529">
            <v>212207</v>
          </cell>
          <cell r="B529" t="str">
            <v>ADEUDADO AL BMI PARA PRESTAR A TERCEROS</v>
          </cell>
          <cell r="C529">
            <v>-106484.26</v>
          </cell>
          <cell r="D529">
            <v>-106484.26</v>
          </cell>
        </row>
        <row r="530">
          <cell r="A530">
            <v>2122070101</v>
          </cell>
          <cell r="B530" t="str">
            <v>PARA PRESTAR A TERCEROS</v>
          </cell>
          <cell r="C530">
            <v>-105899.58</v>
          </cell>
          <cell r="D530">
            <v>-105899.58</v>
          </cell>
        </row>
        <row r="531">
          <cell r="A531">
            <v>2122079901</v>
          </cell>
          <cell r="B531" t="str">
            <v>INTERESES Y OTROS POR PAGAR</v>
          </cell>
          <cell r="C531">
            <v>-584.67999999999995</v>
          </cell>
          <cell r="D531">
            <v>-584.67999999999995</v>
          </cell>
        </row>
        <row r="532">
          <cell r="A532">
            <v>2123</v>
          </cell>
          <cell r="B532" t="str">
            <v>PRESTAMOS PACTADOS A CINCO O MAS ANIOS PLAZO</v>
          </cell>
          <cell r="C532">
            <v>-141421190.59</v>
          </cell>
          <cell r="D532">
            <v>-141421190.59</v>
          </cell>
        </row>
        <row r="533">
          <cell r="A533">
            <v>212306</v>
          </cell>
          <cell r="B533" t="str">
            <v>ADEUDADO A ENTIDADES EXTRANJERAS</v>
          </cell>
          <cell r="C533">
            <v>-134749279.62</v>
          </cell>
          <cell r="D533">
            <v>-134749279.62</v>
          </cell>
        </row>
        <row r="534">
          <cell r="A534">
            <v>2123060201</v>
          </cell>
          <cell r="B534" t="str">
            <v>ADEUDADO A BANCOS EXTRANJEROS POR LINEAS DE CREDITO</v>
          </cell>
          <cell r="C534">
            <v>-83015397.170000002</v>
          </cell>
          <cell r="D534">
            <v>-83015397.170000002</v>
          </cell>
        </row>
        <row r="535">
          <cell r="A535">
            <v>2123060301</v>
          </cell>
          <cell r="B535" t="str">
            <v>ADEUDADO A BANCOS EXTRANJEROS - OTROS</v>
          </cell>
          <cell r="C535">
            <v>-49504913.25</v>
          </cell>
          <cell r="D535">
            <v>-49504913.25</v>
          </cell>
        </row>
        <row r="536">
          <cell r="A536">
            <v>2123069901</v>
          </cell>
          <cell r="B536" t="str">
            <v>INTERESES Y OTROS POR PAGAR</v>
          </cell>
          <cell r="C536">
            <v>-2228969.2000000002</v>
          </cell>
          <cell r="D536">
            <v>-2228969.2000000002</v>
          </cell>
        </row>
        <row r="537">
          <cell r="A537">
            <v>212306990102</v>
          </cell>
          <cell r="B537" t="str">
            <v>ADEUDADO A BANCOS EXTRANJEROS POR LINEAS DE CREDITO</v>
          </cell>
          <cell r="C537">
            <v>-1144533.82</v>
          </cell>
          <cell r="D537">
            <v>-1144533.82</v>
          </cell>
        </row>
        <row r="538">
          <cell r="A538">
            <v>212306990103</v>
          </cell>
          <cell r="B538" t="str">
            <v>ADEUDADO A BANCOS EXTRANJEROS - OTROS</v>
          </cell>
          <cell r="C538">
            <v>-1084435.3799999999</v>
          </cell>
          <cell r="D538">
            <v>-1084435.3799999999</v>
          </cell>
        </row>
        <row r="539">
          <cell r="A539">
            <v>212307</v>
          </cell>
          <cell r="B539" t="str">
            <v>OTROS PRESTAMOS</v>
          </cell>
          <cell r="C539">
            <v>-6671910.9699999997</v>
          </cell>
          <cell r="D539">
            <v>-6671910.9699999997</v>
          </cell>
        </row>
        <row r="540">
          <cell r="A540">
            <v>2123070101</v>
          </cell>
          <cell r="B540" t="str">
            <v>PARA PRESTAR A TERCEROS</v>
          </cell>
          <cell r="C540">
            <v>-6633501.7000000002</v>
          </cell>
          <cell r="D540">
            <v>-6633501.7000000002</v>
          </cell>
        </row>
        <row r="541">
          <cell r="A541">
            <v>2123079901</v>
          </cell>
          <cell r="B541" t="str">
            <v>INTERESES Y OTROS POR PAGAR</v>
          </cell>
          <cell r="C541">
            <v>-38409.269999999997</v>
          </cell>
          <cell r="D541">
            <v>-38409.269999999997</v>
          </cell>
        </row>
        <row r="542">
          <cell r="A542">
            <v>213</v>
          </cell>
          <cell r="B542" t="str">
            <v>OBLIGACIONES A LA VISTA</v>
          </cell>
          <cell r="C542">
            <v>-5467.46</v>
          </cell>
          <cell r="D542">
            <v>-5467.46</v>
          </cell>
        </row>
        <row r="543">
          <cell r="A543">
            <v>2130</v>
          </cell>
          <cell r="B543" t="str">
            <v>OBLIGACIONES A LA VISTA</v>
          </cell>
          <cell r="C543">
            <v>-5467.46</v>
          </cell>
          <cell r="D543">
            <v>-5467.46</v>
          </cell>
        </row>
        <row r="544">
          <cell r="A544">
            <v>213003</v>
          </cell>
          <cell r="B544" t="str">
            <v>COBROS POR CUENTA AJENA</v>
          </cell>
          <cell r="C544">
            <v>-5467.46</v>
          </cell>
          <cell r="D544">
            <v>-5467.46</v>
          </cell>
        </row>
        <row r="545">
          <cell r="A545">
            <v>2130030100</v>
          </cell>
          <cell r="B545" t="str">
            <v>COBRANZAS LOCALES</v>
          </cell>
          <cell r="C545">
            <v>-2426.11</v>
          </cell>
          <cell r="D545">
            <v>-2426.11</v>
          </cell>
        </row>
        <row r="546">
          <cell r="A546">
            <v>213003010004</v>
          </cell>
          <cell r="B546" t="str">
            <v>COLECTORES</v>
          </cell>
          <cell r="C546">
            <v>-2426.11</v>
          </cell>
          <cell r="D546">
            <v>-2426.11</v>
          </cell>
        </row>
        <row r="547">
          <cell r="A547">
            <v>21300301000402</v>
          </cell>
          <cell r="B547" t="str">
            <v>COLECTORES INTERENTIDADES</v>
          </cell>
          <cell r="C547">
            <v>-2426.11</v>
          </cell>
          <cell r="D547">
            <v>-2426.11</v>
          </cell>
        </row>
        <row r="548">
          <cell r="A548">
            <v>2130030300</v>
          </cell>
          <cell r="B548" t="str">
            <v>IMPUESTOS Y SERVICIOS PIBLICOS</v>
          </cell>
          <cell r="C548">
            <v>-3041.35</v>
          </cell>
          <cell r="D548">
            <v>-3041.35</v>
          </cell>
        </row>
        <row r="549">
          <cell r="A549">
            <v>213003030002</v>
          </cell>
          <cell r="B549" t="str">
            <v>SERVICIOS PUBLICOS</v>
          </cell>
          <cell r="C549">
            <v>-3041.35</v>
          </cell>
          <cell r="D549">
            <v>-3041.35</v>
          </cell>
        </row>
        <row r="550">
          <cell r="A550">
            <v>21300303000203</v>
          </cell>
          <cell r="B550" t="str">
            <v>SERVICIO TELEFONICO</v>
          </cell>
          <cell r="C550">
            <v>-3041.35</v>
          </cell>
          <cell r="D550">
            <v>-3041.35</v>
          </cell>
        </row>
        <row r="551">
          <cell r="A551">
            <v>22</v>
          </cell>
          <cell r="B551" t="str">
            <v>OTROS PASIVOS</v>
          </cell>
          <cell r="C551">
            <v>-268132129.28</v>
          </cell>
          <cell r="D551">
            <v>-268132129.28</v>
          </cell>
        </row>
        <row r="552">
          <cell r="A552">
            <v>222</v>
          </cell>
          <cell r="B552" t="str">
            <v>CUENTAS POR PAGAR</v>
          </cell>
          <cell r="C552">
            <v>-263550842.53</v>
          </cell>
          <cell r="D552">
            <v>-263550842.53</v>
          </cell>
        </row>
        <row r="553">
          <cell r="A553">
            <v>2220</v>
          </cell>
          <cell r="B553" t="str">
            <v>CUENTAS POR PAGAR</v>
          </cell>
          <cell r="C553">
            <v>-263550842.53</v>
          </cell>
          <cell r="D553">
            <v>-263550842.53</v>
          </cell>
        </row>
        <row r="554">
          <cell r="A554">
            <v>222005</v>
          </cell>
          <cell r="B554" t="str">
            <v>IMPUESTOS SERVICIOS PUBLICOS Y OTRAS OBLIGACIONES</v>
          </cell>
          <cell r="C554">
            <v>-632854.91</v>
          </cell>
          <cell r="D554">
            <v>-632854.91</v>
          </cell>
        </row>
        <row r="555">
          <cell r="A555">
            <v>2220050100</v>
          </cell>
          <cell r="B555" t="str">
            <v>IMPUESTOS</v>
          </cell>
          <cell r="C555">
            <v>-228708.81</v>
          </cell>
          <cell r="D555">
            <v>-228708.81</v>
          </cell>
        </row>
        <row r="556">
          <cell r="A556">
            <v>222005010001</v>
          </cell>
          <cell r="B556" t="str">
            <v>IVA POR PAGAR</v>
          </cell>
          <cell r="C556">
            <v>-228708.81</v>
          </cell>
          <cell r="D556">
            <v>-228708.81</v>
          </cell>
        </row>
        <row r="557">
          <cell r="A557">
            <v>2220050200</v>
          </cell>
          <cell r="B557" t="str">
            <v>SERVICIOS PUBLICOS</v>
          </cell>
          <cell r="C557">
            <v>-39202.639999999999</v>
          </cell>
          <cell r="D557">
            <v>-39202.639999999999</v>
          </cell>
        </row>
        <row r="558">
          <cell r="A558">
            <v>222005020001</v>
          </cell>
          <cell r="B558" t="str">
            <v>TELEFONO</v>
          </cell>
          <cell r="C558">
            <v>-15641.06</v>
          </cell>
          <cell r="D558">
            <v>-15641.06</v>
          </cell>
        </row>
        <row r="559">
          <cell r="A559">
            <v>222005020002</v>
          </cell>
          <cell r="B559" t="str">
            <v>AGUA</v>
          </cell>
          <cell r="C559">
            <v>-4278.6499999999996</v>
          </cell>
          <cell r="D559">
            <v>-4278.6499999999996</v>
          </cell>
        </row>
        <row r="560">
          <cell r="A560">
            <v>222005020003</v>
          </cell>
          <cell r="B560" t="str">
            <v>ENERGIA ELECTRICA</v>
          </cell>
          <cell r="C560">
            <v>-19282.93</v>
          </cell>
          <cell r="D560">
            <v>-19282.93</v>
          </cell>
        </row>
        <row r="561">
          <cell r="A561">
            <v>2220050300</v>
          </cell>
          <cell r="B561" t="str">
            <v>CUOTA PATRONAL ISSS</v>
          </cell>
          <cell r="C561">
            <v>-19183.259999999998</v>
          </cell>
          <cell r="D561">
            <v>-19183.259999999998</v>
          </cell>
        </row>
        <row r="562">
          <cell r="A562">
            <v>222005030001</v>
          </cell>
          <cell r="B562" t="str">
            <v>SALUD</v>
          </cell>
          <cell r="C562">
            <v>-17144.349999999999</v>
          </cell>
          <cell r="D562">
            <v>-17144.349999999999</v>
          </cell>
        </row>
        <row r="563">
          <cell r="A563">
            <v>222005030003</v>
          </cell>
          <cell r="B563" t="str">
            <v>INSTITUTO SALVADOREÑO DE FORMACION PROFESIONAL</v>
          </cell>
          <cell r="C563">
            <v>-2038.91</v>
          </cell>
          <cell r="D563">
            <v>-2038.91</v>
          </cell>
        </row>
        <row r="564">
          <cell r="A564">
            <v>2220050400</v>
          </cell>
          <cell r="B564" t="str">
            <v>PROVEEDORES</v>
          </cell>
          <cell r="C564">
            <v>-303988.71000000002</v>
          </cell>
          <cell r="D564">
            <v>-303988.71000000002</v>
          </cell>
        </row>
        <row r="565">
          <cell r="A565">
            <v>222005040001</v>
          </cell>
          <cell r="B565" t="str">
            <v>PROVEEDORES</v>
          </cell>
          <cell r="C565">
            <v>-278753.84999999998</v>
          </cell>
          <cell r="D565">
            <v>-278753.84999999998</v>
          </cell>
        </row>
        <row r="566">
          <cell r="A566">
            <v>222005040003</v>
          </cell>
          <cell r="B566" t="str">
            <v>PROVEEDORES - BANCA MOVIL</v>
          </cell>
          <cell r="C566">
            <v>-25234.86</v>
          </cell>
          <cell r="D566">
            <v>-25234.86</v>
          </cell>
        </row>
        <row r="567">
          <cell r="A567">
            <v>2220050700</v>
          </cell>
          <cell r="B567" t="str">
            <v>AFP</v>
          </cell>
          <cell r="C567">
            <v>-41771.49</v>
          </cell>
          <cell r="D567">
            <v>-41771.49</v>
          </cell>
        </row>
        <row r="568">
          <cell r="A568">
            <v>222005070001</v>
          </cell>
          <cell r="B568" t="str">
            <v>CONFIA</v>
          </cell>
          <cell r="C568">
            <v>-21167.19</v>
          </cell>
          <cell r="D568">
            <v>-21167.19</v>
          </cell>
        </row>
        <row r="569">
          <cell r="A569">
            <v>222005070002</v>
          </cell>
          <cell r="B569" t="str">
            <v>CRECER</v>
          </cell>
          <cell r="C569">
            <v>-20604.3</v>
          </cell>
          <cell r="D569">
            <v>-20604.3</v>
          </cell>
        </row>
        <row r="570">
          <cell r="A570">
            <v>222006</v>
          </cell>
          <cell r="B570" t="str">
            <v>IMPUESTO SOBRE LA RENTA</v>
          </cell>
          <cell r="C570">
            <v>-1643403.51</v>
          </cell>
          <cell r="D570">
            <v>-1643403.51</v>
          </cell>
        </row>
        <row r="571">
          <cell r="A571">
            <v>2220060000</v>
          </cell>
          <cell r="B571" t="str">
            <v>IMPUESTO SOBRE LA RENTA</v>
          </cell>
          <cell r="C571">
            <v>-1643403.51</v>
          </cell>
          <cell r="D571">
            <v>-1643403.51</v>
          </cell>
        </row>
        <row r="572">
          <cell r="A572">
            <v>222007</v>
          </cell>
          <cell r="B572" t="str">
            <v>PASIVOS TRANSITORIOS</v>
          </cell>
          <cell r="C572">
            <v>-3997.82</v>
          </cell>
          <cell r="D572">
            <v>-3997.82</v>
          </cell>
        </row>
        <row r="573">
          <cell r="A573">
            <v>2220070201</v>
          </cell>
          <cell r="B573" t="str">
            <v>COBROS POR CUENTA AJENA</v>
          </cell>
          <cell r="C573">
            <v>-3997.82</v>
          </cell>
          <cell r="D573">
            <v>-3997.82</v>
          </cell>
        </row>
        <row r="574">
          <cell r="A574">
            <v>222007020102</v>
          </cell>
          <cell r="B574" t="str">
            <v>SEGURO DE DEUDA</v>
          </cell>
          <cell r="C574">
            <v>-1670.01</v>
          </cell>
          <cell r="D574">
            <v>-1670.01</v>
          </cell>
        </row>
        <row r="575">
          <cell r="A575">
            <v>222007020104</v>
          </cell>
          <cell r="B575" t="str">
            <v>SEGUROS DE CESANTIA</v>
          </cell>
          <cell r="C575">
            <v>-1340.28</v>
          </cell>
          <cell r="D575">
            <v>-1340.28</v>
          </cell>
        </row>
        <row r="576">
          <cell r="A576">
            <v>222007020107</v>
          </cell>
          <cell r="B576" t="str">
            <v>SEGURO POR DAÑOS</v>
          </cell>
          <cell r="C576">
            <v>-987.47</v>
          </cell>
          <cell r="D576">
            <v>-987.47</v>
          </cell>
        </row>
        <row r="577">
          <cell r="A577">
            <v>222007020121</v>
          </cell>
          <cell r="B577" t="str">
            <v>COMISION COMERCIOS ENTIDADES SOCIAS TARJETAS DE CREDITO</v>
          </cell>
          <cell r="C577">
            <v>-0.06</v>
          </cell>
          <cell r="D577">
            <v>-0.06</v>
          </cell>
        </row>
        <row r="578">
          <cell r="A578">
            <v>222099</v>
          </cell>
          <cell r="B578" t="str">
            <v>OTRAS</v>
          </cell>
          <cell r="C578">
            <v>-261270586.28999999</v>
          </cell>
          <cell r="D578">
            <v>-261270586.28999999</v>
          </cell>
        </row>
        <row r="579">
          <cell r="A579">
            <v>2220990101</v>
          </cell>
          <cell r="B579" t="str">
            <v>SOBRANTES DE CAJA</v>
          </cell>
          <cell r="C579">
            <v>-2611.77</v>
          </cell>
          <cell r="D579">
            <v>-2611.77</v>
          </cell>
        </row>
        <row r="580">
          <cell r="A580">
            <v>222099010101</v>
          </cell>
          <cell r="B580" t="str">
            <v>OFICINA CENTRAL</v>
          </cell>
          <cell r="C580">
            <v>-20.91</v>
          </cell>
          <cell r="D580">
            <v>-20.91</v>
          </cell>
        </row>
        <row r="581">
          <cell r="A581">
            <v>222099010102</v>
          </cell>
          <cell r="B581" t="str">
            <v>AGENCIAS</v>
          </cell>
          <cell r="C581">
            <v>-1.86</v>
          </cell>
          <cell r="D581">
            <v>-1.86</v>
          </cell>
        </row>
        <row r="582">
          <cell r="A582">
            <v>222099010103</v>
          </cell>
          <cell r="B582" t="str">
            <v>SOBRANTE EN ATM´S</v>
          </cell>
          <cell r="C582">
            <v>-2589</v>
          </cell>
          <cell r="D582">
            <v>-2589</v>
          </cell>
        </row>
        <row r="583">
          <cell r="A583">
            <v>2220990201</v>
          </cell>
          <cell r="B583" t="str">
            <v>DEBITO FISCAL</v>
          </cell>
          <cell r="C583">
            <v>-23785.71</v>
          </cell>
          <cell r="D583">
            <v>-23785.71</v>
          </cell>
        </row>
        <row r="584">
          <cell r="A584">
            <v>222099020102</v>
          </cell>
          <cell r="B584" t="str">
            <v>RETENCION IVA 1 %</v>
          </cell>
          <cell r="C584">
            <v>-10475.73</v>
          </cell>
          <cell r="D584">
            <v>-10475.73</v>
          </cell>
        </row>
        <row r="585">
          <cell r="A585">
            <v>222099020103</v>
          </cell>
          <cell r="B585" t="str">
            <v>RETENCION IVA 13%</v>
          </cell>
          <cell r="C585">
            <v>-13306.88</v>
          </cell>
          <cell r="D585">
            <v>-13306.88</v>
          </cell>
        </row>
        <row r="586">
          <cell r="A586">
            <v>222099020104</v>
          </cell>
          <cell r="B586" t="str">
            <v>PERCIBIDO IVA 2%</v>
          </cell>
          <cell r="C586">
            <v>-3.1</v>
          </cell>
          <cell r="D586">
            <v>-3.1</v>
          </cell>
        </row>
        <row r="587">
          <cell r="A587">
            <v>2220999101</v>
          </cell>
          <cell r="B587" t="str">
            <v>OTRAS</v>
          </cell>
          <cell r="C587">
            <v>-261244188.81</v>
          </cell>
          <cell r="D587">
            <v>-261244188.81</v>
          </cell>
        </row>
        <row r="588">
          <cell r="A588">
            <v>222099910102</v>
          </cell>
          <cell r="B588" t="str">
            <v>EXCEDENTES DE CUOTAS</v>
          </cell>
          <cell r="C588">
            <v>-388.12</v>
          </cell>
          <cell r="D588">
            <v>-388.12</v>
          </cell>
        </row>
        <row r="589">
          <cell r="A589">
            <v>222099910104</v>
          </cell>
          <cell r="B589" t="str">
            <v>SERVICIOS DE TARJETAS DE CREDITO Y DEBITO POR PAGAR</v>
          </cell>
          <cell r="C589">
            <v>-375116.78</v>
          </cell>
          <cell r="D589">
            <v>-375116.78</v>
          </cell>
        </row>
        <row r="590">
          <cell r="A590">
            <v>222099910105</v>
          </cell>
          <cell r="B590" t="str">
            <v>FONDO PARA GASTOS DE PUBLICIDAD DEL SISTEMA FEDECREDITO</v>
          </cell>
          <cell r="C590">
            <v>-1455920.5</v>
          </cell>
          <cell r="D590">
            <v>-1455920.5</v>
          </cell>
        </row>
        <row r="591">
          <cell r="A591">
            <v>222099910106</v>
          </cell>
          <cell r="B591" t="str">
            <v>VALORES PENDIENTES DE OPERACIONES TRANSFER365</v>
          </cell>
          <cell r="C591">
            <v>-10539.91</v>
          </cell>
          <cell r="D591">
            <v>-10539.91</v>
          </cell>
        </row>
        <row r="592">
          <cell r="A592">
            <v>222099910107</v>
          </cell>
          <cell r="B592" t="str">
            <v>ACCIONES POR DEVOLVER</v>
          </cell>
          <cell r="C592">
            <v>-1521385</v>
          </cell>
          <cell r="D592">
            <v>-1521385</v>
          </cell>
        </row>
        <row r="593">
          <cell r="A593">
            <v>222099910109</v>
          </cell>
          <cell r="B593" t="str">
            <v>RESERVA DE LIQUIDEZ</v>
          </cell>
          <cell r="C593">
            <v>-238796592.72999999</v>
          </cell>
          <cell r="D593">
            <v>-238796592.72999999</v>
          </cell>
        </row>
        <row r="594">
          <cell r="A594">
            <v>22209991010903</v>
          </cell>
          <cell r="B594" t="str">
            <v>ENTIDADES SOCIAS NO SUPERVISADAS POR SSF</v>
          </cell>
          <cell r="C594">
            <v>-237694824.03999999</v>
          </cell>
          <cell r="D594">
            <v>-237694824.03999999</v>
          </cell>
        </row>
        <row r="595">
          <cell r="A595">
            <v>2220999101090300</v>
          </cell>
          <cell r="B595" t="str">
            <v>CAJAS DE CREDITO</v>
          </cell>
          <cell r="C595">
            <v>-224765031.03999999</v>
          </cell>
          <cell r="D595">
            <v>-224765031.03999999</v>
          </cell>
        </row>
        <row r="596">
          <cell r="A596">
            <v>2220999101090300</v>
          </cell>
          <cell r="B596" t="str">
            <v>BANCOS DE LOS TRABAJADORES</v>
          </cell>
          <cell r="C596">
            <v>-12929793</v>
          </cell>
          <cell r="D596">
            <v>-12929793</v>
          </cell>
        </row>
        <row r="597">
          <cell r="A597">
            <v>22209991010904</v>
          </cell>
          <cell r="B597" t="str">
            <v>EX SOCIO DE FEDECRÉDITO-CAJA DE CRÉDITO DE COLÓN</v>
          </cell>
          <cell r="C597">
            <v>-1101768.69</v>
          </cell>
          <cell r="D597">
            <v>-1101768.69</v>
          </cell>
        </row>
        <row r="598">
          <cell r="A598">
            <v>222099910111</v>
          </cell>
          <cell r="B598" t="str">
            <v>DISPONIBLE DE ENTIDADES SOCIAS</v>
          </cell>
          <cell r="C598">
            <v>-8247578.0499999998</v>
          </cell>
          <cell r="D598">
            <v>-8247578.0499999998</v>
          </cell>
        </row>
        <row r="599">
          <cell r="A599">
            <v>22209991011101</v>
          </cell>
          <cell r="B599" t="str">
            <v>CAJAS DE CREDITO</v>
          </cell>
          <cell r="C599">
            <v>-7408498.3200000003</v>
          </cell>
          <cell r="D599">
            <v>-7408498.3200000003</v>
          </cell>
        </row>
        <row r="600">
          <cell r="A600">
            <v>22209991011102</v>
          </cell>
          <cell r="B600" t="str">
            <v>BANCOS DE LOS TRABAJADORES</v>
          </cell>
          <cell r="C600">
            <v>-769002.58</v>
          </cell>
          <cell r="D600">
            <v>-769002.58</v>
          </cell>
        </row>
        <row r="601">
          <cell r="A601">
            <v>22209991011103</v>
          </cell>
          <cell r="B601" t="str">
            <v>FEDESERVI</v>
          </cell>
          <cell r="C601">
            <v>-70077.149999999994</v>
          </cell>
          <cell r="D601">
            <v>-70077.149999999994</v>
          </cell>
        </row>
        <row r="602">
          <cell r="A602">
            <v>222099910113</v>
          </cell>
          <cell r="B602" t="str">
            <v>CUOTA PLAN DE MARKETING</v>
          </cell>
          <cell r="C602">
            <v>-238618.22</v>
          </cell>
          <cell r="D602">
            <v>-238618.22</v>
          </cell>
        </row>
        <row r="603">
          <cell r="A603">
            <v>222099910117</v>
          </cell>
          <cell r="B603" t="str">
            <v>FONDO BECAS</v>
          </cell>
          <cell r="C603">
            <v>-15230</v>
          </cell>
          <cell r="D603">
            <v>-15230</v>
          </cell>
        </row>
        <row r="604">
          <cell r="A604">
            <v>222099910118</v>
          </cell>
          <cell r="B604" t="str">
            <v>IPSFA</v>
          </cell>
          <cell r="C604">
            <v>-64.680000000000007</v>
          </cell>
          <cell r="D604">
            <v>-64.680000000000007</v>
          </cell>
        </row>
        <row r="605">
          <cell r="A605">
            <v>222099910122</v>
          </cell>
          <cell r="B605" t="str">
            <v>CUOTAS GASTOS FUNCIONAMIENTO CADI</v>
          </cell>
          <cell r="C605">
            <v>-203895.2</v>
          </cell>
          <cell r="D605">
            <v>-203895.2</v>
          </cell>
        </row>
        <row r="606">
          <cell r="A606">
            <v>222099910132</v>
          </cell>
          <cell r="B606" t="str">
            <v>ADMINISTRACION DE VENTAS</v>
          </cell>
          <cell r="C606">
            <v>-3732.51</v>
          </cell>
          <cell r="D606">
            <v>-3732.51</v>
          </cell>
        </row>
        <row r="607">
          <cell r="A607">
            <v>22209991013202</v>
          </cell>
          <cell r="B607" t="str">
            <v>CONTRACARGOS</v>
          </cell>
          <cell r="C607">
            <v>-3732.51</v>
          </cell>
          <cell r="D607">
            <v>-3732.51</v>
          </cell>
        </row>
        <row r="608">
          <cell r="A608">
            <v>222099910133</v>
          </cell>
          <cell r="B608" t="str">
            <v>COMISIONES Y CARGOS DE TARJETA POR LIQUIDAR</v>
          </cell>
          <cell r="C608">
            <v>-39883.51</v>
          </cell>
          <cell r="D608">
            <v>-39883.51</v>
          </cell>
        </row>
        <row r="609">
          <cell r="A609">
            <v>222099910134</v>
          </cell>
          <cell r="B609" t="str">
            <v>FONDOS SIGUE CORPORATION</v>
          </cell>
          <cell r="C609">
            <v>-161493.4</v>
          </cell>
          <cell r="D609">
            <v>-161493.4</v>
          </cell>
        </row>
        <row r="610">
          <cell r="A610">
            <v>222099910135</v>
          </cell>
          <cell r="B610" t="str">
            <v>FONDOS RECIBA NETWORKS</v>
          </cell>
          <cell r="C610">
            <v>-133371.59</v>
          </cell>
          <cell r="D610">
            <v>-133371.59</v>
          </cell>
        </row>
        <row r="611">
          <cell r="A611">
            <v>222099910137</v>
          </cell>
          <cell r="B611" t="str">
            <v>UNITELLER</v>
          </cell>
          <cell r="C611">
            <v>-54308.65</v>
          </cell>
          <cell r="D611">
            <v>-54308.65</v>
          </cell>
        </row>
        <row r="612">
          <cell r="A612">
            <v>222099910138</v>
          </cell>
          <cell r="B612" t="str">
            <v>TELEMOVIL EL SALVADOR SA</v>
          </cell>
          <cell r="C612">
            <v>-9931.59</v>
          </cell>
          <cell r="D612">
            <v>-9931.59</v>
          </cell>
        </row>
        <row r="613">
          <cell r="A613">
            <v>222099910140</v>
          </cell>
          <cell r="B613" t="str">
            <v>EMPRESAS REMESADORAS</v>
          </cell>
          <cell r="C613">
            <v>-79538.039999999994</v>
          </cell>
          <cell r="D613">
            <v>-79538.039999999994</v>
          </cell>
        </row>
        <row r="614">
          <cell r="A614">
            <v>222099910141</v>
          </cell>
          <cell r="B614" t="str">
            <v>EMPRESA PROMOTORA DE SALUD</v>
          </cell>
          <cell r="C614">
            <v>-50.2</v>
          </cell>
          <cell r="D614">
            <v>-50.2</v>
          </cell>
        </row>
        <row r="615">
          <cell r="A615">
            <v>222099910143</v>
          </cell>
          <cell r="B615" t="str">
            <v>COLECTURIA DELSUR</v>
          </cell>
          <cell r="C615">
            <v>-34980.9</v>
          </cell>
          <cell r="D615">
            <v>-34980.9</v>
          </cell>
        </row>
        <row r="616">
          <cell r="A616">
            <v>222099910145</v>
          </cell>
          <cell r="B616" t="str">
            <v>OPERACIONES POR APLICAR</v>
          </cell>
          <cell r="C616">
            <v>-113566.78</v>
          </cell>
          <cell r="D616">
            <v>-113566.78</v>
          </cell>
        </row>
        <row r="617">
          <cell r="A617">
            <v>222099910146</v>
          </cell>
          <cell r="B617" t="str">
            <v>SERVICIO DE ATM´S</v>
          </cell>
          <cell r="C617">
            <v>-9.6999999999999993</v>
          </cell>
          <cell r="D617">
            <v>-9.6999999999999993</v>
          </cell>
        </row>
        <row r="618">
          <cell r="A618">
            <v>22209991014602</v>
          </cell>
          <cell r="B618" t="str">
            <v>COMISIONES POR SERVICIO DE RED ATM´S</v>
          </cell>
          <cell r="C618">
            <v>-9.6999999999999993</v>
          </cell>
          <cell r="D618">
            <v>-9.6999999999999993</v>
          </cell>
        </row>
        <row r="619">
          <cell r="A619">
            <v>2220999101460200</v>
          </cell>
          <cell r="B619" t="str">
            <v>COMISION A ATH POR OPERACIONES DE OTROS BANCOS EN ATM DE FCB</v>
          </cell>
          <cell r="C619">
            <v>-9.6999999999999993</v>
          </cell>
          <cell r="D619">
            <v>-9.6999999999999993</v>
          </cell>
        </row>
        <row r="620">
          <cell r="A620">
            <v>222099910147</v>
          </cell>
          <cell r="B620" t="str">
            <v>AES</v>
          </cell>
          <cell r="C620">
            <v>-106632.28</v>
          </cell>
          <cell r="D620">
            <v>-106632.28</v>
          </cell>
        </row>
        <row r="621">
          <cell r="A621">
            <v>22209991014701</v>
          </cell>
          <cell r="B621" t="str">
            <v>SERVICIO DE CAESS</v>
          </cell>
          <cell r="C621">
            <v>-33130.33</v>
          </cell>
          <cell r="D621">
            <v>-33130.33</v>
          </cell>
        </row>
        <row r="622">
          <cell r="A622">
            <v>22209991014702</v>
          </cell>
          <cell r="B622" t="str">
            <v>SERVICIO DE CLESA</v>
          </cell>
          <cell r="C622">
            <v>-39155.07</v>
          </cell>
          <cell r="D622">
            <v>-39155.07</v>
          </cell>
        </row>
        <row r="623">
          <cell r="A623">
            <v>22209991014703</v>
          </cell>
          <cell r="B623" t="str">
            <v>SERVICIO DE EEO</v>
          </cell>
          <cell r="C623">
            <v>-3651.62</v>
          </cell>
          <cell r="D623">
            <v>-3651.62</v>
          </cell>
        </row>
        <row r="624">
          <cell r="A624">
            <v>22209991014704</v>
          </cell>
          <cell r="B624" t="str">
            <v>SERVICIO DE DEUSEN</v>
          </cell>
          <cell r="C624">
            <v>-30695.26</v>
          </cell>
          <cell r="D624">
            <v>-30695.26</v>
          </cell>
        </row>
        <row r="625">
          <cell r="A625">
            <v>222099910148</v>
          </cell>
          <cell r="B625" t="str">
            <v>CORRESPONSALES NO BANCARIOS</v>
          </cell>
          <cell r="C625">
            <v>-68520.75</v>
          </cell>
          <cell r="D625">
            <v>-68520.75</v>
          </cell>
        </row>
        <row r="626">
          <cell r="A626">
            <v>22209991014801</v>
          </cell>
          <cell r="B626" t="str">
            <v>SERVICIO DE CNB</v>
          </cell>
          <cell r="C626">
            <v>-68520.75</v>
          </cell>
          <cell r="D626">
            <v>-68520.75</v>
          </cell>
        </row>
        <row r="627">
          <cell r="A627">
            <v>2220999101480100</v>
          </cell>
          <cell r="B627" t="str">
            <v>FEDESERVI</v>
          </cell>
          <cell r="C627">
            <v>-68520.75</v>
          </cell>
          <cell r="D627">
            <v>-68520.75</v>
          </cell>
        </row>
        <row r="628">
          <cell r="A628">
            <v>222099910149</v>
          </cell>
          <cell r="B628" t="str">
            <v>RECARGA DE SALDO EN CELULARES</v>
          </cell>
          <cell r="C628">
            <v>-15257.96</v>
          </cell>
          <cell r="D628">
            <v>-15257.96</v>
          </cell>
        </row>
        <row r="629">
          <cell r="A629">
            <v>22209991014901</v>
          </cell>
          <cell r="B629" t="str">
            <v>RECARGA DE SALDO CLARO</v>
          </cell>
          <cell r="C629">
            <v>-14249</v>
          </cell>
          <cell r="D629">
            <v>-14249</v>
          </cell>
        </row>
        <row r="630">
          <cell r="A630">
            <v>22209991014902</v>
          </cell>
          <cell r="B630" t="str">
            <v>DIGICEL</v>
          </cell>
          <cell r="C630">
            <v>-288.95999999999998</v>
          </cell>
          <cell r="D630">
            <v>-288.95999999999998</v>
          </cell>
        </row>
        <row r="631">
          <cell r="A631">
            <v>22209991014903</v>
          </cell>
          <cell r="B631" t="str">
            <v>TELEFONICA</v>
          </cell>
          <cell r="C631">
            <v>-720</v>
          </cell>
          <cell r="D631">
            <v>-720</v>
          </cell>
        </row>
        <row r="632">
          <cell r="A632">
            <v>222099910150</v>
          </cell>
          <cell r="B632" t="str">
            <v>COLECTURIA BELCORP</v>
          </cell>
          <cell r="C632">
            <v>-12558.89</v>
          </cell>
          <cell r="D632">
            <v>-12558.89</v>
          </cell>
        </row>
        <row r="633">
          <cell r="A633">
            <v>22209991015001</v>
          </cell>
          <cell r="B633" t="str">
            <v>SERVICIO DE COLECTURIA BELCORP</v>
          </cell>
          <cell r="C633">
            <v>-12558.89</v>
          </cell>
          <cell r="D633">
            <v>-12558.89</v>
          </cell>
        </row>
        <row r="634">
          <cell r="A634">
            <v>222099910151</v>
          </cell>
          <cell r="B634" t="str">
            <v>SERVICIO DE COLECTURIA</v>
          </cell>
          <cell r="C634">
            <v>-230932.35</v>
          </cell>
          <cell r="D634">
            <v>-230932.35</v>
          </cell>
        </row>
        <row r="635">
          <cell r="A635">
            <v>22209991015101</v>
          </cell>
          <cell r="B635" t="str">
            <v>SERVICIO DE ANDA</v>
          </cell>
          <cell r="C635">
            <v>-60863.92</v>
          </cell>
          <cell r="D635">
            <v>-60863.92</v>
          </cell>
        </row>
        <row r="636">
          <cell r="A636">
            <v>22209991015102</v>
          </cell>
          <cell r="B636" t="str">
            <v>SERVICIO DE TELEFONIA CLARO</v>
          </cell>
          <cell r="C636">
            <v>-1817.21</v>
          </cell>
          <cell r="D636">
            <v>-1817.21</v>
          </cell>
        </row>
        <row r="637">
          <cell r="A637">
            <v>22209991015105</v>
          </cell>
          <cell r="B637" t="str">
            <v>DIGICEL</v>
          </cell>
          <cell r="C637">
            <v>-64.069999999999993</v>
          </cell>
          <cell r="D637">
            <v>-64.069999999999993</v>
          </cell>
        </row>
        <row r="638">
          <cell r="A638">
            <v>22209991015106</v>
          </cell>
          <cell r="B638" t="str">
            <v>TELEFONICA</v>
          </cell>
          <cell r="C638">
            <v>-13784.18</v>
          </cell>
          <cell r="D638">
            <v>-13784.18</v>
          </cell>
        </row>
        <row r="639">
          <cell r="A639">
            <v>22209991015107</v>
          </cell>
          <cell r="B639" t="str">
            <v>SEGUROS FEDECREDITO</v>
          </cell>
          <cell r="C639">
            <v>-407.1</v>
          </cell>
          <cell r="D639">
            <v>-407.1</v>
          </cell>
        </row>
        <row r="640">
          <cell r="A640">
            <v>2220999101510700</v>
          </cell>
          <cell r="B640" t="str">
            <v>FEDECREDITO VIDA, S.A., SEGUROS DE PERSONAS</v>
          </cell>
          <cell r="C640">
            <v>-407.1</v>
          </cell>
          <cell r="D640">
            <v>-407.1</v>
          </cell>
        </row>
        <row r="641">
          <cell r="A641">
            <v>22209991015108</v>
          </cell>
          <cell r="B641" t="str">
            <v>MULTINET</v>
          </cell>
          <cell r="C641">
            <v>-1822.5</v>
          </cell>
          <cell r="D641">
            <v>-1822.5</v>
          </cell>
        </row>
        <row r="642">
          <cell r="A642">
            <v>22209991015109</v>
          </cell>
          <cell r="B642" t="str">
            <v>ARABELA</v>
          </cell>
          <cell r="C642">
            <v>-123.13</v>
          </cell>
          <cell r="D642">
            <v>-123.13</v>
          </cell>
        </row>
        <row r="643">
          <cell r="A643">
            <v>22209991015110</v>
          </cell>
          <cell r="B643" t="str">
            <v>CREDI Q</v>
          </cell>
          <cell r="C643">
            <v>-8258.0499999999993</v>
          </cell>
          <cell r="D643">
            <v>-8258.0499999999993</v>
          </cell>
        </row>
        <row r="644">
          <cell r="A644">
            <v>22209991015111</v>
          </cell>
          <cell r="B644" t="str">
            <v>RENA WARE</v>
          </cell>
          <cell r="C644">
            <v>-427.64</v>
          </cell>
          <cell r="D644">
            <v>-427.64</v>
          </cell>
        </row>
        <row r="645">
          <cell r="A645">
            <v>22209991015112</v>
          </cell>
          <cell r="B645" t="str">
            <v>UNIVERSIDADES</v>
          </cell>
          <cell r="C645">
            <v>-3258.75</v>
          </cell>
          <cell r="D645">
            <v>-3258.75</v>
          </cell>
        </row>
        <row r="646">
          <cell r="A646">
            <v>2220999101511200</v>
          </cell>
          <cell r="B646" t="str">
            <v>UNIVERSIDAD FRANCISCO GAVIDIA</v>
          </cell>
          <cell r="C646">
            <v>-3258.75</v>
          </cell>
          <cell r="D646">
            <v>-3258.75</v>
          </cell>
        </row>
        <row r="647">
          <cell r="A647">
            <v>22209991015113</v>
          </cell>
          <cell r="B647" t="str">
            <v>DISTRIBUIDORAS AUTOMOTRIZ</v>
          </cell>
          <cell r="C647">
            <v>-485</v>
          </cell>
          <cell r="D647">
            <v>-485</v>
          </cell>
        </row>
        <row r="648">
          <cell r="A648">
            <v>2220999101511300</v>
          </cell>
          <cell r="B648" t="str">
            <v>YAMAHA</v>
          </cell>
          <cell r="C648">
            <v>-485</v>
          </cell>
          <cell r="D648">
            <v>-485</v>
          </cell>
        </row>
        <row r="649">
          <cell r="A649">
            <v>22209991015114</v>
          </cell>
          <cell r="B649" t="str">
            <v>ALMACENES PRADO</v>
          </cell>
          <cell r="C649">
            <v>-81.099999999999994</v>
          </cell>
          <cell r="D649">
            <v>-81.099999999999994</v>
          </cell>
        </row>
        <row r="650">
          <cell r="A650">
            <v>22209991015115</v>
          </cell>
          <cell r="B650" t="str">
            <v>FONDO SOCIAL PARA LA VIVIENDA</v>
          </cell>
          <cell r="C650">
            <v>-138343.10999999999</v>
          </cell>
          <cell r="D650">
            <v>-138343.10999999999</v>
          </cell>
        </row>
        <row r="651">
          <cell r="A651">
            <v>22209991015116</v>
          </cell>
          <cell r="B651" t="str">
            <v>AVON</v>
          </cell>
          <cell r="C651">
            <v>-1196.5899999999999</v>
          </cell>
          <cell r="D651">
            <v>-1196.5899999999999</v>
          </cell>
        </row>
        <row r="652">
          <cell r="A652">
            <v>222099910152</v>
          </cell>
          <cell r="B652" t="str">
            <v>SERVICIO DE COLECTURIA EXTERNA</v>
          </cell>
          <cell r="C652">
            <v>-24831.4</v>
          </cell>
          <cell r="D652">
            <v>-24831.4</v>
          </cell>
        </row>
        <row r="653">
          <cell r="A653">
            <v>22209991015201</v>
          </cell>
          <cell r="B653" t="str">
            <v>PAGOS COLECTADOS</v>
          </cell>
          <cell r="C653">
            <v>-24831.4</v>
          </cell>
          <cell r="D653">
            <v>-24831.4</v>
          </cell>
        </row>
        <row r="654">
          <cell r="A654">
            <v>2220999101520100</v>
          </cell>
          <cell r="B654" t="str">
            <v>FARMACIAS ECONOMICAS</v>
          </cell>
          <cell r="C654">
            <v>-24831.4</v>
          </cell>
          <cell r="D654">
            <v>-24831.4</v>
          </cell>
        </row>
        <row r="655">
          <cell r="A655">
            <v>222099910153</v>
          </cell>
          <cell r="B655" t="str">
            <v>COMERCIALIZACION DE SEGUROS</v>
          </cell>
          <cell r="C655">
            <v>-5595.24</v>
          </cell>
          <cell r="D655">
            <v>-5595.24</v>
          </cell>
        </row>
        <row r="656">
          <cell r="A656">
            <v>22209991015301</v>
          </cell>
          <cell r="B656" t="str">
            <v>FEDECREDITO VIDA, S.A., SEGUROS DE PERSONAS</v>
          </cell>
          <cell r="C656">
            <v>-2944.49</v>
          </cell>
          <cell r="D656">
            <v>-2944.49</v>
          </cell>
        </row>
        <row r="657">
          <cell r="A657">
            <v>22209991015303</v>
          </cell>
          <cell r="B657" t="str">
            <v>SERVICIO DE COMERCIALIZACION</v>
          </cell>
          <cell r="C657">
            <v>-2650.75</v>
          </cell>
          <cell r="D657">
            <v>-2650.75</v>
          </cell>
        </row>
        <row r="658">
          <cell r="A658">
            <v>2220999101530300</v>
          </cell>
          <cell r="B658" t="str">
            <v>SEGURO DE ASISTENCIA EXEQUIAL REPATRIACION</v>
          </cell>
          <cell r="C658">
            <v>-2650.75</v>
          </cell>
          <cell r="D658">
            <v>-2650.75</v>
          </cell>
        </row>
        <row r="659">
          <cell r="A659">
            <v>222099910162</v>
          </cell>
          <cell r="B659" t="str">
            <v>COMISIONES POR SERVICIO</v>
          </cell>
          <cell r="C659">
            <v>-41981.97</v>
          </cell>
          <cell r="D659">
            <v>-41981.97</v>
          </cell>
        </row>
        <row r="660">
          <cell r="A660">
            <v>22209991016202</v>
          </cell>
          <cell r="B660" t="str">
            <v>COMISION POR SERVICIOS DE COLECTORES DE MESES ANTERIORES</v>
          </cell>
          <cell r="C660">
            <v>-31227.38</v>
          </cell>
          <cell r="D660">
            <v>-31227.38</v>
          </cell>
        </row>
        <row r="661">
          <cell r="A661">
            <v>22209991016205</v>
          </cell>
          <cell r="B661" t="str">
            <v>COMISION POR SERVICIO DE COMERCIALIZACION DE SEGUROS</v>
          </cell>
          <cell r="C661">
            <v>-3.5</v>
          </cell>
          <cell r="D661">
            <v>-3.5</v>
          </cell>
        </row>
        <row r="662">
          <cell r="A662">
            <v>22209991016206</v>
          </cell>
          <cell r="B662" t="str">
            <v>COMISION POR COMERCIALIZACION DE SEGUROS MESES ANTERIORES</v>
          </cell>
          <cell r="C662">
            <v>-10751.09</v>
          </cell>
          <cell r="D662">
            <v>-10751.09</v>
          </cell>
        </row>
        <row r="663">
          <cell r="A663">
            <v>222099910165</v>
          </cell>
          <cell r="B663" t="str">
            <v>REMESADORA RIA</v>
          </cell>
          <cell r="C663">
            <v>-67254.570000000007</v>
          </cell>
          <cell r="D663">
            <v>-67254.570000000007</v>
          </cell>
        </row>
        <row r="664">
          <cell r="A664">
            <v>222099910170</v>
          </cell>
          <cell r="B664" t="str">
            <v>SERVICIO COMERCIOS AFILIADOS</v>
          </cell>
          <cell r="C664">
            <v>-16.829999999999998</v>
          </cell>
          <cell r="D664">
            <v>-16.829999999999998</v>
          </cell>
        </row>
        <row r="665">
          <cell r="A665">
            <v>22209991017001</v>
          </cell>
          <cell r="B665" t="str">
            <v>COMPRAS A COMERCIOS AFILIADOS</v>
          </cell>
          <cell r="C665">
            <v>-0.14000000000000001</v>
          </cell>
          <cell r="D665">
            <v>-0.14000000000000001</v>
          </cell>
        </row>
        <row r="666">
          <cell r="A666">
            <v>2220999101700100</v>
          </cell>
          <cell r="B666" t="str">
            <v>COMPRAS CON TARJETAS EN BOTON LINK - POR LIQUIDAR</v>
          </cell>
          <cell r="C666">
            <v>-0.14000000000000001</v>
          </cell>
          <cell r="D666">
            <v>-0.14000000000000001</v>
          </cell>
        </row>
        <row r="667">
          <cell r="A667">
            <v>22209991017002</v>
          </cell>
          <cell r="B667" t="str">
            <v>TASA DE INTERCAMBIO FIJA</v>
          </cell>
          <cell r="C667">
            <v>-16.670000000000002</v>
          </cell>
          <cell r="D667">
            <v>-16.670000000000002</v>
          </cell>
        </row>
        <row r="668">
          <cell r="A668">
            <v>2220999101700200</v>
          </cell>
          <cell r="B668" t="str">
            <v>BANCOS EMISORES LOCALES</v>
          </cell>
          <cell r="C668">
            <v>-16.670000000000002</v>
          </cell>
          <cell r="D668">
            <v>-16.670000000000002</v>
          </cell>
        </row>
        <row r="669">
          <cell r="A669">
            <v>22209991017003</v>
          </cell>
          <cell r="B669" t="str">
            <v>TASA DE ADQUIRENCIA</v>
          </cell>
          <cell r="C669">
            <v>-0.02</v>
          </cell>
          <cell r="D669">
            <v>-0.02</v>
          </cell>
        </row>
        <row r="670">
          <cell r="A670">
            <v>2220999101700300</v>
          </cell>
          <cell r="B670" t="str">
            <v>ENTIDADES DEL SISTEMA FEDECREDITO - COMPRAS TC</v>
          </cell>
          <cell r="C670">
            <v>-0.02</v>
          </cell>
          <cell r="D670">
            <v>-0.02</v>
          </cell>
        </row>
        <row r="671">
          <cell r="A671">
            <v>222099910171</v>
          </cell>
          <cell r="B671" t="str">
            <v>FONDOS AUTORIZADOS POR ASAMBLEA GENERAL DE ACCIONISTAS</v>
          </cell>
          <cell r="C671">
            <v>-8649242.3300000001</v>
          </cell>
          <cell r="D671">
            <v>-8649242.3300000001</v>
          </cell>
        </row>
        <row r="672">
          <cell r="A672">
            <v>22209991017101</v>
          </cell>
          <cell r="B672" t="str">
            <v>FONDO PARA TRANSFORMACION DIGITAL</v>
          </cell>
          <cell r="C672">
            <v>-6650000</v>
          </cell>
          <cell r="D672">
            <v>-6650000</v>
          </cell>
        </row>
        <row r="673">
          <cell r="A673">
            <v>22209991017102</v>
          </cell>
          <cell r="B673" t="str">
            <v>FONDO PARA CONTINGENCIAS</v>
          </cell>
          <cell r="C673">
            <v>-1999242.33</v>
          </cell>
          <cell r="D673">
            <v>-1999242.33</v>
          </cell>
        </row>
        <row r="674">
          <cell r="A674">
            <v>222099910199</v>
          </cell>
          <cell r="B674" t="str">
            <v>OTRAS</v>
          </cell>
          <cell r="C674">
            <v>-525209.18000000005</v>
          </cell>
          <cell r="D674">
            <v>-525209.18000000005</v>
          </cell>
        </row>
        <row r="675">
          <cell r="A675">
            <v>223</v>
          </cell>
          <cell r="B675" t="str">
            <v>RETENCIONES</v>
          </cell>
          <cell r="C675">
            <v>-248048.99</v>
          </cell>
          <cell r="D675">
            <v>-248048.99</v>
          </cell>
        </row>
        <row r="676">
          <cell r="A676">
            <v>2230</v>
          </cell>
          <cell r="B676" t="str">
            <v>RETENCIONES</v>
          </cell>
          <cell r="C676">
            <v>-248048.99</v>
          </cell>
          <cell r="D676">
            <v>-248048.99</v>
          </cell>
        </row>
        <row r="677">
          <cell r="A677">
            <v>223000</v>
          </cell>
          <cell r="B677" t="str">
            <v>RETENCIONES</v>
          </cell>
          <cell r="C677">
            <v>-248048.99</v>
          </cell>
          <cell r="D677">
            <v>-248048.99</v>
          </cell>
        </row>
        <row r="678">
          <cell r="A678">
            <v>2230000100</v>
          </cell>
          <cell r="B678" t="str">
            <v>IMPUESTO SOBRE LA RENTA</v>
          </cell>
          <cell r="C678">
            <v>-189757.92</v>
          </cell>
          <cell r="D678">
            <v>-189757.92</v>
          </cell>
        </row>
        <row r="679">
          <cell r="A679">
            <v>223000010001</v>
          </cell>
          <cell r="B679" t="str">
            <v>EMPLEADOS</v>
          </cell>
          <cell r="C679">
            <v>-155599.19</v>
          </cell>
          <cell r="D679">
            <v>-155599.19</v>
          </cell>
        </row>
        <row r="680">
          <cell r="A680">
            <v>223000010003</v>
          </cell>
          <cell r="B680" t="str">
            <v>CAJAS DE CREDITO</v>
          </cell>
          <cell r="C680">
            <v>-2447.09</v>
          </cell>
          <cell r="D680">
            <v>-2447.09</v>
          </cell>
        </row>
        <row r="681">
          <cell r="A681">
            <v>223000010004</v>
          </cell>
          <cell r="B681" t="str">
            <v>BANCOS DE LOS TRABAJADORES</v>
          </cell>
          <cell r="C681">
            <v>-68.38</v>
          </cell>
          <cell r="D681">
            <v>-68.38</v>
          </cell>
        </row>
        <row r="682">
          <cell r="A682">
            <v>223000010005</v>
          </cell>
          <cell r="B682" t="str">
            <v>TERCERAS PERSONAS</v>
          </cell>
          <cell r="C682">
            <v>-31643.26</v>
          </cell>
          <cell r="D682">
            <v>-31643.26</v>
          </cell>
        </row>
        <row r="683">
          <cell r="A683">
            <v>22300001000501</v>
          </cell>
          <cell r="B683" t="str">
            <v>DOMICILIADAS</v>
          </cell>
          <cell r="C683">
            <v>-17789.04</v>
          </cell>
          <cell r="D683">
            <v>-17789.04</v>
          </cell>
        </row>
        <row r="684">
          <cell r="A684">
            <v>22300001000502</v>
          </cell>
          <cell r="B684" t="str">
            <v>NO DOMICILIADAS</v>
          </cell>
          <cell r="C684">
            <v>-13854.22</v>
          </cell>
          <cell r="D684">
            <v>-13854.22</v>
          </cell>
        </row>
        <row r="685">
          <cell r="A685">
            <v>2230000200</v>
          </cell>
          <cell r="B685" t="str">
            <v>ISSS</v>
          </cell>
          <cell r="C685">
            <v>-9007.19</v>
          </cell>
          <cell r="D685">
            <v>-9007.19</v>
          </cell>
        </row>
        <row r="686">
          <cell r="A686">
            <v>223000020001</v>
          </cell>
          <cell r="B686" t="str">
            <v>SALUD</v>
          </cell>
          <cell r="C686">
            <v>-9003.1200000000008</v>
          </cell>
          <cell r="D686">
            <v>-9003.1200000000008</v>
          </cell>
        </row>
        <row r="687">
          <cell r="A687">
            <v>223000020002</v>
          </cell>
          <cell r="B687" t="str">
            <v>INVALIDEZ, VEJEZ Y SOBREVIVIENCIA</v>
          </cell>
          <cell r="C687">
            <v>-4.07</v>
          </cell>
          <cell r="D687">
            <v>-4.07</v>
          </cell>
        </row>
        <row r="688">
          <cell r="A688">
            <v>2230000300</v>
          </cell>
          <cell r="B688" t="str">
            <v>AFPS</v>
          </cell>
          <cell r="C688">
            <v>-35438.61</v>
          </cell>
          <cell r="D688">
            <v>-35438.61</v>
          </cell>
        </row>
        <row r="689">
          <cell r="A689">
            <v>223000030001</v>
          </cell>
          <cell r="B689" t="str">
            <v>CONFIA</v>
          </cell>
          <cell r="C689">
            <v>-18492.98</v>
          </cell>
          <cell r="D689">
            <v>-18492.98</v>
          </cell>
        </row>
        <row r="690">
          <cell r="A690">
            <v>223000030002</v>
          </cell>
          <cell r="B690" t="str">
            <v>CRECER</v>
          </cell>
          <cell r="C690">
            <v>-16945.63</v>
          </cell>
          <cell r="D690">
            <v>-16945.63</v>
          </cell>
        </row>
        <row r="691">
          <cell r="A691">
            <v>2230000400</v>
          </cell>
          <cell r="B691" t="str">
            <v>BANCOS Y FINANCIERAS</v>
          </cell>
          <cell r="C691">
            <v>-7245.15</v>
          </cell>
          <cell r="D691">
            <v>-7245.15</v>
          </cell>
        </row>
        <row r="692">
          <cell r="A692">
            <v>223000040001</v>
          </cell>
          <cell r="B692" t="str">
            <v>BANCOS</v>
          </cell>
          <cell r="C692">
            <v>-2851.03</v>
          </cell>
          <cell r="D692">
            <v>-2851.03</v>
          </cell>
        </row>
        <row r="693">
          <cell r="A693">
            <v>22300004000101</v>
          </cell>
          <cell r="B693" t="str">
            <v>BANCO AGRICOLA S.A.</v>
          </cell>
          <cell r="C693">
            <v>-1923.27</v>
          </cell>
          <cell r="D693">
            <v>-1923.27</v>
          </cell>
        </row>
        <row r="694">
          <cell r="A694">
            <v>22300004000102</v>
          </cell>
          <cell r="B694" t="str">
            <v>BANCO CUSCATLAN SV, S.A.</v>
          </cell>
          <cell r="C694">
            <v>-479.38</v>
          </cell>
          <cell r="D694">
            <v>-479.38</v>
          </cell>
        </row>
        <row r="695">
          <cell r="A695">
            <v>22300004000103</v>
          </cell>
          <cell r="B695" t="str">
            <v>BANCO DE AMERICA CENTRAL</v>
          </cell>
          <cell r="C695">
            <v>-120.24</v>
          </cell>
          <cell r="D695">
            <v>-120.24</v>
          </cell>
        </row>
        <row r="696">
          <cell r="A696">
            <v>22300004000104</v>
          </cell>
          <cell r="B696" t="str">
            <v>BANCO CUSCATLAN, S.A.</v>
          </cell>
          <cell r="C696">
            <v>-146.66999999999999</v>
          </cell>
          <cell r="D696">
            <v>-146.66999999999999</v>
          </cell>
        </row>
        <row r="697">
          <cell r="A697">
            <v>22300004000111</v>
          </cell>
          <cell r="B697" t="str">
            <v>BANCO PROMERICA</v>
          </cell>
          <cell r="C697">
            <v>-47.34</v>
          </cell>
          <cell r="D697">
            <v>-47.34</v>
          </cell>
        </row>
        <row r="698">
          <cell r="A698">
            <v>22300004000112</v>
          </cell>
          <cell r="B698" t="str">
            <v>DAVIVIENDA</v>
          </cell>
          <cell r="C698">
            <v>-134.13</v>
          </cell>
          <cell r="D698">
            <v>-134.13</v>
          </cell>
        </row>
        <row r="699">
          <cell r="A699">
            <v>223000040005</v>
          </cell>
          <cell r="B699" t="str">
            <v>INTERMEDIARIOS FINANCIEROS NO BANCARIOS</v>
          </cell>
          <cell r="C699">
            <v>-868.01</v>
          </cell>
          <cell r="D699">
            <v>-868.01</v>
          </cell>
        </row>
        <row r="700">
          <cell r="A700">
            <v>22300004000501</v>
          </cell>
          <cell r="B700" t="str">
            <v>BANCOS DE LOS TRABAJADORES</v>
          </cell>
          <cell r="C700">
            <v>-143.29</v>
          </cell>
          <cell r="D700">
            <v>-143.29</v>
          </cell>
        </row>
        <row r="701">
          <cell r="A701">
            <v>22300004000502</v>
          </cell>
          <cell r="B701" t="str">
            <v>CAJAS DE CREDITO</v>
          </cell>
          <cell r="C701">
            <v>-724.72</v>
          </cell>
          <cell r="D701">
            <v>-724.72</v>
          </cell>
        </row>
        <row r="702">
          <cell r="A702">
            <v>223000040006</v>
          </cell>
          <cell r="B702" t="str">
            <v>FEDECREDITO</v>
          </cell>
          <cell r="C702">
            <v>-3526.11</v>
          </cell>
          <cell r="D702">
            <v>-3526.11</v>
          </cell>
        </row>
        <row r="703">
          <cell r="A703">
            <v>2230000500</v>
          </cell>
          <cell r="B703" t="str">
            <v>OTRAS RETENCIONES</v>
          </cell>
          <cell r="C703">
            <v>-6600.12</v>
          </cell>
          <cell r="D703">
            <v>-6600.12</v>
          </cell>
        </row>
        <row r="704">
          <cell r="A704">
            <v>223000050002</v>
          </cell>
          <cell r="B704" t="str">
            <v>EMBARGOS JUDICIALES</v>
          </cell>
          <cell r="C704">
            <v>-5309.77</v>
          </cell>
          <cell r="D704">
            <v>-5309.77</v>
          </cell>
        </row>
        <row r="705">
          <cell r="A705">
            <v>223000050003</v>
          </cell>
          <cell r="B705" t="str">
            <v>PROCURADURIA GENERAL DE LA REPUBLICA</v>
          </cell>
          <cell r="C705">
            <v>-269.77999999999997</v>
          </cell>
          <cell r="D705">
            <v>-269.77999999999997</v>
          </cell>
        </row>
        <row r="706">
          <cell r="A706">
            <v>223000050004</v>
          </cell>
          <cell r="B706" t="str">
            <v>FONDO SOCIAL PARA LA VIVIENDA</v>
          </cell>
          <cell r="C706">
            <v>-0.25</v>
          </cell>
          <cell r="D706">
            <v>-0.25</v>
          </cell>
        </row>
        <row r="707">
          <cell r="A707">
            <v>223000050005</v>
          </cell>
          <cell r="B707" t="str">
            <v>PAN AMERICAM LIFE</v>
          </cell>
          <cell r="C707">
            <v>-82.91</v>
          </cell>
          <cell r="D707">
            <v>-82.91</v>
          </cell>
        </row>
        <row r="708">
          <cell r="A708">
            <v>223000050009</v>
          </cell>
          <cell r="B708" t="str">
            <v>IPSFA</v>
          </cell>
          <cell r="C708">
            <v>-63.13</v>
          </cell>
          <cell r="D708">
            <v>-63.13</v>
          </cell>
        </row>
        <row r="709">
          <cell r="A709">
            <v>223000050099</v>
          </cell>
          <cell r="B709" t="str">
            <v>OTROS</v>
          </cell>
          <cell r="C709">
            <v>-874.28</v>
          </cell>
          <cell r="D709">
            <v>-874.28</v>
          </cell>
        </row>
        <row r="710">
          <cell r="A710">
            <v>224</v>
          </cell>
          <cell r="B710" t="str">
            <v>PROVISIONES</v>
          </cell>
          <cell r="C710">
            <v>-2449423.91</v>
          </cell>
          <cell r="D710">
            <v>-2449423.91</v>
          </cell>
        </row>
        <row r="711">
          <cell r="A711">
            <v>2240</v>
          </cell>
          <cell r="B711" t="str">
            <v>PROVISIONES</v>
          </cell>
          <cell r="C711">
            <v>-2449423.91</v>
          </cell>
          <cell r="D711">
            <v>-2449423.91</v>
          </cell>
        </row>
        <row r="712">
          <cell r="A712">
            <v>224001</v>
          </cell>
          <cell r="B712" t="str">
            <v>PROVISIONES LABORALES</v>
          </cell>
          <cell r="C712">
            <v>-966975.21</v>
          </cell>
          <cell r="D712">
            <v>-966975.21</v>
          </cell>
        </row>
        <row r="713">
          <cell r="A713">
            <v>2240010200</v>
          </cell>
          <cell r="B713" t="str">
            <v>VACACIONES</v>
          </cell>
          <cell r="C713">
            <v>-275540.01</v>
          </cell>
          <cell r="D713">
            <v>-275540.01</v>
          </cell>
        </row>
        <row r="714">
          <cell r="A714">
            <v>224001020001</v>
          </cell>
          <cell r="B714" t="str">
            <v>ORDINARIAS</v>
          </cell>
          <cell r="C714">
            <v>-275540.01</v>
          </cell>
          <cell r="D714">
            <v>-275540.01</v>
          </cell>
        </row>
        <row r="715">
          <cell r="A715">
            <v>2240010300</v>
          </cell>
          <cell r="B715" t="str">
            <v>GRATIFICACIONES</v>
          </cell>
          <cell r="C715">
            <v>-220033.74</v>
          </cell>
          <cell r="D715">
            <v>-220033.74</v>
          </cell>
        </row>
        <row r="716">
          <cell r="A716">
            <v>2240010400</v>
          </cell>
          <cell r="B716" t="str">
            <v>AGUINALDOS</v>
          </cell>
          <cell r="C716">
            <v>-214500.92</v>
          </cell>
          <cell r="D716">
            <v>-214500.92</v>
          </cell>
        </row>
        <row r="717">
          <cell r="A717">
            <v>2240010500</v>
          </cell>
          <cell r="B717" t="str">
            <v>INDEMNIZACIONES</v>
          </cell>
          <cell r="C717">
            <v>-256900.54</v>
          </cell>
          <cell r="D717">
            <v>-256900.54</v>
          </cell>
        </row>
        <row r="718">
          <cell r="A718">
            <v>224003</v>
          </cell>
          <cell r="B718" t="str">
            <v>OTRAS PROVISIONES</v>
          </cell>
          <cell r="C718">
            <v>-1482448.7</v>
          </cell>
          <cell r="D718">
            <v>-1482448.7</v>
          </cell>
        </row>
        <row r="719">
          <cell r="A719">
            <v>2240030001</v>
          </cell>
          <cell r="B719" t="str">
            <v>OTRAS PROVISIONES</v>
          </cell>
          <cell r="C719">
            <v>-1482448.7</v>
          </cell>
          <cell r="D719">
            <v>-1482448.7</v>
          </cell>
        </row>
        <row r="720">
          <cell r="A720">
            <v>224003000107</v>
          </cell>
          <cell r="B720" t="str">
            <v>PUBLICIDAD</v>
          </cell>
          <cell r="C720">
            <v>-79917.119999999995</v>
          </cell>
          <cell r="D720">
            <v>-79917.119999999995</v>
          </cell>
        </row>
        <row r="721">
          <cell r="A721">
            <v>224003000108</v>
          </cell>
          <cell r="B721" t="str">
            <v>AUDITORIA EXTERNA</v>
          </cell>
          <cell r="C721">
            <v>-7500</v>
          </cell>
          <cell r="D721">
            <v>-7500</v>
          </cell>
        </row>
        <row r="722">
          <cell r="A722">
            <v>224003000109</v>
          </cell>
          <cell r="B722" t="str">
            <v>AUDITORIA FISCAL</v>
          </cell>
          <cell r="C722">
            <v>-4999.8999999999996</v>
          </cell>
          <cell r="D722">
            <v>-4999.8999999999996</v>
          </cell>
        </row>
        <row r="723">
          <cell r="A723">
            <v>224003000116</v>
          </cell>
          <cell r="B723" t="str">
            <v>ADMINISTRACION PROGRAMA DE PROTECCION- TARJETA DE CREDITO</v>
          </cell>
          <cell r="C723">
            <v>-1390031.68</v>
          </cell>
          <cell r="D723">
            <v>-1390031.68</v>
          </cell>
        </row>
        <row r="724">
          <cell r="A724">
            <v>225</v>
          </cell>
          <cell r="B724" t="str">
            <v>CREDITOS DIFERIDOS</v>
          </cell>
          <cell r="C724">
            <v>-1883813.85</v>
          </cell>
          <cell r="D724">
            <v>-1883813.85</v>
          </cell>
        </row>
        <row r="725">
          <cell r="A725">
            <v>2250</v>
          </cell>
          <cell r="B725" t="str">
            <v>CREDITOS DIFERIDOS</v>
          </cell>
          <cell r="C725">
            <v>-1883813.85</v>
          </cell>
          <cell r="D725">
            <v>-1883813.85</v>
          </cell>
        </row>
        <row r="726">
          <cell r="A726">
            <v>225002</v>
          </cell>
          <cell r="B726" t="str">
            <v>DIFERENCIAS DE PRECIOS EN OPERACIONES CON TITULOS VALORES</v>
          </cell>
          <cell r="C726">
            <v>-1883813.85</v>
          </cell>
          <cell r="D726">
            <v>-1883813.85</v>
          </cell>
        </row>
        <row r="727">
          <cell r="A727">
            <v>2250020000</v>
          </cell>
          <cell r="B727" t="str">
            <v>DIFERENCIAS DE PRECIOS EN OPERACIONES CON TITULOS VALORES</v>
          </cell>
          <cell r="C727">
            <v>-1883813.85</v>
          </cell>
          <cell r="D727">
            <v>-1883813.85</v>
          </cell>
        </row>
        <row r="728">
          <cell r="A728">
            <v>225002000002</v>
          </cell>
          <cell r="B728" t="str">
            <v>DIFERENCIAS DE PRECIOS EN OPERACIONES CON ENTIDADES DEL ESTA</v>
          </cell>
          <cell r="C728">
            <v>-1883813.85</v>
          </cell>
          <cell r="D728">
            <v>-1883813.85</v>
          </cell>
        </row>
        <row r="729">
          <cell r="C729"/>
          <cell r="D729"/>
        </row>
        <row r="730">
          <cell r="B730" t="str">
            <v>TOTAL PASIVOS</v>
          </cell>
          <cell r="C730">
            <v>-468393566.57999998</v>
          </cell>
          <cell r="D730">
            <v>-468393566.57999998</v>
          </cell>
        </row>
        <row r="731">
          <cell r="C731"/>
          <cell r="D731"/>
        </row>
        <row r="732">
          <cell r="A732">
            <v>31</v>
          </cell>
          <cell r="B732" t="str">
            <v>PATRIMONIO</v>
          </cell>
          <cell r="C732">
            <v>-136053502.87</v>
          </cell>
          <cell r="D732">
            <v>-136053502.87</v>
          </cell>
        </row>
        <row r="733">
          <cell r="A733">
            <v>311</v>
          </cell>
          <cell r="B733" t="str">
            <v>CAPITAL SOCIAL</v>
          </cell>
          <cell r="C733">
            <v>-102207700</v>
          </cell>
          <cell r="D733">
            <v>-102207700</v>
          </cell>
        </row>
        <row r="734">
          <cell r="A734">
            <v>3110</v>
          </cell>
          <cell r="B734" t="str">
            <v>CAPITAL SOCIAL FIJO</v>
          </cell>
          <cell r="C734">
            <v>-5714300</v>
          </cell>
          <cell r="D734">
            <v>-5714300</v>
          </cell>
        </row>
        <row r="735">
          <cell r="A735">
            <v>311001</v>
          </cell>
          <cell r="B735" t="str">
            <v>CAPITAL SUSCRITO PAGADO</v>
          </cell>
          <cell r="C735">
            <v>-5714300</v>
          </cell>
          <cell r="D735">
            <v>-5714300</v>
          </cell>
        </row>
        <row r="736">
          <cell r="A736">
            <v>3110010200</v>
          </cell>
          <cell r="B736" t="str">
            <v>ACCIONES</v>
          </cell>
          <cell r="C736">
            <v>-5714300</v>
          </cell>
          <cell r="D736">
            <v>-5714300</v>
          </cell>
        </row>
        <row r="737">
          <cell r="A737">
            <v>311001020001</v>
          </cell>
          <cell r="B737" t="str">
            <v>CAPITAL FIJO</v>
          </cell>
          <cell r="C737">
            <v>-5714300</v>
          </cell>
          <cell r="D737">
            <v>-5714300</v>
          </cell>
        </row>
        <row r="738">
          <cell r="A738">
            <v>3111</v>
          </cell>
          <cell r="B738" t="str">
            <v>CAPITAL SOCIAL VARIABLE</v>
          </cell>
          <cell r="C738">
            <v>-96493400</v>
          </cell>
          <cell r="D738">
            <v>-96493400</v>
          </cell>
        </row>
        <row r="739">
          <cell r="A739">
            <v>311101</v>
          </cell>
          <cell r="B739" t="str">
            <v>CAPITAL SUSCRITO PAGADO</v>
          </cell>
          <cell r="C739">
            <v>-97456500</v>
          </cell>
          <cell r="D739">
            <v>-97456500</v>
          </cell>
        </row>
        <row r="740">
          <cell r="A740">
            <v>3111010200</v>
          </cell>
          <cell r="B740" t="str">
            <v>ACCIONES</v>
          </cell>
          <cell r="C740">
            <v>-97456500</v>
          </cell>
          <cell r="D740">
            <v>-97456500</v>
          </cell>
        </row>
        <row r="741">
          <cell r="A741">
            <v>311102</v>
          </cell>
          <cell r="B741" t="str">
            <v>CAPITAL SUSCRITO NO PAGADO</v>
          </cell>
          <cell r="C741">
            <v>963100</v>
          </cell>
          <cell r="D741">
            <v>963100</v>
          </cell>
        </row>
        <row r="742">
          <cell r="A742">
            <v>3111020200</v>
          </cell>
          <cell r="B742" t="str">
            <v>ACCIONES</v>
          </cell>
          <cell r="C742">
            <v>963100</v>
          </cell>
          <cell r="D742">
            <v>963100</v>
          </cell>
        </row>
        <row r="743">
          <cell r="A743">
            <v>313</v>
          </cell>
          <cell r="B743" t="str">
            <v>RESERVAS DE CAPITAL</v>
          </cell>
          <cell r="C743">
            <v>-33845802.869999997</v>
          </cell>
          <cell r="D743">
            <v>-33845802.869999997</v>
          </cell>
        </row>
        <row r="744">
          <cell r="A744">
            <v>3130</v>
          </cell>
          <cell r="B744" t="str">
            <v>RESERVAS DE CAPITAL</v>
          </cell>
          <cell r="C744">
            <v>-33845802.869999997</v>
          </cell>
          <cell r="D744">
            <v>-33845802.869999997</v>
          </cell>
        </row>
        <row r="745">
          <cell r="A745">
            <v>313000</v>
          </cell>
          <cell r="B745" t="str">
            <v>RESERVAS DE CAPITAL</v>
          </cell>
          <cell r="C745">
            <v>-33845802.869999997</v>
          </cell>
          <cell r="D745">
            <v>-33845802.869999997</v>
          </cell>
        </row>
        <row r="746">
          <cell r="A746">
            <v>3130000100</v>
          </cell>
          <cell r="B746" t="str">
            <v>RESERVA LEGAL</v>
          </cell>
          <cell r="C746">
            <v>-33834438.479999997</v>
          </cell>
          <cell r="D746">
            <v>-33834438.479999997</v>
          </cell>
        </row>
        <row r="747">
          <cell r="A747">
            <v>3130000300</v>
          </cell>
          <cell r="B747" t="str">
            <v>RESERVAS VOLUNTARIAS</v>
          </cell>
          <cell r="C747">
            <v>-11364.39</v>
          </cell>
          <cell r="D747">
            <v>-11364.39</v>
          </cell>
        </row>
        <row r="748">
          <cell r="A748">
            <v>32</v>
          </cell>
          <cell r="B748" t="str">
            <v>PATRIMONIO RESTRINGIDO</v>
          </cell>
          <cell r="C748">
            <v>-4458839.63</v>
          </cell>
          <cell r="D748">
            <v>-4458839.63</v>
          </cell>
        </row>
        <row r="749">
          <cell r="A749">
            <v>321</v>
          </cell>
          <cell r="B749" t="str">
            <v>UTILIDADES NO DISTRIBUIBLES</v>
          </cell>
          <cell r="C749">
            <v>-1174413.6000000001</v>
          </cell>
          <cell r="D749">
            <v>-1174413.6000000001</v>
          </cell>
        </row>
        <row r="750">
          <cell r="A750">
            <v>3210</v>
          </cell>
          <cell r="B750" t="str">
            <v>UTILIDADES NO DISTRIBUIBLES</v>
          </cell>
          <cell r="C750">
            <v>-1174413.6000000001</v>
          </cell>
          <cell r="D750">
            <v>-1174413.6000000001</v>
          </cell>
        </row>
        <row r="751">
          <cell r="A751">
            <v>321000</v>
          </cell>
          <cell r="B751" t="str">
            <v>UTILIDADES NO DISTRIBUIBLES</v>
          </cell>
          <cell r="C751">
            <v>-1174413.6000000001</v>
          </cell>
          <cell r="D751">
            <v>-1174413.6000000001</v>
          </cell>
        </row>
        <row r="752">
          <cell r="A752">
            <v>3210000000</v>
          </cell>
          <cell r="B752" t="str">
            <v>UTILIDADES NO DISTRIBUIBLES</v>
          </cell>
          <cell r="C752">
            <v>-1174413.6000000001</v>
          </cell>
          <cell r="D752">
            <v>-1174413.6000000001</v>
          </cell>
        </row>
        <row r="753">
          <cell r="A753">
            <v>322</v>
          </cell>
          <cell r="B753" t="str">
            <v>REVALUACIONES</v>
          </cell>
          <cell r="C753">
            <v>-3283546.68</v>
          </cell>
          <cell r="D753">
            <v>-3283546.68</v>
          </cell>
        </row>
        <row r="754">
          <cell r="A754">
            <v>3220</v>
          </cell>
          <cell r="B754" t="str">
            <v>REVALUACIONES</v>
          </cell>
          <cell r="C754">
            <v>-3283546.68</v>
          </cell>
          <cell r="D754">
            <v>-3283546.68</v>
          </cell>
        </row>
        <row r="755">
          <cell r="A755">
            <v>322000</v>
          </cell>
          <cell r="B755" t="str">
            <v>REVALUACIONES</v>
          </cell>
          <cell r="C755">
            <v>-3283546.68</v>
          </cell>
          <cell r="D755">
            <v>-3283546.68</v>
          </cell>
        </row>
        <row r="756">
          <cell r="A756">
            <v>3220000100</v>
          </cell>
          <cell r="B756" t="str">
            <v>REVALUO DE INMUEBLES DEL ACTIVO FIJO</v>
          </cell>
          <cell r="C756">
            <v>-3283546.68</v>
          </cell>
          <cell r="D756">
            <v>-3283546.68</v>
          </cell>
        </row>
        <row r="757">
          <cell r="A757">
            <v>322000010001</v>
          </cell>
          <cell r="B757" t="str">
            <v>TERRENOS</v>
          </cell>
          <cell r="C757">
            <v>-1504291.48</v>
          </cell>
          <cell r="D757">
            <v>-1504291.48</v>
          </cell>
        </row>
        <row r="758">
          <cell r="A758">
            <v>322000010002</v>
          </cell>
          <cell r="B758" t="str">
            <v>EDIFICACIONES</v>
          </cell>
          <cell r="C758">
            <v>-1779255.2</v>
          </cell>
          <cell r="D758">
            <v>-1779255.2</v>
          </cell>
        </row>
        <row r="759">
          <cell r="A759">
            <v>324</v>
          </cell>
          <cell r="B759" t="str">
            <v>DONACIONES</v>
          </cell>
          <cell r="C759">
            <v>-879.35</v>
          </cell>
          <cell r="D759">
            <v>-879.35</v>
          </cell>
        </row>
        <row r="760">
          <cell r="A760">
            <v>3240</v>
          </cell>
          <cell r="B760" t="str">
            <v>DONACIONES</v>
          </cell>
          <cell r="C760">
            <v>-879.35</v>
          </cell>
          <cell r="D760">
            <v>-879.35</v>
          </cell>
        </row>
        <row r="761">
          <cell r="A761">
            <v>324002</v>
          </cell>
          <cell r="B761" t="str">
            <v>OTRAS DONACIONES</v>
          </cell>
          <cell r="C761">
            <v>-879.35</v>
          </cell>
          <cell r="D761">
            <v>-879.35</v>
          </cell>
        </row>
        <row r="762">
          <cell r="A762">
            <v>3240020300</v>
          </cell>
          <cell r="B762" t="str">
            <v>MUEBLES</v>
          </cell>
          <cell r="C762">
            <v>-879.35</v>
          </cell>
          <cell r="D762">
            <v>-879.35</v>
          </cell>
        </row>
        <row r="763">
          <cell r="C763"/>
          <cell r="D763"/>
        </row>
        <row r="764">
          <cell r="B764" t="str">
            <v>TOTAL PATRIMONIO</v>
          </cell>
          <cell r="C764">
            <v>-140512342.5</v>
          </cell>
          <cell r="D764">
            <v>-140512342.5</v>
          </cell>
        </row>
        <row r="765">
          <cell r="C765"/>
          <cell r="D765"/>
        </row>
        <row r="766">
          <cell r="A766">
            <v>61</v>
          </cell>
          <cell r="B766" t="str">
            <v>INGRESOS DE OPERACIONES DE INTERMEDIACION</v>
          </cell>
          <cell r="C766">
            <v>-20810880.579999998</v>
          </cell>
          <cell r="D766">
            <v>-20810880.579999998</v>
          </cell>
        </row>
        <row r="767">
          <cell r="A767">
            <v>611</v>
          </cell>
          <cell r="B767" t="str">
            <v>INGRESOS DE OPERACIONES DE INTERMEDIACION</v>
          </cell>
          <cell r="C767">
            <v>-20810880.579999998</v>
          </cell>
          <cell r="D767">
            <v>-20810880.579999998</v>
          </cell>
        </row>
        <row r="768">
          <cell r="A768">
            <v>6110</v>
          </cell>
          <cell r="B768" t="str">
            <v>INGRESOS DE OPERACIONES DE INTERMEDIACION</v>
          </cell>
          <cell r="C768">
            <v>-20810880.579999998</v>
          </cell>
          <cell r="D768">
            <v>-20810880.579999998</v>
          </cell>
        </row>
        <row r="769">
          <cell r="A769">
            <v>611001</v>
          </cell>
          <cell r="B769" t="str">
            <v>CARTERA DE PRESTAMOS</v>
          </cell>
          <cell r="C769">
            <v>-15141561.82</v>
          </cell>
          <cell r="D769">
            <v>-15141561.82</v>
          </cell>
        </row>
        <row r="770">
          <cell r="A770">
            <v>6110010100</v>
          </cell>
          <cell r="B770" t="str">
            <v>INTERESES</v>
          </cell>
          <cell r="C770">
            <v>-15141561.82</v>
          </cell>
          <cell r="D770">
            <v>-15141561.82</v>
          </cell>
        </row>
        <row r="771">
          <cell r="A771">
            <v>611001010001</v>
          </cell>
          <cell r="B771" t="str">
            <v>PACTADOS HASTA UN AÑO PLAZO</v>
          </cell>
          <cell r="C771">
            <v>-241593.47</v>
          </cell>
          <cell r="D771">
            <v>-241593.47</v>
          </cell>
        </row>
        <row r="772">
          <cell r="A772">
            <v>61100101000101</v>
          </cell>
          <cell r="B772" t="str">
            <v>OTORGAMIENTOS ORIGINALES</v>
          </cell>
          <cell r="C772">
            <v>-241587.69</v>
          </cell>
          <cell r="D772">
            <v>-241587.69</v>
          </cell>
        </row>
        <row r="773">
          <cell r="A773">
            <v>61100101000103</v>
          </cell>
          <cell r="B773" t="str">
            <v>INTERESES MORATORIOS</v>
          </cell>
          <cell r="C773">
            <v>-5.78</v>
          </cell>
          <cell r="D773">
            <v>-5.78</v>
          </cell>
        </row>
        <row r="774">
          <cell r="A774">
            <v>611001010002</v>
          </cell>
          <cell r="B774" t="str">
            <v>PACTADOS A MAS DE UN AÑO PLAZO</v>
          </cell>
          <cell r="C774">
            <v>-14899968.35</v>
          </cell>
          <cell r="D774">
            <v>-14899968.35</v>
          </cell>
        </row>
        <row r="775">
          <cell r="A775">
            <v>61100101000201</v>
          </cell>
          <cell r="B775" t="str">
            <v>OTORGAMIENTOS ORIGINALES</v>
          </cell>
          <cell r="C775">
            <v>-14899936.84</v>
          </cell>
          <cell r="D775">
            <v>-14899936.84</v>
          </cell>
        </row>
        <row r="776">
          <cell r="A776">
            <v>61100101000203</v>
          </cell>
          <cell r="B776" t="str">
            <v>INTERESES MORATORIOS</v>
          </cell>
          <cell r="C776">
            <v>-31.51</v>
          </cell>
          <cell r="D776">
            <v>-31.51</v>
          </cell>
        </row>
        <row r="777">
          <cell r="A777">
            <v>611002</v>
          </cell>
          <cell r="B777" t="str">
            <v>CARTERA DE INVERSIONES</v>
          </cell>
          <cell r="C777">
            <v>-5264990.38</v>
          </cell>
          <cell r="D777">
            <v>-5264990.38</v>
          </cell>
        </row>
        <row r="778">
          <cell r="A778">
            <v>6110020100</v>
          </cell>
          <cell r="B778" t="str">
            <v>INTERESES</v>
          </cell>
          <cell r="C778">
            <v>-5264990.38</v>
          </cell>
          <cell r="D778">
            <v>-5264990.38</v>
          </cell>
        </row>
        <row r="779">
          <cell r="A779">
            <v>611002010001</v>
          </cell>
          <cell r="B779" t="str">
            <v>TITULOS VALORES CONSERVADOS PARA NEGOCIACION</v>
          </cell>
          <cell r="C779">
            <v>-5264990.38</v>
          </cell>
          <cell r="D779">
            <v>-5264990.38</v>
          </cell>
        </row>
        <row r="780">
          <cell r="A780">
            <v>61100201000102</v>
          </cell>
          <cell r="B780" t="str">
            <v>TITULOS VALORES TRANSFERIDOS</v>
          </cell>
          <cell r="C780">
            <v>-5264990.38</v>
          </cell>
          <cell r="D780">
            <v>-5264990.38</v>
          </cell>
        </row>
        <row r="781">
          <cell r="A781">
            <v>611004</v>
          </cell>
          <cell r="B781" t="str">
            <v>INTERESES SOBRE DEPOSITOS</v>
          </cell>
          <cell r="C781">
            <v>-404328.38</v>
          </cell>
          <cell r="D781">
            <v>-404328.38</v>
          </cell>
        </row>
        <row r="782">
          <cell r="A782">
            <v>6110040100</v>
          </cell>
          <cell r="B782" t="str">
            <v>EN EL BCR</v>
          </cell>
          <cell r="C782">
            <v>-15307.46</v>
          </cell>
          <cell r="D782">
            <v>-15307.46</v>
          </cell>
        </row>
        <row r="783">
          <cell r="A783">
            <v>611004010001</v>
          </cell>
          <cell r="B783" t="str">
            <v>DEPOSITOS PARA RESERVA DE LIQUDEZ</v>
          </cell>
          <cell r="C783">
            <v>-15307.46</v>
          </cell>
          <cell r="D783">
            <v>-15307.46</v>
          </cell>
        </row>
        <row r="784">
          <cell r="A784">
            <v>6110040200</v>
          </cell>
          <cell r="B784" t="str">
            <v>EN OTRAS INSTITUCIONES FINANCIERAS</v>
          </cell>
          <cell r="C784">
            <v>-389020.92</v>
          </cell>
          <cell r="D784">
            <v>-389020.92</v>
          </cell>
        </row>
        <row r="785">
          <cell r="A785">
            <v>611004020001</v>
          </cell>
          <cell r="B785" t="str">
            <v>OTRAS ENTIDADES DEL SISTEMA FIANCIERO</v>
          </cell>
          <cell r="C785">
            <v>-389020.92</v>
          </cell>
          <cell r="D785">
            <v>-389020.92</v>
          </cell>
        </row>
        <row r="786">
          <cell r="A786">
            <v>61100402000101</v>
          </cell>
          <cell r="B786" t="str">
            <v>DEPOSITOS A LA VISTA</v>
          </cell>
          <cell r="C786">
            <v>-389020.92</v>
          </cell>
          <cell r="D786">
            <v>-389020.92</v>
          </cell>
        </row>
        <row r="787">
          <cell r="A787">
            <v>6110040200010100</v>
          </cell>
          <cell r="B787" t="str">
            <v>BANCOS</v>
          </cell>
          <cell r="C787">
            <v>-389020.92</v>
          </cell>
          <cell r="D787">
            <v>-389020.92</v>
          </cell>
        </row>
        <row r="788">
          <cell r="A788">
            <v>62</v>
          </cell>
          <cell r="B788" t="str">
            <v>INGRESOS DE OTRAS OPERACIONES</v>
          </cell>
          <cell r="C788">
            <v>-8905581.5800000001</v>
          </cell>
          <cell r="D788">
            <v>-8905581.5800000001</v>
          </cell>
        </row>
        <row r="789">
          <cell r="A789">
            <v>621</v>
          </cell>
          <cell r="B789" t="str">
            <v>INGRESOS DE OTRAS OPERACIONES</v>
          </cell>
          <cell r="C789">
            <v>-8905581.5800000001</v>
          </cell>
          <cell r="D789">
            <v>-8905581.5800000001</v>
          </cell>
        </row>
        <row r="790">
          <cell r="A790">
            <v>6210</v>
          </cell>
          <cell r="B790" t="str">
            <v>INGRESOS DE OTRAS OPERACIONES</v>
          </cell>
          <cell r="C790">
            <v>-8905581.5800000001</v>
          </cell>
          <cell r="D790">
            <v>-8905581.5800000001</v>
          </cell>
        </row>
        <row r="791">
          <cell r="A791">
            <v>621002</v>
          </cell>
          <cell r="B791" t="str">
            <v>SERVICIOS TECNICOS</v>
          </cell>
          <cell r="C791">
            <v>-580660.04</v>
          </cell>
          <cell r="D791">
            <v>-580660.04</v>
          </cell>
        </row>
        <row r="792">
          <cell r="A792">
            <v>6210020300</v>
          </cell>
          <cell r="B792" t="str">
            <v>SERVICIOS DE CAPACITACION</v>
          </cell>
          <cell r="C792">
            <v>-228160</v>
          </cell>
          <cell r="D792">
            <v>-228160</v>
          </cell>
        </row>
        <row r="793">
          <cell r="A793">
            <v>6210020700</v>
          </cell>
          <cell r="B793" t="str">
            <v>ASESORIA</v>
          </cell>
          <cell r="C793">
            <v>-15800</v>
          </cell>
          <cell r="D793">
            <v>-15800</v>
          </cell>
        </row>
        <row r="794">
          <cell r="A794">
            <v>6210029100</v>
          </cell>
          <cell r="B794" t="str">
            <v>OTROS</v>
          </cell>
          <cell r="C794">
            <v>-336700.04</v>
          </cell>
          <cell r="D794">
            <v>-336700.04</v>
          </cell>
        </row>
        <row r="795">
          <cell r="A795">
            <v>621002910003</v>
          </cell>
          <cell r="B795" t="str">
            <v>SERVICIO DE SELECCION Y EVALUACION DE RECURSOS HUMANOS</v>
          </cell>
          <cell r="C795">
            <v>-14430</v>
          </cell>
          <cell r="D795">
            <v>-14430</v>
          </cell>
        </row>
        <row r="796">
          <cell r="A796">
            <v>621002910004</v>
          </cell>
          <cell r="B796" t="str">
            <v>SERVICIO DE CIERRE CENTRALIZADO EN CADI</v>
          </cell>
          <cell r="C796">
            <v>-138053.76000000001</v>
          </cell>
          <cell r="D796">
            <v>-138053.76000000001</v>
          </cell>
        </row>
        <row r="797">
          <cell r="A797">
            <v>621002910006</v>
          </cell>
          <cell r="B797" t="str">
            <v>SERVICIO DE ASESORIA MYPE</v>
          </cell>
          <cell r="C797">
            <v>-184216.28</v>
          </cell>
          <cell r="D797">
            <v>-184216.28</v>
          </cell>
        </row>
        <row r="798">
          <cell r="A798">
            <v>621004</v>
          </cell>
          <cell r="B798" t="str">
            <v>SERVICIOS FINANCIEROS</v>
          </cell>
          <cell r="C798">
            <v>-8324921.54</v>
          </cell>
          <cell r="D798">
            <v>-8324921.54</v>
          </cell>
        </row>
        <row r="799">
          <cell r="A799">
            <v>6210040400</v>
          </cell>
          <cell r="B799" t="str">
            <v>OTROS</v>
          </cell>
          <cell r="C799">
            <v>-8324921.54</v>
          </cell>
          <cell r="D799">
            <v>-8324921.54</v>
          </cell>
        </row>
        <row r="800">
          <cell r="A800">
            <v>621004040006</v>
          </cell>
          <cell r="B800" t="str">
            <v>SERVICIO DE SALUD A TU ALCANCE</v>
          </cell>
          <cell r="C800">
            <v>-8828.6</v>
          </cell>
          <cell r="D800">
            <v>-8828.6</v>
          </cell>
        </row>
        <row r="801">
          <cell r="A801">
            <v>621004040009</v>
          </cell>
          <cell r="B801" t="str">
            <v>COMISION POR PAGO REMESAS FAMILIARES</v>
          </cell>
          <cell r="C801">
            <v>-710899.86</v>
          </cell>
          <cell r="D801">
            <v>-710899.86</v>
          </cell>
        </row>
        <row r="802">
          <cell r="A802">
            <v>621004040010</v>
          </cell>
          <cell r="B802" t="str">
            <v>RESGUARDO Y CUSTODIA DE DOCUMENTOS</v>
          </cell>
          <cell r="C802">
            <v>-13853.1</v>
          </cell>
          <cell r="D802">
            <v>-13853.1</v>
          </cell>
        </row>
        <row r="803">
          <cell r="A803">
            <v>621004040018</v>
          </cell>
          <cell r="B803" t="str">
            <v>COMISIONES POR COMPRA TARJETAS DE DEBITO</v>
          </cell>
          <cell r="C803">
            <v>-296583.65000000002</v>
          </cell>
          <cell r="D803">
            <v>-296583.65000000002</v>
          </cell>
        </row>
        <row r="804">
          <cell r="A804">
            <v>621004040020</v>
          </cell>
          <cell r="B804" t="str">
            <v>COMISONES POR SERVICIO DE RETIRO TARJETA DE CREDITO ATMS</v>
          </cell>
          <cell r="C804">
            <v>-320.39999999999998</v>
          </cell>
          <cell r="D804">
            <v>-320.39999999999998</v>
          </cell>
        </row>
        <row r="805">
          <cell r="A805">
            <v>621004040021</v>
          </cell>
          <cell r="B805" t="str">
            <v>COMISIONES POR SERVICIO RETIRO DE EFECTIVO TARJETA DE DEBITO</v>
          </cell>
          <cell r="C805">
            <v>-66329.5</v>
          </cell>
          <cell r="D805">
            <v>-66329.5</v>
          </cell>
        </row>
        <row r="806">
          <cell r="A806">
            <v>621004040022</v>
          </cell>
          <cell r="B806" t="str">
            <v>COMISION RUTEO TRANSACCIONES TARJETA DE CREDITO POS</v>
          </cell>
          <cell r="C806">
            <v>-1084063.51</v>
          </cell>
          <cell r="D806">
            <v>-1084063.51</v>
          </cell>
        </row>
        <row r="807">
          <cell r="A807">
            <v>621004040023</v>
          </cell>
          <cell r="B807" t="str">
            <v>COMISION RUTEO TRANSACCIONES TARJETA DE DEBITO POS</v>
          </cell>
          <cell r="C807">
            <v>-442773.84</v>
          </cell>
          <cell r="D807">
            <v>-442773.84</v>
          </cell>
        </row>
        <row r="808">
          <cell r="A808">
            <v>621004040027</v>
          </cell>
          <cell r="B808" t="str">
            <v>ADMINISTRACION TARJETA DE CREDITO</v>
          </cell>
          <cell r="C808">
            <v>-1651583.67</v>
          </cell>
          <cell r="D808">
            <v>-1651583.67</v>
          </cell>
        </row>
        <row r="809">
          <cell r="A809">
            <v>621004040028</v>
          </cell>
          <cell r="B809" t="str">
            <v>ADMINISTRACION TARJETA DE DEBITO</v>
          </cell>
          <cell r="C809">
            <v>-1240738.3999999999</v>
          </cell>
          <cell r="D809">
            <v>-1240738.3999999999</v>
          </cell>
        </row>
        <row r="810">
          <cell r="A810">
            <v>621004040031</v>
          </cell>
          <cell r="B810" t="str">
            <v>SERVICIO SARO</v>
          </cell>
          <cell r="C810">
            <v>-196991.46</v>
          </cell>
          <cell r="D810">
            <v>-196991.46</v>
          </cell>
        </row>
        <row r="811">
          <cell r="A811">
            <v>621004040032</v>
          </cell>
          <cell r="B811" t="str">
            <v>SERVICIO CREDIT SCORING</v>
          </cell>
          <cell r="C811">
            <v>-200708.28</v>
          </cell>
          <cell r="D811">
            <v>-200708.28</v>
          </cell>
        </row>
        <row r="812">
          <cell r="A812">
            <v>621004040044</v>
          </cell>
          <cell r="B812" t="str">
            <v>COMISIONES POR SERVICIO DE RED ATM´S</v>
          </cell>
          <cell r="C812">
            <v>-639651.72</v>
          </cell>
          <cell r="D812">
            <v>-639651.72</v>
          </cell>
        </row>
        <row r="813">
          <cell r="A813">
            <v>621004040045</v>
          </cell>
          <cell r="B813" t="str">
            <v>ADMINISTRACION Y OTROS SERVICIOS ATM´S</v>
          </cell>
          <cell r="C813">
            <v>-55350</v>
          </cell>
          <cell r="D813">
            <v>-55350</v>
          </cell>
        </row>
        <row r="814">
          <cell r="A814">
            <v>621004040047</v>
          </cell>
          <cell r="B814" t="str">
            <v>CORRESPONSALES NO BANCARIOS</v>
          </cell>
          <cell r="C814">
            <v>-108669.57</v>
          </cell>
          <cell r="D814">
            <v>-108669.57</v>
          </cell>
        </row>
        <row r="815">
          <cell r="A815">
            <v>62100404004701</v>
          </cell>
          <cell r="B815" t="str">
            <v>COMISION POR SERVICIO DE RED DE CNB</v>
          </cell>
          <cell r="C815">
            <v>-106916.03</v>
          </cell>
          <cell r="D815">
            <v>-106916.03</v>
          </cell>
        </row>
        <row r="816">
          <cell r="A816">
            <v>62100404004703</v>
          </cell>
          <cell r="B816" t="str">
            <v>COMISION DE SERVICIOS CNB´S ADMINISTRADOS POR FEDESERVI</v>
          </cell>
          <cell r="C816">
            <v>-1753.54</v>
          </cell>
          <cell r="D816">
            <v>-1753.54</v>
          </cell>
        </row>
        <row r="817">
          <cell r="A817">
            <v>621004040048</v>
          </cell>
          <cell r="B817" t="str">
            <v>ADMINISTRACION Y OTROS SERVICIOS CNB</v>
          </cell>
          <cell r="C817">
            <v>-34877.5</v>
          </cell>
          <cell r="D817">
            <v>-34877.5</v>
          </cell>
        </row>
        <row r="818">
          <cell r="A818">
            <v>621004040049</v>
          </cell>
          <cell r="B818" t="str">
            <v>COMISION POR OPERACIONES INTERENTIDADES</v>
          </cell>
          <cell r="C818">
            <v>-2878.5</v>
          </cell>
          <cell r="D818">
            <v>-2878.5</v>
          </cell>
        </row>
        <row r="819">
          <cell r="A819">
            <v>621004040050</v>
          </cell>
          <cell r="B819" t="str">
            <v>COMISION POR SERVICIO DE COLECTURIA BELCORP</v>
          </cell>
          <cell r="C819">
            <v>-1567.15</v>
          </cell>
          <cell r="D819">
            <v>-1567.15</v>
          </cell>
        </row>
        <row r="820">
          <cell r="A820">
            <v>621004040051</v>
          </cell>
          <cell r="B820" t="str">
            <v>SERVICIO DE ORGANIZACION Y METODOS</v>
          </cell>
          <cell r="C820">
            <v>-2050</v>
          </cell>
          <cell r="D820">
            <v>-2050</v>
          </cell>
        </row>
        <row r="821">
          <cell r="A821">
            <v>621004040056</v>
          </cell>
          <cell r="B821" t="str">
            <v>SERVICIO DE BANCA MOVIL</v>
          </cell>
          <cell r="C821">
            <v>-765255.48</v>
          </cell>
          <cell r="D821">
            <v>-765255.48</v>
          </cell>
        </row>
        <row r="822">
          <cell r="A822">
            <v>62100404005601</v>
          </cell>
          <cell r="B822" t="str">
            <v>COMISION POR SERVICIO DE BANCA MOVIL</v>
          </cell>
          <cell r="C822">
            <v>-325128.48</v>
          </cell>
          <cell r="D822">
            <v>-325128.48</v>
          </cell>
        </row>
        <row r="823">
          <cell r="A823">
            <v>62100404005602</v>
          </cell>
          <cell r="B823" t="str">
            <v>SERVICIO DE ADMINISTRACION DE BANCA MOVIL</v>
          </cell>
          <cell r="C823">
            <v>-440127</v>
          </cell>
          <cell r="D823">
            <v>-440127</v>
          </cell>
        </row>
        <row r="824">
          <cell r="A824">
            <v>621004040060</v>
          </cell>
          <cell r="B824" t="str">
            <v>CALL CENTER TARJETAS</v>
          </cell>
          <cell r="C824">
            <v>-727691.49</v>
          </cell>
          <cell r="D824">
            <v>-727691.49</v>
          </cell>
        </row>
        <row r="825">
          <cell r="A825">
            <v>621004040061</v>
          </cell>
          <cell r="B825" t="str">
            <v>SERVICIOS DE COLECTURIA</v>
          </cell>
          <cell r="C825">
            <v>-2327.54</v>
          </cell>
          <cell r="D825">
            <v>-2327.54</v>
          </cell>
        </row>
        <row r="826">
          <cell r="A826">
            <v>621004040064</v>
          </cell>
          <cell r="B826" t="str">
            <v>COMISION POR SERVICIO DE COMERCIALIZACION DE SEGUROS</v>
          </cell>
          <cell r="C826">
            <v>-15657.44</v>
          </cell>
          <cell r="D826">
            <v>-15657.44</v>
          </cell>
        </row>
        <row r="827">
          <cell r="A827">
            <v>621004040065</v>
          </cell>
          <cell r="B827" t="str">
            <v>COMISION POR SERVICIOS DE COMERCIALIZACION</v>
          </cell>
          <cell r="C827">
            <v>-28.13</v>
          </cell>
          <cell r="D827">
            <v>-28.13</v>
          </cell>
        </row>
        <row r="828">
          <cell r="A828">
            <v>62100404006501</v>
          </cell>
          <cell r="B828" t="str">
            <v>COMERCIALIZACION DE SEGURO REMESAS FAMILIARES</v>
          </cell>
          <cell r="C828">
            <v>-28.13</v>
          </cell>
          <cell r="D828">
            <v>-28.13</v>
          </cell>
        </row>
        <row r="829">
          <cell r="A829">
            <v>621004040066</v>
          </cell>
          <cell r="B829" t="str">
            <v>SERVICIO DE KIOSKOS FINANCIEROS</v>
          </cell>
          <cell r="C829">
            <v>-5881.95</v>
          </cell>
          <cell r="D829">
            <v>-5881.95</v>
          </cell>
        </row>
        <row r="830">
          <cell r="A830">
            <v>62100404006601</v>
          </cell>
          <cell r="B830" t="str">
            <v>COMISION POR USO DE KIOSKOS</v>
          </cell>
          <cell r="C830">
            <v>-0.86</v>
          </cell>
          <cell r="D830">
            <v>-0.86</v>
          </cell>
        </row>
        <row r="831">
          <cell r="A831">
            <v>62100404006602</v>
          </cell>
          <cell r="B831" t="str">
            <v>COMISION POR RUTEO DE TRANSACCION DE KIOSKOS</v>
          </cell>
          <cell r="C831">
            <v>-31.09</v>
          </cell>
          <cell r="D831">
            <v>-31.09</v>
          </cell>
        </row>
        <row r="832">
          <cell r="A832">
            <v>62100404006603</v>
          </cell>
          <cell r="B832" t="str">
            <v>COMISION POR SERVICIO DE ADMINISTRACION DE KIOSKOS</v>
          </cell>
          <cell r="C832">
            <v>-5850</v>
          </cell>
          <cell r="D832">
            <v>-5850</v>
          </cell>
        </row>
        <row r="833">
          <cell r="A833">
            <v>621004040068</v>
          </cell>
          <cell r="B833" t="str">
            <v>INGRESO POR SERVICIOS DE AGENCIAS DE FEDECREDITO</v>
          </cell>
          <cell r="C833">
            <v>-13870.87</v>
          </cell>
          <cell r="D833">
            <v>-13870.87</v>
          </cell>
        </row>
        <row r="834">
          <cell r="A834">
            <v>62100404006801</v>
          </cell>
          <cell r="B834" t="str">
            <v>AGENCIA MULTIPLAZA</v>
          </cell>
          <cell r="C834">
            <v>-9056.9599999999991</v>
          </cell>
          <cell r="D834">
            <v>-9056.9599999999991</v>
          </cell>
        </row>
        <row r="835">
          <cell r="A835">
            <v>62100404006802</v>
          </cell>
          <cell r="B835" t="str">
            <v>AGENCIA WORLD TRADE CENTER</v>
          </cell>
          <cell r="C835">
            <v>-4813.91</v>
          </cell>
          <cell r="D835">
            <v>-4813.91</v>
          </cell>
        </row>
        <row r="836">
          <cell r="A836">
            <v>621004040069</v>
          </cell>
          <cell r="B836" t="str">
            <v>COMISIONES POR SERVICIO DE COMERCIOS AFILIADOS</v>
          </cell>
          <cell r="C836">
            <v>-2.99</v>
          </cell>
          <cell r="D836">
            <v>-2.99</v>
          </cell>
        </row>
        <row r="837">
          <cell r="A837">
            <v>62100404006901</v>
          </cell>
          <cell r="B837" t="str">
            <v>TASA DE INTERCAMBIO FIJA</v>
          </cell>
          <cell r="C837">
            <v>-2.2000000000000002</v>
          </cell>
          <cell r="D837">
            <v>-2.2000000000000002</v>
          </cell>
        </row>
        <row r="838">
          <cell r="A838">
            <v>6210040400690100</v>
          </cell>
          <cell r="B838" t="str">
            <v>COMISION POR COMPRAS CON TARJETAS DEL SISTEMA FEDECREDITO TD</v>
          </cell>
          <cell r="C838">
            <v>-0.36</v>
          </cell>
          <cell r="D838">
            <v>-0.36</v>
          </cell>
        </row>
        <row r="839">
          <cell r="A839">
            <v>6210040400690100</v>
          </cell>
          <cell r="B839" t="str">
            <v>COMISION POR COMPRAS CON TARJETAS DEL SISTEMA FEDECREDITO TC</v>
          </cell>
          <cell r="C839">
            <v>-1.84</v>
          </cell>
          <cell r="D839">
            <v>-1.84</v>
          </cell>
        </row>
        <row r="840">
          <cell r="A840">
            <v>62100404006902</v>
          </cell>
          <cell r="B840" t="str">
            <v>TASA DE ADQUIRENCIA</v>
          </cell>
          <cell r="C840">
            <v>-0.79</v>
          </cell>
          <cell r="D840">
            <v>-0.79</v>
          </cell>
        </row>
        <row r="841">
          <cell r="A841">
            <v>6210040400690200</v>
          </cell>
          <cell r="B841" t="str">
            <v>COMISION POR COMPRAS CON TARJETAS DEL SISTEMA FEDECREDITO TD</v>
          </cell>
          <cell r="C841">
            <v>-0.05</v>
          </cell>
          <cell r="D841">
            <v>-0.05</v>
          </cell>
        </row>
        <row r="842">
          <cell r="A842">
            <v>6210040400690200</v>
          </cell>
          <cell r="B842" t="str">
            <v>COMISION POR COMPRAS CON TARJETAS DEL SISTEMA FEDECREDITO TC</v>
          </cell>
          <cell r="C842">
            <v>-0.25</v>
          </cell>
          <cell r="D842">
            <v>-0.25</v>
          </cell>
        </row>
        <row r="843">
          <cell r="A843">
            <v>6210040400690200</v>
          </cell>
          <cell r="B843" t="str">
            <v>COMISION POR COMPRAS CON TARJETAS DE BANCOS EMISORES LOCALES</v>
          </cell>
          <cell r="C843">
            <v>-0.49</v>
          </cell>
          <cell r="D843">
            <v>-0.49</v>
          </cell>
        </row>
        <row r="844">
          <cell r="A844">
            <v>621004040099</v>
          </cell>
          <cell r="B844" t="str">
            <v>OTROS</v>
          </cell>
          <cell r="C844">
            <v>-35486.94</v>
          </cell>
          <cell r="D844">
            <v>-35486.94</v>
          </cell>
        </row>
        <row r="845">
          <cell r="A845">
            <v>63</v>
          </cell>
          <cell r="B845" t="str">
            <v>INGRESOS NO OPERACIONALES</v>
          </cell>
          <cell r="C845">
            <v>-1012661.63</v>
          </cell>
          <cell r="D845">
            <v>-1012661.63</v>
          </cell>
        </row>
        <row r="846">
          <cell r="A846">
            <v>631</v>
          </cell>
          <cell r="B846" t="str">
            <v>INGRESOS NO OPERACIONALES</v>
          </cell>
          <cell r="C846">
            <v>-1012661.63</v>
          </cell>
          <cell r="D846">
            <v>-1012661.63</v>
          </cell>
        </row>
        <row r="847">
          <cell r="A847">
            <v>6310</v>
          </cell>
          <cell r="B847" t="str">
            <v>INGRESOS NO OPERACIONALES</v>
          </cell>
          <cell r="C847">
            <v>-1012661.63</v>
          </cell>
          <cell r="D847">
            <v>-1012661.63</v>
          </cell>
        </row>
        <row r="848">
          <cell r="A848">
            <v>631001</v>
          </cell>
          <cell r="B848" t="str">
            <v>INGRESOS DE EJERCICIOS ANTERIORES</v>
          </cell>
          <cell r="C848">
            <v>-116822.93</v>
          </cell>
          <cell r="D848">
            <v>-116822.93</v>
          </cell>
        </row>
        <row r="849">
          <cell r="A849">
            <v>6310010100</v>
          </cell>
          <cell r="B849" t="str">
            <v>RECUPERACIONES DE PRESTAMOS E INTERESES</v>
          </cell>
          <cell r="C849">
            <v>-19053.669999999998</v>
          </cell>
          <cell r="D849">
            <v>-19053.669999999998</v>
          </cell>
        </row>
        <row r="850">
          <cell r="A850">
            <v>631001010002</v>
          </cell>
          <cell r="B850" t="str">
            <v>INTERESES</v>
          </cell>
          <cell r="C850">
            <v>-19053.669999999998</v>
          </cell>
          <cell r="D850">
            <v>-19053.669999999998</v>
          </cell>
        </row>
        <row r="851">
          <cell r="A851">
            <v>6310010300</v>
          </cell>
          <cell r="B851" t="str">
            <v>RECUPERACIONES DE GASTOS</v>
          </cell>
          <cell r="C851">
            <v>-11849.18</v>
          </cell>
          <cell r="D851">
            <v>-11849.18</v>
          </cell>
        </row>
        <row r="852">
          <cell r="A852">
            <v>6310010400</v>
          </cell>
          <cell r="B852" t="str">
            <v>LIBERACI¢N DE RESERVAS DE SANEAMIENTO</v>
          </cell>
          <cell r="C852">
            <v>-85920.08</v>
          </cell>
          <cell r="D852">
            <v>-85920.08</v>
          </cell>
        </row>
        <row r="853">
          <cell r="A853">
            <v>631001040001</v>
          </cell>
          <cell r="B853" t="str">
            <v>CAPITAL</v>
          </cell>
          <cell r="C853">
            <v>-5158.33</v>
          </cell>
          <cell r="D853">
            <v>-5158.33</v>
          </cell>
        </row>
        <row r="854">
          <cell r="A854">
            <v>63100104000101</v>
          </cell>
          <cell r="B854" t="str">
            <v>RESERVA PRESTAMOS CATEGORIA A2 Y B</v>
          </cell>
          <cell r="C854">
            <v>-5158.33</v>
          </cell>
          <cell r="D854">
            <v>-5158.33</v>
          </cell>
        </row>
        <row r="855">
          <cell r="A855">
            <v>631001040002</v>
          </cell>
          <cell r="B855" t="str">
            <v>INTERESES</v>
          </cell>
          <cell r="C855">
            <v>-237.41</v>
          </cell>
          <cell r="D855">
            <v>-237.41</v>
          </cell>
        </row>
        <row r="856">
          <cell r="A856">
            <v>63100104000201</v>
          </cell>
          <cell r="B856" t="str">
            <v>RESERVA PRESTAMOS CATEGORIA A2 Y B</v>
          </cell>
          <cell r="C856">
            <v>-237.41</v>
          </cell>
          <cell r="D856">
            <v>-237.41</v>
          </cell>
        </row>
        <row r="857">
          <cell r="A857">
            <v>631001040006</v>
          </cell>
          <cell r="B857" t="str">
            <v>RESERVA VOLUNTARIA DE PRESTAMOS</v>
          </cell>
          <cell r="C857">
            <v>-80524.34</v>
          </cell>
          <cell r="D857">
            <v>-80524.34</v>
          </cell>
        </row>
        <row r="858">
          <cell r="A858">
            <v>631003</v>
          </cell>
          <cell r="B858" t="str">
            <v>INGRESOS POR EXPLOTACION DE ACTIVOS</v>
          </cell>
          <cell r="C858">
            <v>-27000</v>
          </cell>
          <cell r="D858">
            <v>-27000</v>
          </cell>
        </row>
        <row r="859">
          <cell r="A859">
            <v>6310030100</v>
          </cell>
          <cell r="B859" t="str">
            <v>ACTIVO FIJO</v>
          </cell>
          <cell r="C859">
            <v>-27000</v>
          </cell>
          <cell r="D859">
            <v>-27000</v>
          </cell>
        </row>
        <row r="860">
          <cell r="A860">
            <v>631003010001</v>
          </cell>
          <cell r="B860" t="str">
            <v>INMUEBLES</v>
          </cell>
          <cell r="C860">
            <v>-27000</v>
          </cell>
          <cell r="D860">
            <v>-27000</v>
          </cell>
        </row>
        <row r="861">
          <cell r="A861">
            <v>631099</v>
          </cell>
          <cell r="B861" t="str">
            <v>OTROS</v>
          </cell>
          <cell r="C861">
            <v>-868838.7</v>
          </cell>
          <cell r="D861">
            <v>-868838.7</v>
          </cell>
        </row>
        <row r="862">
          <cell r="A862">
            <v>6310990100</v>
          </cell>
          <cell r="B862" t="str">
            <v>OTROS</v>
          </cell>
          <cell r="C862">
            <v>-868838.7</v>
          </cell>
          <cell r="D862">
            <v>-868838.7</v>
          </cell>
        </row>
        <row r="863">
          <cell r="A863">
            <v>631099010008</v>
          </cell>
          <cell r="B863" t="str">
            <v>ASISTENCIA MEDICA</v>
          </cell>
          <cell r="C863">
            <v>-1911.48</v>
          </cell>
          <cell r="D863">
            <v>-1911.48</v>
          </cell>
        </row>
        <row r="864">
          <cell r="A864">
            <v>631099010010</v>
          </cell>
          <cell r="B864" t="str">
            <v>INGRESOS POR SOBREGIRO DISPONIBLE DE ENTIDADES SOCIAS</v>
          </cell>
          <cell r="C864">
            <v>-26743.67</v>
          </cell>
          <cell r="D864">
            <v>-26743.67</v>
          </cell>
        </row>
        <row r="865">
          <cell r="A865">
            <v>631099010099</v>
          </cell>
          <cell r="B865" t="str">
            <v>OTROS</v>
          </cell>
          <cell r="C865">
            <v>-840183.55</v>
          </cell>
          <cell r="D865">
            <v>-840183.55</v>
          </cell>
        </row>
        <row r="866">
          <cell r="C866"/>
          <cell r="D866"/>
        </row>
        <row r="867">
          <cell r="B867" t="str">
            <v>TOTAL INGRESOS</v>
          </cell>
          <cell r="C867">
            <v>-30729123.789999999</v>
          </cell>
          <cell r="D867">
            <v>-30729123.789999999</v>
          </cell>
        </row>
        <row r="868">
          <cell r="C868"/>
          <cell r="D868"/>
        </row>
        <row r="869">
          <cell r="B869" t="str">
            <v>TOTAL CUENTAS ACREEDORAS</v>
          </cell>
          <cell r="C869">
            <v>-639635032.87</v>
          </cell>
          <cell r="D869">
            <v>-639635032.87</v>
          </cell>
        </row>
        <row r="870">
          <cell r="C870"/>
          <cell r="D870"/>
        </row>
        <row r="871">
          <cell r="B871" t="str">
            <v>CUENTAS DE ORDEN</v>
          </cell>
          <cell r="C871">
            <v>0</v>
          </cell>
          <cell r="D871">
            <v>0</v>
          </cell>
        </row>
        <row r="872">
          <cell r="C872"/>
          <cell r="D872"/>
        </row>
        <row r="873">
          <cell r="A873">
            <v>91</v>
          </cell>
          <cell r="B873" t="str">
            <v>INFORMACION FINANCIERA</v>
          </cell>
          <cell r="C873">
            <v>178916616.77000001</v>
          </cell>
          <cell r="D873">
            <v>178916616.77000001</v>
          </cell>
        </row>
        <row r="874">
          <cell r="A874">
            <v>911</v>
          </cell>
          <cell r="B874" t="str">
            <v>DERECHOS Y OBLIGACIONES POR CREDITOS</v>
          </cell>
          <cell r="C874">
            <v>65359054.140000001</v>
          </cell>
          <cell r="D874">
            <v>65359054.140000001</v>
          </cell>
        </row>
        <row r="875">
          <cell r="A875">
            <v>9110</v>
          </cell>
          <cell r="B875" t="str">
            <v>DERECHOS Y OBLIGACIONES POR CREDITOS</v>
          </cell>
          <cell r="C875">
            <v>65359054.140000001</v>
          </cell>
          <cell r="D875">
            <v>65359054.140000001</v>
          </cell>
        </row>
        <row r="876">
          <cell r="A876">
            <v>911001</v>
          </cell>
          <cell r="B876" t="str">
            <v>DISPONIBILIDAD POR CREDITOS OBTENIDOS</v>
          </cell>
          <cell r="C876">
            <v>65359054.140000001</v>
          </cell>
          <cell r="D876">
            <v>65359054.140000001</v>
          </cell>
        </row>
        <row r="877">
          <cell r="A877">
            <v>9110010101</v>
          </cell>
          <cell r="B877" t="str">
            <v>OTORGADOS POR EL BMI</v>
          </cell>
          <cell r="C877">
            <v>45860598.719999999</v>
          </cell>
          <cell r="D877">
            <v>45860598.719999999</v>
          </cell>
        </row>
        <row r="878">
          <cell r="A878">
            <v>9110010701</v>
          </cell>
          <cell r="B878" t="str">
            <v>OTORGADOS POR BANCOS EXTRANJEROS</v>
          </cell>
          <cell r="C878">
            <v>19498455.420000002</v>
          </cell>
          <cell r="D878">
            <v>19498455.420000002</v>
          </cell>
        </row>
        <row r="879">
          <cell r="A879">
            <v>912</v>
          </cell>
          <cell r="B879" t="str">
            <v>FONDOS EN ADMINISTRACION</v>
          </cell>
          <cell r="C879">
            <v>6652250.0099999998</v>
          </cell>
          <cell r="D879">
            <v>6652250.0099999998</v>
          </cell>
        </row>
        <row r="880">
          <cell r="A880">
            <v>9120</v>
          </cell>
          <cell r="B880" t="str">
            <v>FONDOS EN ADMINISTRACION</v>
          </cell>
          <cell r="C880">
            <v>6652250.0099999998</v>
          </cell>
          <cell r="D880">
            <v>6652250.0099999998</v>
          </cell>
        </row>
        <row r="881">
          <cell r="A881">
            <v>912000</v>
          </cell>
          <cell r="B881" t="str">
            <v>FONDOS EN ADMINISTRACION</v>
          </cell>
          <cell r="C881">
            <v>6652250.0099999998</v>
          </cell>
          <cell r="D881">
            <v>6652250.0099999998</v>
          </cell>
        </row>
        <row r="882">
          <cell r="A882">
            <v>9120000001</v>
          </cell>
          <cell r="B882" t="str">
            <v>FONDOS EN ADMINISTRACION</v>
          </cell>
          <cell r="C882">
            <v>6652250.0099999998</v>
          </cell>
          <cell r="D882">
            <v>6652250.0099999998</v>
          </cell>
        </row>
        <row r="883">
          <cell r="A883">
            <v>912000000101</v>
          </cell>
          <cell r="B883" t="str">
            <v>PRODERNOR</v>
          </cell>
          <cell r="C883">
            <v>6346.6</v>
          </cell>
          <cell r="D883">
            <v>6346.6</v>
          </cell>
        </row>
        <row r="884">
          <cell r="A884">
            <v>912000000199</v>
          </cell>
          <cell r="B884" t="str">
            <v>OTROS FONDOS</v>
          </cell>
          <cell r="C884">
            <v>6645903.4100000001</v>
          </cell>
          <cell r="D884">
            <v>6645903.4100000001</v>
          </cell>
        </row>
        <row r="885">
          <cell r="A885">
            <v>91200000019901</v>
          </cell>
          <cell r="B885" t="str">
            <v>PROYECTO IMCA - FEDECREDITO</v>
          </cell>
          <cell r="C885">
            <v>5257165.34</v>
          </cell>
          <cell r="D885">
            <v>5257165.34</v>
          </cell>
        </row>
        <row r="886">
          <cell r="A886">
            <v>9120000001990100</v>
          </cell>
          <cell r="B886" t="str">
            <v>APORTE IMCA WSBI</v>
          </cell>
          <cell r="C886">
            <v>1800000</v>
          </cell>
          <cell r="D886">
            <v>1800000</v>
          </cell>
        </row>
        <row r="887">
          <cell r="A887">
            <v>9120000001990100</v>
          </cell>
          <cell r="B887" t="str">
            <v>APORTE ENTIDADES SOCIAS</v>
          </cell>
          <cell r="C887">
            <v>1999980.8</v>
          </cell>
          <cell r="D887">
            <v>1999980.8</v>
          </cell>
        </row>
        <row r="888">
          <cell r="A888">
            <v>9120000001990100</v>
          </cell>
          <cell r="B888" t="str">
            <v>APORTE FEDECREDITO</v>
          </cell>
          <cell r="C888">
            <v>1457184.54</v>
          </cell>
          <cell r="D888">
            <v>1457184.54</v>
          </cell>
        </row>
        <row r="889">
          <cell r="A889">
            <v>91200000019902</v>
          </cell>
          <cell r="B889" t="str">
            <v>PROYECTO IMCA - FEDECREDITO</v>
          </cell>
          <cell r="C889">
            <v>1388738.07</v>
          </cell>
          <cell r="D889">
            <v>1388738.07</v>
          </cell>
        </row>
        <row r="890">
          <cell r="A890">
            <v>915</v>
          </cell>
          <cell r="B890" t="str">
            <v>INTERESES SOBRE PRESTAMOS DE DUDOSA RECUPERACION</v>
          </cell>
          <cell r="C890">
            <v>38352.29</v>
          </cell>
          <cell r="D890">
            <v>38352.29</v>
          </cell>
        </row>
        <row r="891">
          <cell r="A891">
            <v>9150</v>
          </cell>
          <cell r="B891" t="str">
            <v>INTERESES SOBRE PRESTAMOS DE DUDOSA RECUPERACION</v>
          </cell>
          <cell r="C891">
            <v>38352.29</v>
          </cell>
          <cell r="D891">
            <v>38352.29</v>
          </cell>
        </row>
        <row r="892">
          <cell r="A892">
            <v>915000</v>
          </cell>
          <cell r="B892" t="str">
            <v>INTERESES SOBRE PRESTAMOS DE DUDOSA RECUPERACION</v>
          </cell>
          <cell r="C892">
            <v>38352.29</v>
          </cell>
          <cell r="D892">
            <v>38352.29</v>
          </cell>
        </row>
        <row r="893">
          <cell r="A893">
            <v>916</v>
          </cell>
          <cell r="B893" t="str">
            <v>CARTERA DE PRESTAMOS DE DUDOSA RECUPERACION</v>
          </cell>
          <cell r="C893">
            <v>106591311.34999999</v>
          </cell>
          <cell r="D893">
            <v>106591311.34999999</v>
          </cell>
        </row>
        <row r="894">
          <cell r="A894">
            <v>9160</v>
          </cell>
          <cell r="B894" t="str">
            <v>CARTERA DE PRESTAMOS PIGNORADA</v>
          </cell>
          <cell r="C894">
            <v>106591311.34999999</v>
          </cell>
          <cell r="D894">
            <v>106591311.34999999</v>
          </cell>
        </row>
        <row r="895">
          <cell r="A895">
            <v>916001</v>
          </cell>
          <cell r="B895" t="str">
            <v>A FAVOR DEL BMI</v>
          </cell>
          <cell r="C895">
            <v>12450905.6</v>
          </cell>
          <cell r="D895">
            <v>12450905.6</v>
          </cell>
        </row>
        <row r="896">
          <cell r="A896">
            <v>9160010901</v>
          </cell>
          <cell r="B896" t="str">
            <v>PRESTAMOS A OTROS</v>
          </cell>
          <cell r="C896">
            <v>12450905.6</v>
          </cell>
          <cell r="D896">
            <v>12450905.6</v>
          </cell>
        </row>
        <row r="897">
          <cell r="A897">
            <v>916005</v>
          </cell>
          <cell r="B897" t="str">
            <v>A FAVOR DE OTRAS ENTIDADES DEL SISTEMA FINANCIERO</v>
          </cell>
          <cell r="C897">
            <v>21793543.27</v>
          </cell>
          <cell r="D897">
            <v>21793543.27</v>
          </cell>
        </row>
        <row r="898">
          <cell r="A898">
            <v>9160050901</v>
          </cell>
          <cell r="B898" t="str">
            <v>PRESTAMOS A OTROS</v>
          </cell>
          <cell r="C898">
            <v>21793543.27</v>
          </cell>
          <cell r="D898">
            <v>21793543.27</v>
          </cell>
        </row>
        <row r="899">
          <cell r="A899">
            <v>916005090101</v>
          </cell>
          <cell r="B899" t="str">
            <v>BANCOS</v>
          </cell>
          <cell r="C899">
            <v>21793543.27</v>
          </cell>
          <cell r="D899">
            <v>21793543.27</v>
          </cell>
        </row>
        <row r="900">
          <cell r="A900">
            <v>916006</v>
          </cell>
          <cell r="B900" t="str">
            <v>A FAVOR DE OTRAS ENTIDADES EXTRANJERAS</v>
          </cell>
          <cell r="C900">
            <v>72346862.480000004</v>
          </cell>
          <cell r="D900">
            <v>72346862.480000004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JUNIO</v>
          </cell>
          <cell r="D5" t="str">
            <v xml:space="preserve">
JUNIO</v>
          </cell>
        </row>
        <row r="6">
          <cell r="A6">
            <v>11</v>
          </cell>
          <cell r="B6" t="str">
            <v>ACTIVOS DE INTERMEDIACION</v>
          </cell>
          <cell r="C6">
            <v>564209348.75999999</v>
          </cell>
          <cell r="D6">
            <v>564209348.75999999</v>
          </cell>
        </row>
        <row r="7">
          <cell r="A7">
            <v>111</v>
          </cell>
          <cell r="B7" t="str">
            <v>FONDOS DISPONIBLES</v>
          </cell>
          <cell r="C7">
            <v>59069647.079999998</v>
          </cell>
          <cell r="D7">
            <v>59069647.079999998</v>
          </cell>
        </row>
        <row r="8">
          <cell r="A8">
            <v>1110</v>
          </cell>
          <cell r="B8" t="str">
            <v>FONDOS DISPONIBLES</v>
          </cell>
          <cell r="C8">
            <v>59069647.079999998</v>
          </cell>
          <cell r="D8">
            <v>59069647.079999998</v>
          </cell>
        </row>
        <row r="9">
          <cell r="A9">
            <v>111001</v>
          </cell>
          <cell r="B9" t="str">
            <v>CAJA</v>
          </cell>
          <cell r="C9">
            <v>14926330.24</v>
          </cell>
          <cell r="D9">
            <v>14926330.24</v>
          </cell>
        </row>
        <row r="10">
          <cell r="A10">
            <v>1110010101</v>
          </cell>
          <cell r="B10" t="str">
            <v>OFICINA CENTRAL</v>
          </cell>
          <cell r="C10">
            <v>11293526.41</v>
          </cell>
          <cell r="D10">
            <v>11293526.41</v>
          </cell>
        </row>
        <row r="11">
          <cell r="A11">
            <v>111001010102</v>
          </cell>
          <cell r="B11" t="str">
            <v>BOVEDA</v>
          </cell>
          <cell r="C11">
            <v>446801.46</v>
          </cell>
          <cell r="D11">
            <v>446801.46</v>
          </cell>
        </row>
        <row r="12">
          <cell r="A12">
            <v>111001010103</v>
          </cell>
          <cell r="B12" t="str">
            <v>EFECTIVO ATM´S</v>
          </cell>
          <cell r="C12">
            <v>1430650</v>
          </cell>
          <cell r="D12">
            <v>1430650</v>
          </cell>
        </row>
        <row r="13">
          <cell r="A13">
            <v>11100101010303</v>
          </cell>
          <cell r="B13" t="str">
            <v>EFECTIVO ATM´S - FEDECREDITO</v>
          </cell>
          <cell r="C13">
            <v>1430650</v>
          </cell>
          <cell r="D13">
            <v>1430650</v>
          </cell>
        </row>
        <row r="14">
          <cell r="A14">
            <v>111001010104</v>
          </cell>
          <cell r="B14" t="str">
            <v>DISPONIBLE EN SERSAPROSA</v>
          </cell>
          <cell r="C14">
            <v>9413294.9499999993</v>
          </cell>
          <cell r="D14">
            <v>9413294.9499999993</v>
          </cell>
        </row>
        <row r="15">
          <cell r="A15">
            <v>11100101010401</v>
          </cell>
          <cell r="B15" t="str">
            <v>PARA ATM´S</v>
          </cell>
          <cell r="C15">
            <v>3766298</v>
          </cell>
          <cell r="D15">
            <v>3766298</v>
          </cell>
        </row>
        <row r="16">
          <cell r="A16">
            <v>11100101010402</v>
          </cell>
          <cell r="B16" t="str">
            <v>PARA CUENTA CORRIENTE</v>
          </cell>
          <cell r="C16">
            <v>5646996.9500000002</v>
          </cell>
          <cell r="D16">
            <v>5646996.9500000002</v>
          </cell>
        </row>
        <row r="17">
          <cell r="A17">
            <v>111001010105</v>
          </cell>
          <cell r="B17" t="str">
            <v>EFECTIVO RECIBIDO ATM´S DEPOSITARIOS</v>
          </cell>
          <cell r="C17">
            <v>2780</v>
          </cell>
          <cell r="D17">
            <v>2780</v>
          </cell>
        </row>
        <row r="18">
          <cell r="A18">
            <v>11100101010503</v>
          </cell>
          <cell r="B18" t="str">
            <v>ATM´S DEPOSITARIOS - FEDECREDITO</v>
          </cell>
          <cell r="C18">
            <v>2780</v>
          </cell>
          <cell r="D18">
            <v>2780</v>
          </cell>
        </row>
        <row r="19">
          <cell r="A19">
            <v>1110010201</v>
          </cell>
          <cell r="B19" t="str">
            <v>AGENCIAS</v>
          </cell>
          <cell r="C19">
            <v>128603.82</v>
          </cell>
          <cell r="D19">
            <v>128603.82</v>
          </cell>
        </row>
        <row r="20">
          <cell r="A20">
            <v>111001020102</v>
          </cell>
          <cell r="B20" t="str">
            <v>BOVEDA</v>
          </cell>
          <cell r="C20">
            <v>128603.82</v>
          </cell>
          <cell r="D20">
            <v>128603.82</v>
          </cell>
        </row>
        <row r="21">
          <cell r="A21">
            <v>1110010301</v>
          </cell>
          <cell r="B21" t="str">
            <v>FONDOS FIJOS</v>
          </cell>
          <cell r="C21">
            <v>4200.01</v>
          </cell>
          <cell r="D21">
            <v>4200.01</v>
          </cell>
        </row>
        <row r="22">
          <cell r="A22">
            <v>111001030101</v>
          </cell>
          <cell r="B22" t="str">
            <v>OFICINA CENTRAL</v>
          </cell>
          <cell r="C22">
            <v>4200.01</v>
          </cell>
          <cell r="D22">
            <v>4200.01</v>
          </cell>
        </row>
        <row r="23">
          <cell r="A23">
            <v>1110010401</v>
          </cell>
          <cell r="B23" t="str">
            <v>REMESAS LOCALES EN TRANSITO</v>
          </cell>
          <cell r="C23">
            <v>3500000</v>
          </cell>
          <cell r="D23">
            <v>3500000</v>
          </cell>
        </row>
        <row r="24">
          <cell r="A24">
            <v>111002</v>
          </cell>
          <cell r="B24" t="str">
            <v>DEPOSITOS EN EL BCR</v>
          </cell>
          <cell r="C24">
            <v>3688134.51</v>
          </cell>
          <cell r="D24">
            <v>3688134.51</v>
          </cell>
        </row>
        <row r="25">
          <cell r="A25">
            <v>1110020101</v>
          </cell>
          <cell r="B25" t="str">
            <v>DEPOSITOS PARA RESERVA DE LIQUIDEZ</v>
          </cell>
          <cell r="C25">
            <v>3583412.14</v>
          </cell>
          <cell r="D25">
            <v>3583412.14</v>
          </cell>
        </row>
        <row r="26">
          <cell r="A26">
            <v>1110020301</v>
          </cell>
          <cell r="B26" t="str">
            <v>DEPOSITOS OTROS</v>
          </cell>
          <cell r="C26">
            <v>102201.56</v>
          </cell>
          <cell r="D26">
            <v>102201.56</v>
          </cell>
        </row>
        <row r="27">
          <cell r="A27">
            <v>111002030199</v>
          </cell>
          <cell r="B27" t="str">
            <v>DEPOSITOS OTROS</v>
          </cell>
          <cell r="C27">
            <v>102201.56</v>
          </cell>
          <cell r="D27">
            <v>102201.56</v>
          </cell>
        </row>
        <row r="28">
          <cell r="A28">
            <v>1110029901</v>
          </cell>
          <cell r="B28" t="str">
            <v>INTERESES Y OTROS POR COBRAR</v>
          </cell>
          <cell r="C28">
            <v>2520.81</v>
          </cell>
          <cell r="D28">
            <v>2520.81</v>
          </cell>
        </row>
        <row r="29">
          <cell r="A29">
            <v>111002990101</v>
          </cell>
          <cell r="B29" t="str">
            <v>DEPOSITOS PARA RESERVA DE LIQUIDEZ</v>
          </cell>
          <cell r="C29">
            <v>2520.81</v>
          </cell>
          <cell r="D29">
            <v>2520.81</v>
          </cell>
        </row>
        <row r="30">
          <cell r="A30">
            <v>111004</v>
          </cell>
          <cell r="B30" t="str">
            <v>DEPOSITOS EN BANCOS LOCALES</v>
          </cell>
          <cell r="C30">
            <v>37868089.920000002</v>
          </cell>
          <cell r="D30">
            <v>37868089.920000002</v>
          </cell>
        </row>
        <row r="31">
          <cell r="A31">
            <v>1110040101</v>
          </cell>
          <cell r="B31" t="str">
            <v>A LA VISTA - ML</v>
          </cell>
          <cell r="C31">
            <v>37789539.18</v>
          </cell>
          <cell r="D31">
            <v>37789539.18</v>
          </cell>
        </row>
        <row r="32">
          <cell r="A32">
            <v>111004010101</v>
          </cell>
          <cell r="B32" t="str">
            <v>BANCO AGRICOLA</v>
          </cell>
          <cell r="C32">
            <v>14626080.460000001</v>
          </cell>
          <cell r="D32">
            <v>14626080.460000001</v>
          </cell>
        </row>
        <row r="33">
          <cell r="A33">
            <v>111004010103</v>
          </cell>
          <cell r="B33" t="str">
            <v>BANCO DE AMERICA CENTRAL</v>
          </cell>
          <cell r="C33">
            <v>4773428.72</v>
          </cell>
          <cell r="D33">
            <v>4773428.72</v>
          </cell>
        </row>
        <row r="34">
          <cell r="A34">
            <v>111004010104</v>
          </cell>
          <cell r="B34" t="str">
            <v>BANCO CUSCATLAN, S.A.</v>
          </cell>
          <cell r="C34">
            <v>10528649.810000001</v>
          </cell>
          <cell r="D34">
            <v>10528649.810000001</v>
          </cell>
        </row>
        <row r="35">
          <cell r="A35">
            <v>111004010107</v>
          </cell>
          <cell r="B35" t="str">
            <v>BANCO DE FOMENTO AGROPECUARIO</v>
          </cell>
          <cell r="C35">
            <v>1089.71</v>
          </cell>
          <cell r="D35">
            <v>1089.71</v>
          </cell>
        </row>
        <row r="36">
          <cell r="A36">
            <v>111004010108</v>
          </cell>
          <cell r="B36" t="str">
            <v>BANCO HIPOTECARIO</v>
          </cell>
          <cell r="C36">
            <v>1245077.79</v>
          </cell>
          <cell r="D36">
            <v>1245077.79</v>
          </cell>
        </row>
        <row r="37">
          <cell r="A37">
            <v>111004010111</v>
          </cell>
          <cell r="B37" t="str">
            <v>BANCO PROMERICA</v>
          </cell>
          <cell r="C37">
            <v>4540209.8099999996</v>
          </cell>
          <cell r="D37">
            <v>4540209.8099999996</v>
          </cell>
        </row>
        <row r="38">
          <cell r="A38">
            <v>111004010112</v>
          </cell>
          <cell r="B38" t="str">
            <v>DAVIVIENDA</v>
          </cell>
          <cell r="C38">
            <v>2074287.78</v>
          </cell>
          <cell r="D38">
            <v>2074287.78</v>
          </cell>
        </row>
        <row r="39">
          <cell r="A39">
            <v>111004010117</v>
          </cell>
          <cell r="B39" t="str">
            <v>BANCO G&amp;T CONTINENTAL DE EL SALVADOR</v>
          </cell>
          <cell r="C39">
            <v>715.1</v>
          </cell>
          <cell r="D39">
            <v>715.1</v>
          </cell>
        </row>
        <row r="40">
          <cell r="A40">
            <v>1110049901</v>
          </cell>
          <cell r="B40" t="str">
            <v>INTERESES Y OTROS POR COBRAR</v>
          </cell>
          <cell r="C40">
            <v>78550.740000000005</v>
          </cell>
          <cell r="D40">
            <v>78550.740000000005</v>
          </cell>
        </row>
        <row r="41">
          <cell r="A41">
            <v>111004990101</v>
          </cell>
          <cell r="B41" t="str">
            <v>A LA VISTA</v>
          </cell>
          <cell r="C41">
            <v>78550.740000000005</v>
          </cell>
          <cell r="D41">
            <v>78550.740000000005</v>
          </cell>
        </row>
        <row r="42">
          <cell r="A42">
            <v>11100499010101</v>
          </cell>
          <cell r="B42" t="str">
            <v>BANCO AGRICOLA</v>
          </cell>
          <cell r="C42">
            <v>37882.85</v>
          </cell>
          <cell r="D42">
            <v>37882.85</v>
          </cell>
        </row>
        <row r="43">
          <cell r="A43">
            <v>11100499010103</v>
          </cell>
          <cell r="B43" t="str">
            <v>BANCO DE AMERICA CENTRAL</v>
          </cell>
          <cell r="C43">
            <v>9972.93</v>
          </cell>
          <cell r="D43">
            <v>9972.93</v>
          </cell>
        </row>
        <row r="44">
          <cell r="A44">
            <v>11100499010104</v>
          </cell>
          <cell r="B44" t="str">
            <v>BANCO CUSCATLAN, S.A.</v>
          </cell>
          <cell r="C44">
            <v>17954.78</v>
          </cell>
          <cell r="D44">
            <v>17954.78</v>
          </cell>
        </row>
        <row r="45">
          <cell r="A45">
            <v>11100499010108</v>
          </cell>
          <cell r="B45" t="str">
            <v>BANCO HIPOTECARIO</v>
          </cell>
          <cell r="C45">
            <v>839.56</v>
          </cell>
          <cell r="D45">
            <v>839.56</v>
          </cell>
        </row>
        <row r="46">
          <cell r="A46">
            <v>11100499010111</v>
          </cell>
          <cell r="B46" t="str">
            <v>BANCO PROMERICA</v>
          </cell>
          <cell r="C46">
            <v>8899</v>
          </cell>
          <cell r="D46">
            <v>8899</v>
          </cell>
        </row>
        <row r="47">
          <cell r="A47">
            <v>11100499010112</v>
          </cell>
          <cell r="B47" t="str">
            <v>DAVIVIENDA</v>
          </cell>
          <cell r="C47">
            <v>3001.62</v>
          </cell>
          <cell r="D47">
            <v>3001.62</v>
          </cell>
        </row>
        <row r="48">
          <cell r="A48">
            <v>111006</v>
          </cell>
          <cell r="B48" t="str">
            <v>DEPOSITOS EN BANCOS Y OTRAS INSTITUCIONES EXTRANJERAS</v>
          </cell>
          <cell r="C48">
            <v>2587092.41</v>
          </cell>
          <cell r="D48">
            <v>2587092.41</v>
          </cell>
        </row>
        <row r="49">
          <cell r="A49">
            <v>1110060101</v>
          </cell>
          <cell r="B49" t="str">
            <v>A LA VISTA</v>
          </cell>
          <cell r="C49">
            <v>2587092.41</v>
          </cell>
          <cell r="D49">
            <v>2587092.41</v>
          </cell>
        </row>
        <row r="50">
          <cell r="A50">
            <v>111006010101</v>
          </cell>
          <cell r="B50" t="str">
            <v>BANCO CITIBANK NEW YORK</v>
          </cell>
          <cell r="C50">
            <v>2587092.41</v>
          </cell>
          <cell r="D50">
            <v>2587092.41</v>
          </cell>
        </row>
        <row r="51">
          <cell r="A51">
            <v>113</v>
          </cell>
          <cell r="B51" t="str">
            <v>INVERSIONES FINANCIERAS</v>
          </cell>
          <cell r="C51">
            <v>198042344.12</v>
          </cell>
          <cell r="D51">
            <v>198042344.12</v>
          </cell>
        </row>
        <row r="52">
          <cell r="A52">
            <v>1130</v>
          </cell>
          <cell r="B52" t="str">
            <v>TITULOS VALORES CONSERVADOS PARA NEGOCIACION</v>
          </cell>
          <cell r="C52">
            <v>190897897.12</v>
          </cell>
          <cell r="D52">
            <v>190897897.12</v>
          </cell>
        </row>
        <row r="53">
          <cell r="A53">
            <v>113001</v>
          </cell>
          <cell r="B53" t="str">
            <v>TITULOSVALORES PROPIOS</v>
          </cell>
          <cell r="C53">
            <v>190897897.12</v>
          </cell>
          <cell r="D53">
            <v>190897897.12</v>
          </cell>
        </row>
        <row r="54">
          <cell r="A54">
            <v>1130010201</v>
          </cell>
          <cell r="B54" t="str">
            <v>EMITIDOS POR EL ESTADO</v>
          </cell>
          <cell r="C54">
            <v>190646855.44999999</v>
          </cell>
          <cell r="D54">
            <v>190646855.44999999</v>
          </cell>
        </row>
        <row r="55">
          <cell r="A55">
            <v>1130019901</v>
          </cell>
          <cell r="B55" t="str">
            <v>INTERESES Y OTROS POR COBRAR</v>
          </cell>
          <cell r="C55">
            <v>251041.67</v>
          </cell>
          <cell r="D55">
            <v>251041.67</v>
          </cell>
        </row>
        <row r="56">
          <cell r="A56">
            <v>113001990102</v>
          </cell>
          <cell r="B56" t="str">
            <v>EMITIDOS POR EL ESTADO</v>
          </cell>
          <cell r="C56">
            <v>251041.67</v>
          </cell>
          <cell r="D56">
            <v>251041.67</v>
          </cell>
        </row>
        <row r="57">
          <cell r="A57">
            <v>1131</v>
          </cell>
          <cell r="B57" t="str">
            <v>TITULOSVALORES CONSERVARSE HASTA EL VENCIMIENTO</v>
          </cell>
          <cell r="C57">
            <v>7144447</v>
          </cell>
          <cell r="D57">
            <v>7144447</v>
          </cell>
        </row>
        <row r="58">
          <cell r="A58">
            <v>113100</v>
          </cell>
          <cell r="B58" t="str">
            <v>TITULOSVALORES CONSERVARSE HASTA EL VENCIMIENTO</v>
          </cell>
          <cell r="C58">
            <v>7144447</v>
          </cell>
          <cell r="D58">
            <v>7144447</v>
          </cell>
        </row>
        <row r="59">
          <cell r="A59">
            <v>1131000701</v>
          </cell>
          <cell r="B59" t="str">
            <v>EMITIDOS POR INSTITUCIONES EXTRANJERAS</v>
          </cell>
          <cell r="C59">
            <v>7144447</v>
          </cell>
          <cell r="D59">
            <v>7144447</v>
          </cell>
        </row>
        <row r="60">
          <cell r="A60">
            <v>114</v>
          </cell>
          <cell r="B60" t="str">
            <v>PRESTAMOS</v>
          </cell>
          <cell r="C60">
            <v>307097357.56</v>
          </cell>
          <cell r="D60">
            <v>307097357.56</v>
          </cell>
        </row>
        <row r="61">
          <cell r="A61">
            <v>1141</v>
          </cell>
          <cell r="B61" t="str">
            <v>PRESTAMOS PACTADOS HASTA UN AÑO PLAZO</v>
          </cell>
          <cell r="C61">
            <v>4201541.0999999996</v>
          </cell>
          <cell r="D61">
            <v>4201541.0999999996</v>
          </cell>
        </row>
        <row r="62">
          <cell r="A62">
            <v>114104</v>
          </cell>
          <cell r="B62" t="str">
            <v>PRESTAMOS A PARTICULARES</v>
          </cell>
          <cell r="C62">
            <v>5895.29</v>
          </cell>
          <cell r="D62">
            <v>5895.29</v>
          </cell>
        </row>
        <row r="63">
          <cell r="A63">
            <v>1141040101</v>
          </cell>
          <cell r="B63" t="str">
            <v>OTORGAMIENTOS ORIGINALES</v>
          </cell>
          <cell r="C63">
            <v>5800</v>
          </cell>
          <cell r="D63">
            <v>5800</v>
          </cell>
        </row>
        <row r="64">
          <cell r="A64">
            <v>1141049901</v>
          </cell>
          <cell r="B64" t="str">
            <v>INTERESES Y OTROS POR COBRAR</v>
          </cell>
          <cell r="C64">
            <v>95.29</v>
          </cell>
          <cell r="D64">
            <v>95.29</v>
          </cell>
        </row>
        <row r="65">
          <cell r="A65">
            <v>114104990101</v>
          </cell>
          <cell r="B65" t="str">
            <v>OTORGAMIENTOS ORIGINALES</v>
          </cell>
          <cell r="C65">
            <v>95.29</v>
          </cell>
          <cell r="D65">
            <v>95.29</v>
          </cell>
        </row>
        <row r="66">
          <cell r="A66">
            <v>114106</v>
          </cell>
          <cell r="B66" t="str">
            <v>PRESTAMOS A OTRAS ENTIDADES DEL SISTEMA FINANCIERO</v>
          </cell>
          <cell r="C66">
            <v>4195645.8099999996</v>
          </cell>
          <cell r="D66">
            <v>4195645.8099999996</v>
          </cell>
        </row>
        <row r="67">
          <cell r="A67">
            <v>1141060201</v>
          </cell>
          <cell r="B67" t="str">
            <v>PRESTAMOS PARA OTROS PROPOSITOS</v>
          </cell>
          <cell r="C67">
            <v>4190946</v>
          </cell>
          <cell r="D67">
            <v>4190946</v>
          </cell>
        </row>
        <row r="68">
          <cell r="A68">
            <v>114106020101</v>
          </cell>
          <cell r="B68" t="str">
            <v>OTORGAMIENTOS ORIGINALES</v>
          </cell>
          <cell r="C68">
            <v>4190946</v>
          </cell>
          <cell r="D68">
            <v>4190946</v>
          </cell>
        </row>
        <row r="69">
          <cell r="A69">
            <v>1141069901</v>
          </cell>
          <cell r="B69" t="str">
            <v>INTERESES Y OTROS POR COBRAR</v>
          </cell>
          <cell r="C69">
            <v>4699.8100000000004</v>
          </cell>
          <cell r="D69">
            <v>4699.8100000000004</v>
          </cell>
        </row>
        <row r="70">
          <cell r="A70">
            <v>114106990101</v>
          </cell>
          <cell r="B70" t="str">
            <v>OTORGAMIENTOS ORIGINALES</v>
          </cell>
          <cell r="C70">
            <v>4699.8100000000004</v>
          </cell>
          <cell r="D70">
            <v>4699.8100000000004</v>
          </cell>
        </row>
        <row r="71">
          <cell r="A71">
            <v>11410699010102</v>
          </cell>
          <cell r="B71" t="str">
            <v>PRESTAMOS PARA OTROS PROPOSITOS</v>
          </cell>
          <cell r="C71">
            <v>4699.8100000000004</v>
          </cell>
          <cell r="D71">
            <v>4699.8100000000004</v>
          </cell>
        </row>
        <row r="72">
          <cell r="A72">
            <v>1142</v>
          </cell>
          <cell r="B72" t="str">
            <v>PRESTAMOS PACTADOS A MAS DE UN ANIO PLAZO</v>
          </cell>
          <cell r="C72">
            <v>306100237.08999997</v>
          </cell>
          <cell r="D72">
            <v>306100237.08999997</v>
          </cell>
        </row>
        <row r="73">
          <cell r="A73">
            <v>114204</v>
          </cell>
          <cell r="B73" t="str">
            <v>PRESTAMOS A PARTICULARES</v>
          </cell>
          <cell r="C73">
            <v>4211621.9800000004</v>
          </cell>
          <cell r="D73">
            <v>4211621.9800000004</v>
          </cell>
        </row>
        <row r="74">
          <cell r="A74">
            <v>1142040101</v>
          </cell>
          <cell r="B74" t="str">
            <v>OTORGAMIENTOS ORIGINALES</v>
          </cell>
          <cell r="C74">
            <v>562815.03</v>
          </cell>
          <cell r="D74">
            <v>562815.03</v>
          </cell>
        </row>
        <row r="75">
          <cell r="A75">
            <v>1142040701</v>
          </cell>
          <cell r="B75" t="str">
            <v>PRESTAMOS PARA ADQUISICION DE VIVIENDA</v>
          </cell>
          <cell r="C75">
            <v>3648406.13</v>
          </cell>
          <cell r="D75">
            <v>3648406.13</v>
          </cell>
        </row>
        <row r="76">
          <cell r="A76">
            <v>1142049901</v>
          </cell>
          <cell r="B76" t="str">
            <v>INTERESES Y OTROS POR COBRAR</v>
          </cell>
          <cell r="C76">
            <v>400.82</v>
          </cell>
          <cell r="D76">
            <v>400.82</v>
          </cell>
        </row>
        <row r="77">
          <cell r="A77">
            <v>114204990101</v>
          </cell>
          <cell r="B77" t="str">
            <v>OTORGAMIENTOS ORIGINALES</v>
          </cell>
          <cell r="C77">
            <v>153.54</v>
          </cell>
          <cell r="D77">
            <v>153.54</v>
          </cell>
        </row>
        <row r="78">
          <cell r="A78">
            <v>114204990107</v>
          </cell>
          <cell r="B78" t="str">
            <v>PRESTAMOS PARA ADQUISICION DE VIVIENDA</v>
          </cell>
          <cell r="C78">
            <v>247.28</v>
          </cell>
          <cell r="D78">
            <v>247.28</v>
          </cell>
        </row>
        <row r="79">
          <cell r="A79">
            <v>114206</v>
          </cell>
          <cell r="B79" t="str">
            <v>PRESTAMOS A OTRAS ENTIDADES DEL SISTEMA FINANCIERO</v>
          </cell>
          <cell r="C79">
            <v>301888615.11000001</v>
          </cell>
          <cell r="D79">
            <v>301888615.11000001</v>
          </cell>
        </row>
        <row r="80">
          <cell r="A80">
            <v>1142060101</v>
          </cell>
          <cell r="B80" t="str">
            <v>PRESTAMOS PARA OTROS PROPOSITOS</v>
          </cell>
          <cell r="C80">
            <v>301115318.39999998</v>
          </cell>
          <cell r="D80">
            <v>301115318.39999998</v>
          </cell>
        </row>
        <row r="81">
          <cell r="A81">
            <v>114206010101</v>
          </cell>
          <cell r="B81" t="str">
            <v>OTORGAMIENTOS ORIGINALES</v>
          </cell>
          <cell r="C81">
            <v>301115318.39999998</v>
          </cell>
          <cell r="D81">
            <v>301115318.39999998</v>
          </cell>
        </row>
        <row r="82">
          <cell r="A82">
            <v>1142069901</v>
          </cell>
          <cell r="B82" t="str">
            <v>INTERESES Y OTROS POR COBRAR</v>
          </cell>
          <cell r="C82">
            <v>773296.71</v>
          </cell>
          <cell r="D82">
            <v>773296.71</v>
          </cell>
        </row>
        <row r="83">
          <cell r="A83">
            <v>114206990101</v>
          </cell>
          <cell r="B83" t="str">
            <v>OTORGAMIENTOS ORIGINALES</v>
          </cell>
          <cell r="C83">
            <v>773296.71</v>
          </cell>
          <cell r="D83">
            <v>773296.71</v>
          </cell>
        </row>
        <row r="84">
          <cell r="A84">
            <v>11420699010101</v>
          </cell>
          <cell r="B84" t="str">
            <v>PRESTAMOS PARA OTROS PROPOSITOS</v>
          </cell>
          <cell r="C84">
            <v>773296.71</v>
          </cell>
          <cell r="D84">
            <v>773296.71</v>
          </cell>
        </row>
        <row r="85">
          <cell r="A85">
            <v>1149</v>
          </cell>
          <cell r="B85" t="str">
            <v>PROVISION PARA INCOBRABILIDAD DE PRESTAMOS</v>
          </cell>
          <cell r="C85">
            <v>-3204420.63</v>
          </cell>
          <cell r="D85">
            <v>-3204420.63</v>
          </cell>
        </row>
        <row r="86">
          <cell r="A86">
            <v>114901</v>
          </cell>
          <cell r="B86" t="str">
            <v>PROVISION PARA INCOBRABILIDAD DE PRESTAMOS</v>
          </cell>
          <cell r="C86">
            <v>-3204420.63</v>
          </cell>
          <cell r="D86">
            <v>-3204420.63</v>
          </cell>
        </row>
        <row r="87">
          <cell r="A87">
            <v>1149010101</v>
          </cell>
          <cell r="B87" t="str">
            <v>PROVISIONES POR CATEGORIA DE RIESGO</v>
          </cell>
          <cell r="C87">
            <v>-54991.46</v>
          </cell>
          <cell r="D87">
            <v>-54991.46</v>
          </cell>
        </row>
        <row r="88">
          <cell r="A88">
            <v>114901010101</v>
          </cell>
          <cell r="B88" t="str">
            <v>CAPITAL</v>
          </cell>
          <cell r="C88">
            <v>-54697.13</v>
          </cell>
          <cell r="D88">
            <v>-54697.13</v>
          </cell>
        </row>
        <row r="89">
          <cell r="A89">
            <v>11490101010101</v>
          </cell>
          <cell r="B89" t="str">
            <v>RESERVA PRESTAMOS CATEGORIA A2 Y B</v>
          </cell>
          <cell r="C89">
            <v>-54697.13</v>
          </cell>
          <cell r="D89">
            <v>-54697.13</v>
          </cell>
        </row>
        <row r="90">
          <cell r="A90">
            <v>114901010102</v>
          </cell>
          <cell r="B90" t="str">
            <v>INTERESES</v>
          </cell>
          <cell r="C90">
            <v>-294.33</v>
          </cell>
          <cell r="D90">
            <v>-294.33</v>
          </cell>
        </row>
        <row r="91">
          <cell r="A91">
            <v>11490101010201</v>
          </cell>
          <cell r="B91" t="str">
            <v>RESERVA PRESTAMOS CATEGORIA A2 Y B</v>
          </cell>
          <cell r="C91">
            <v>-294.33</v>
          </cell>
          <cell r="D91">
            <v>-294.33</v>
          </cell>
        </row>
        <row r="92">
          <cell r="A92">
            <v>1149010301</v>
          </cell>
          <cell r="B92" t="str">
            <v>PROVISIONES VOLUNTARIAS</v>
          </cell>
          <cell r="C92">
            <v>-3149429.17</v>
          </cell>
          <cell r="D92">
            <v>-3149429.17</v>
          </cell>
        </row>
        <row r="93">
          <cell r="A93">
            <v>12</v>
          </cell>
          <cell r="B93" t="str">
            <v>OTROS ACTIVOS</v>
          </cell>
          <cell r="C93">
            <v>26734273.739999998</v>
          </cell>
          <cell r="D93">
            <v>26734273.739999998</v>
          </cell>
        </row>
        <row r="94">
          <cell r="A94">
            <v>123</v>
          </cell>
          <cell r="B94" t="str">
            <v>EXISTENCIAS</v>
          </cell>
          <cell r="C94">
            <v>217488.72</v>
          </cell>
          <cell r="D94">
            <v>217488.72</v>
          </cell>
        </row>
        <row r="95">
          <cell r="A95">
            <v>1230</v>
          </cell>
          <cell r="B95" t="str">
            <v>EXISTENCIAS</v>
          </cell>
          <cell r="C95">
            <v>217488.72</v>
          </cell>
          <cell r="D95">
            <v>217488.72</v>
          </cell>
        </row>
        <row r="96">
          <cell r="A96">
            <v>123001</v>
          </cell>
          <cell r="B96" t="str">
            <v>BIENES PARA LA VENTA</v>
          </cell>
          <cell r="C96">
            <v>174679.26</v>
          </cell>
          <cell r="D96">
            <v>174679.26</v>
          </cell>
        </row>
        <row r="97">
          <cell r="A97">
            <v>1230010100</v>
          </cell>
          <cell r="B97" t="str">
            <v>TARJETAS DE CREDITO</v>
          </cell>
          <cell r="C97">
            <v>110762.41</v>
          </cell>
          <cell r="D97">
            <v>110762.41</v>
          </cell>
        </row>
        <row r="98">
          <cell r="A98">
            <v>123001010001</v>
          </cell>
          <cell r="B98" t="str">
            <v>OFICINA CENTRAL</v>
          </cell>
          <cell r="C98">
            <v>102060.58</v>
          </cell>
          <cell r="D98">
            <v>102060.58</v>
          </cell>
        </row>
        <row r="99">
          <cell r="A99">
            <v>123001010003</v>
          </cell>
          <cell r="B99" t="str">
            <v>FEDECREDITO</v>
          </cell>
          <cell r="C99">
            <v>8701.83</v>
          </cell>
          <cell r="D99">
            <v>8701.83</v>
          </cell>
        </row>
        <row r="100">
          <cell r="A100">
            <v>12300101000301</v>
          </cell>
          <cell r="B100" t="str">
            <v>PLASTICO</v>
          </cell>
          <cell r="C100">
            <v>5950.13</v>
          </cell>
          <cell r="D100">
            <v>5950.13</v>
          </cell>
        </row>
        <row r="101">
          <cell r="A101">
            <v>12300101000302</v>
          </cell>
          <cell r="B101" t="str">
            <v>ARTICULOS PROMOCIONALES Y PAPELERIA</v>
          </cell>
          <cell r="C101">
            <v>2751.7</v>
          </cell>
          <cell r="D101">
            <v>2751.7</v>
          </cell>
        </row>
        <row r="102">
          <cell r="A102">
            <v>1230010200</v>
          </cell>
          <cell r="B102" t="str">
            <v>CHEQUERAS</v>
          </cell>
          <cell r="C102">
            <v>4914.5</v>
          </cell>
          <cell r="D102">
            <v>4914.5</v>
          </cell>
        </row>
        <row r="103">
          <cell r="A103">
            <v>123001020001</v>
          </cell>
          <cell r="B103" t="str">
            <v>OFICINA CENTRAL</v>
          </cell>
          <cell r="C103">
            <v>4914.5</v>
          </cell>
          <cell r="D103">
            <v>4914.5</v>
          </cell>
        </row>
        <row r="104">
          <cell r="A104">
            <v>1230019100</v>
          </cell>
          <cell r="B104" t="str">
            <v>OTROS</v>
          </cell>
          <cell r="C104">
            <v>59002.35</v>
          </cell>
          <cell r="D104">
            <v>59002.35</v>
          </cell>
        </row>
        <row r="105">
          <cell r="A105">
            <v>123001910001</v>
          </cell>
          <cell r="B105" t="str">
            <v>OFICINA CENTRAL</v>
          </cell>
          <cell r="C105">
            <v>59002.35</v>
          </cell>
          <cell r="D105">
            <v>59002.35</v>
          </cell>
        </row>
        <row r="106">
          <cell r="A106">
            <v>123002</v>
          </cell>
          <cell r="B106" t="str">
            <v>BIENES PARA CONSUMO</v>
          </cell>
          <cell r="C106">
            <v>42809.46</v>
          </cell>
          <cell r="D106">
            <v>42809.46</v>
          </cell>
        </row>
        <row r="107">
          <cell r="A107">
            <v>1230020100</v>
          </cell>
          <cell r="B107" t="str">
            <v>PAPELERIA, UTILES Y ENSERES</v>
          </cell>
          <cell r="C107">
            <v>38792.980000000003</v>
          </cell>
          <cell r="D107">
            <v>38792.980000000003</v>
          </cell>
        </row>
        <row r="108">
          <cell r="A108">
            <v>123002010001</v>
          </cell>
          <cell r="B108" t="str">
            <v>OFICINA CENTRAL</v>
          </cell>
          <cell r="C108">
            <v>38792.980000000003</v>
          </cell>
          <cell r="D108">
            <v>38792.980000000003</v>
          </cell>
        </row>
        <row r="109">
          <cell r="A109">
            <v>1230029100</v>
          </cell>
          <cell r="B109" t="str">
            <v>OTROS</v>
          </cell>
          <cell r="C109">
            <v>4016.48</v>
          </cell>
          <cell r="D109">
            <v>4016.48</v>
          </cell>
        </row>
        <row r="110">
          <cell r="A110">
            <v>123002910001</v>
          </cell>
          <cell r="B110" t="str">
            <v>ARTICULOS DE ASEO Y LIMPIEZA</v>
          </cell>
          <cell r="C110">
            <v>2679.97</v>
          </cell>
          <cell r="D110">
            <v>2679.97</v>
          </cell>
        </row>
        <row r="111">
          <cell r="A111">
            <v>123002910002</v>
          </cell>
          <cell r="B111" t="str">
            <v>MATERIALES PARA MANTENIMIENTO DE EDIFICIOS</v>
          </cell>
          <cell r="C111">
            <v>152.1</v>
          </cell>
          <cell r="D111">
            <v>152.1</v>
          </cell>
        </row>
        <row r="112">
          <cell r="A112">
            <v>123002910003</v>
          </cell>
          <cell r="B112" t="str">
            <v>CUPONES DE COMBUSTIBLE</v>
          </cell>
          <cell r="C112">
            <v>1184.4100000000001</v>
          </cell>
          <cell r="D112">
            <v>1184.4100000000001</v>
          </cell>
        </row>
        <row r="113">
          <cell r="A113">
            <v>124</v>
          </cell>
          <cell r="B113" t="str">
            <v>GASTOS PAGADOS POR ANTICIPADO Y CARGOS DIFERIDOS</v>
          </cell>
          <cell r="C113">
            <v>6281601.3899999997</v>
          </cell>
          <cell r="D113">
            <v>6281601.3899999997</v>
          </cell>
        </row>
        <row r="114">
          <cell r="A114">
            <v>1240</v>
          </cell>
          <cell r="B114" t="str">
            <v>GASTOS PAGADOS POR ANTICIPADO Y CARGOS DIFERIDOS</v>
          </cell>
          <cell r="C114">
            <v>6281601.3899999997</v>
          </cell>
          <cell r="D114">
            <v>6281601.3899999997</v>
          </cell>
        </row>
        <row r="115">
          <cell r="A115">
            <v>124001</v>
          </cell>
          <cell r="B115" t="str">
            <v>SEGUROS</v>
          </cell>
          <cell r="C115">
            <v>111271.65</v>
          </cell>
          <cell r="D115">
            <v>111271.65</v>
          </cell>
        </row>
        <row r="116">
          <cell r="A116">
            <v>1240010100</v>
          </cell>
          <cell r="B116" t="str">
            <v>SOBRE PERSONAS</v>
          </cell>
          <cell r="C116">
            <v>65755.28</v>
          </cell>
          <cell r="D116">
            <v>65755.28</v>
          </cell>
        </row>
        <row r="117">
          <cell r="A117">
            <v>124001010001</v>
          </cell>
          <cell r="B117" t="str">
            <v>SEGURO DE VIDA</v>
          </cell>
          <cell r="C117">
            <v>18208.25</v>
          </cell>
          <cell r="D117">
            <v>18208.25</v>
          </cell>
        </row>
        <row r="118">
          <cell r="A118">
            <v>124001010002</v>
          </cell>
          <cell r="B118" t="str">
            <v>SEGURO MEDICO HOSPITALARIO</v>
          </cell>
          <cell r="C118">
            <v>47547.03</v>
          </cell>
          <cell r="D118">
            <v>47547.03</v>
          </cell>
        </row>
        <row r="119">
          <cell r="A119">
            <v>1240010200</v>
          </cell>
          <cell r="B119" t="str">
            <v>SOBRE BIENES</v>
          </cell>
          <cell r="C119">
            <v>10067.959999999999</v>
          </cell>
          <cell r="D119">
            <v>10067.959999999999</v>
          </cell>
        </row>
        <row r="120">
          <cell r="A120">
            <v>1240010300</v>
          </cell>
          <cell r="B120" t="str">
            <v>SOBRE RIESGOS DE INTERMEDIACION</v>
          </cell>
          <cell r="C120">
            <v>35448.410000000003</v>
          </cell>
          <cell r="D120">
            <v>35448.410000000003</v>
          </cell>
        </row>
        <row r="121">
          <cell r="A121">
            <v>124002</v>
          </cell>
          <cell r="B121" t="str">
            <v>ALQUILERES</v>
          </cell>
          <cell r="C121">
            <v>9153.2000000000007</v>
          </cell>
          <cell r="D121">
            <v>9153.2000000000007</v>
          </cell>
        </row>
        <row r="122">
          <cell r="A122">
            <v>1240020100</v>
          </cell>
          <cell r="B122" t="str">
            <v>LOCALES</v>
          </cell>
          <cell r="C122">
            <v>9153.2000000000007</v>
          </cell>
          <cell r="D122">
            <v>9153.2000000000007</v>
          </cell>
        </row>
        <row r="123">
          <cell r="A123">
            <v>124004</v>
          </cell>
          <cell r="B123" t="str">
            <v>INTANGIBLES</v>
          </cell>
          <cell r="C123">
            <v>2389679.29</v>
          </cell>
          <cell r="D123">
            <v>2389679.29</v>
          </cell>
        </row>
        <row r="124">
          <cell r="A124">
            <v>1240040100</v>
          </cell>
          <cell r="B124" t="str">
            <v>PROGRAMAS COMPUTACIONALES</v>
          </cell>
          <cell r="C124">
            <v>2389679.29</v>
          </cell>
          <cell r="D124">
            <v>2389679.29</v>
          </cell>
        </row>
        <row r="125">
          <cell r="A125">
            <v>124004010001</v>
          </cell>
          <cell r="B125" t="str">
            <v>ADQUIRIDOS POR LA EMPRESA</v>
          </cell>
          <cell r="C125">
            <v>2389679.29</v>
          </cell>
          <cell r="D125">
            <v>2389679.29</v>
          </cell>
        </row>
        <row r="126">
          <cell r="A126">
            <v>124006</v>
          </cell>
          <cell r="B126" t="str">
            <v>DIFERENCIAS TEMPORARIAS POR IMPUESTOS SOBRE LAS GANANCIAS</v>
          </cell>
          <cell r="C126">
            <v>62522.01</v>
          </cell>
          <cell r="D126">
            <v>62522.01</v>
          </cell>
        </row>
        <row r="127">
          <cell r="A127">
            <v>1240060100</v>
          </cell>
          <cell r="B127" t="str">
            <v>IMPUESTO SOBRE LA RENTA</v>
          </cell>
          <cell r="C127">
            <v>62522.01</v>
          </cell>
          <cell r="D127">
            <v>62522.01</v>
          </cell>
        </row>
        <row r="128">
          <cell r="A128">
            <v>124098</v>
          </cell>
          <cell r="B128" t="str">
            <v>OTROS PAGOS ANTICIPADOS</v>
          </cell>
          <cell r="C128">
            <v>1087441.67</v>
          </cell>
          <cell r="D128">
            <v>1087441.67</v>
          </cell>
        </row>
        <row r="129">
          <cell r="A129">
            <v>1240980100</v>
          </cell>
          <cell r="B129" t="str">
            <v>PAGO A CUENTA DEL IMPUESTO SOBRE LA RENTA</v>
          </cell>
          <cell r="C129">
            <v>315043.15999999997</v>
          </cell>
          <cell r="D129">
            <v>315043.15999999997</v>
          </cell>
        </row>
        <row r="130">
          <cell r="A130">
            <v>124098010001</v>
          </cell>
          <cell r="B130" t="str">
            <v>IMPUESTO SOBRE INGRESOS GRAVADOS</v>
          </cell>
          <cell r="C130">
            <v>287617.52</v>
          </cell>
          <cell r="D130">
            <v>287617.52</v>
          </cell>
        </row>
        <row r="131">
          <cell r="A131">
            <v>124098010002</v>
          </cell>
          <cell r="B131" t="str">
            <v>IMPUESTO RETENIDO SOBRE INGRESO GRAVADOS</v>
          </cell>
          <cell r="C131">
            <v>27425.64</v>
          </cell>
          <cell r="D131">
            <v>27425.64</v>
          </cell>
        </row>
        <row r="132">
          <cell r="A132">
            <v>1240980200</v>
          </cell>
          <cell r="B132" t="str">
            <v>SUSCRIPCIONES Y CONTRATOS DE MANTENIMIENTO</v>
          </cell>
          <cell r="C132">
            <v>388963.95</v>
          </cell>
          <cell r="D132">
            <v>388963.95</v>
          </cell>
        </row>
        <row r="133">
          <cell r="A133">
            <v>124098020001</v>
          </cell>
          <cell r="B133" t="str">
            <v>SUSCRIPCIONES</v>
          </cell>
          <cell r="C133">
            <v>14501.54</v>
          </cell>
          <cell r="D133">
            <v>14501.54</v>
          </cell>
        </row>
        <row r="134">
          <cell r="A134">
            <v>124098020002</v>
          </cell>
          <cell r="B134" t="str">
            <v>CONTRATOS DE MANTENIMIENTO</v>
          </cell>
          <cell r="C134">
            <v>374462.41</v>
          </cell>
          <cell r="D134">
            <v>374462.41</v>
          </cell>
        </row>
        <row r="135">
          <cell r="A135">
            <v>1240989100</v>
          </cell>
          <cell r="B135" t="str">
            <v>OTROS</v>
          </cell>
          <cell r="C135">
            <v>383434.56</v>
          </cell>
          <cell r="D135">
            <v>383434.56</v>
          </cell>
        </row>
        <row r="136">
          <cell r="A136">
            <v>124098910001</v>
          </cell>
          <cell r="B136" t="str">
            <v>IMPUESTOS MUNICIPALES</v>
          </cell>
          <cell r="C136">
            <v>14532.03</v>
          </cell>
          <cell r="D136">
            <v>14532.03</v>
          </cell>
        </row>
        <row r="137">
          <cell r="A137">
            <v>124098910002</v>
          </cell>
          <cell r="B137" t="str">
            <v>RENOVACION DE MATRICULA DE COMERCIO</v>
          </cell>
          <cell r="C137">
            <v>5774.3</v>
          </cell>
          <cell r="D137">
            <v>5774.3</v>
          </cell>
        </row>
        <row r="138">
          <cell r="A138">
            <v>124098910003</v>
          </cell>
          <cell r="B138" t="str">
            <v>PAGOS A PROVEEDORES</v>
          </cell>
          <cell r="C138">
            <v>363128.23</v>
          </cell>
          <cell r="D138">
            <v>363128.23</v>
          </cell>
        </row>
        <row r="139">
          <cell r="A139">
            <v>124099</v>
          </cell>
          <cell r="B139" t="str">
            <v>OTROS CARGOS DIFERIDOS</v>
          </cell>
          <cell r="C139">
            <v>2621533.5699999998</v>
          </cell>
          <cell r="D139">
            <v>2621533.5699999998</v>
          </cell>
        </row>
        <row r="140">
          <cell r="A140">
            <v>1240990100</v>
          </cell>
          <cell r="B140" t="str">
            <v>PRESTACIONES AL PERSONAL</v>
          </cell>
          <cell r="C140">
            <v>319.51</v>
          </cell>
          <cell r="D140">
            <v>319.51</v>
          </cell>
        </row>
        <row r="141">
          <cell r="A141">
            <v>1240999100</v>
          </cell>
          <cell r="B141" t="str">
            <v>OTROS</v>
          </cell>
          <cell r="C141">
            <v>2621214.06</v>
          </cell>
          <cell r="D141">
            <v>2621214.06</v>
          </cell>
        </row>
        <row r="142">
          <cell r="A142">
            <v>124099910003</v>
          </cell>
          <cell r="B142" t="str">
            <v>COMISIONES BANCARIAS</v>
          </cell>
          <cell r="C142">
            <v>2572531.86</v>
          </cell>
          <cell r="D142">
            <v>2572531.86</v>
          </cell>
        </row>
        <row r="143">
          <cell r="A143">
            <v>12409991000301</v>
          </cell>
          <cell r="B143" t="str">
            <v>BANCOS Y FINANCIERAS</v>
          </cell>
          <cell r="C143">
            <v>4166.72</v>
          </cell>
          <cell r="D143">
            <v>4166.72</v>
          </cell>
        </row>
        <row r="144">
          <cell r="A144">
            <v>12409991000306</v>
          </cell>
          <cell r="B144" t="str">
            <v>ENTIDADES EXTRANJERAS</v>
          </cell>
          <cell r="C144">
            <v>2568365.14</v>
          </cell>
          <cell r="D144">
            <v>2568365.14</v>
          </cell>
        </row>
        <row r="145">
          <cell r="A145">
            <v>124099910006</v>
          </cell>
          <cell r="B145" t="str">
            <v>PROYECTO</v>
          </cell>
          <cell r="C145">
            <v>7164.55</v>
          </cell>
          <cell r="D145">
            <v>7164.55</v>
          </cell>
        </row>
        <row r="146">
          <cell r="A146">
            <v>124099910009</v>
          </cell>
          <cell r="B146" t="str">
            <v>OTROS GASTOS SOBRE PRESTAMOS OBTENIDOS</v>
          </cell>
          <cell r="C146">
            <v>41517.65</v>
          </cell>
          <cell r="D146">
            <v>41517.65</v>
          </cell>
        </row>
        <row r="147">
          <cell r="A147">
            <v>12409991000901</v>
          </cell>
          <cell r="B147" t="str">
            <v>CONSULTORIAS POR PRESTAMOS</v>
          </cell>
          <cell r="C147">
            <v>41517.65</v>
          </cell>
          <cell r="D147">
            <v>41517.65</v>
          </cell>
        </row>
        <row r="148">
          <cell r="A148">
            <v>125</v>
          </cell>
          <cell r="B148" t="str">
            <v>CUENTAS POR COBRAR</v>
          </cell>
          <cell r="C148">
            <v>16709583.949999999</v>
          </cell>
          <cell r="D148">
            <v>16709583.949999999</v>
          </cell>
        </row>
        <row r="149">
          <cell r="A149">
            <v>1250</v>
          </cell>
          <cell r="B149" t="str">
            <v>CUENTAS POR COBRAR</v>
          </cell>
          <cell r="C149">
            <v>16777017.1</v>
          </cell>
          <cell r="D149">
            <v>16777017.1</v>
          </cell>
        </row>
        <row r="150">
          <cell r="A150">
            <v>125001</v>
          </cell>
          <cell r="B150" t="str">
            <v>SALDOS POR COBRAR</v>
          </cell>
          <cell r="C150">
            <v>716417</v>
          </cell>
          <cell r="D150">
            <v>716417</v>
          </cell>
        </row>
        <row r="151">
          <cell r="A151">
            <v>1250010100</v>
          </cell>
          <cell r="B151" t="str">
            <v>ASOCIADOS</v>
          </cell>
          <cell r="C151">
            <v>716417</v>
          </cell>
          <cell r="D151">
            <v>716417</v>
          </cell>
        </row>
        <row r="152">
          <cell r="A152">
            <v>125001010001</v>
          </cell>
          <cell r="B152" t="str">
            <v>A CAJAS DE CREDITO</v>
          </cell>
          <cell r="C152">
            <v>697194.56</v>
          </cell>
          <cell r="D152">
            <v>697194.56</v>
          </cell>
        </row>
        <row r="153">
          <cell r="A153">
            <v>125001010002</v>
          </cell>
          <cell r="B153" t="str">
            <v>A BANCOS DE LOS TRABAJADORES</v>
          </cell>
          <cell r="C153">
            <v>19222.439999999999</v>
          </cell>
          <cell r="D153">
            <v>19222.439999999999</v>
          </cell>
        </row>
        <row r="154">
          <cell r="A154">
            <v>125003</v>
          </cell>
          <cell r="B154" t="str">
            <v>PAGOS POR CUENTA AJENA</v>
          </cell>
          <cell r="C154">
            <v>2995.79</v>
          </cell>
          <cell r="D154">
            <v>2995.79</v>
          </cell>
        </row>
        <row r="155">
          <cell r="A155">
            <v>1250039101</v>
          </cell>
          <cell r="B155" t="str">
            <v>OTROS DEUDORES</v>
          </cell>
          <cell r="C155">
            <v>2995.79</v>
          </cell>
          <cell r="D155">
            <v>2995.79</v>
          </cell>
        </row>
        <row r="156">
          <cell r="A156">
            <v>125003910102</v>
          </cell>
          <cell r="B156" t="str">
            <v>COMISION - SERVICIOS DE TRANSACCIONES TARJETAS DE DEBITO - A</v>
          </cell>
          <cell r="C156">
            <v>2311.54</v>
          </cell>
          <cell r="D156">
            <v>2311.54</v>
          </cell>
        </row>
        <row r="157">
          <cell r="A157">
            <v>125003910107</v>
          </cell>
          <cell r="B157" t="str">
            <v>INTERCAMBIO DE TARJETAS PENDIENTE DE LIQUIDAR</v>
          </cell>
          <cell r="C157">
            <v>684.25</v>
          </cell>
          <cell r="D157">
            <v>684.25</v>
          </cell>
        </row>
        <row r="158">
          <cell r="A158">
            <v>125004</v>
          </cell>
          <cell r="B158" t="str">
            <v>SERVICIOS FINANCIEROS</v>
          </cell>
          <cell r="C158">
            <v>366079.1</v>
          </cell>
          <cell r="D158">
            <v>366079.1</v>
          </cell>
        </row>
        <row r="159">
          <cell r="A159">
            <v>1250049101</v>
          </cell>
          <cell r="B159" t="str">
            <v>OTROS SERVICIOS FINANCIEROS</v>
          </cell>
          <cell r="C159">
            <v>366079.1</v>
          </cell>
          <cell r="D159">
            <v>366079.1</v>
          </cell>
        </row>
        <row r="160">
          <cell r="A160">
            <v>125004910104</v>
          </cell>
          <cell r="B160" t="str">
            <v>SERVICIOS - ATM´S</v>
          </cell>
          <cell r="C160">
            <v>343770</v>
          </cell>
          <cell r="D160">
            <v>343770</v>
          </cell>
        </row>
        <row r="161">
          <cell r="A161">
            <v>12500491010404</v>
          </cell>
          <cell r="B161" t="str">
            <v>SERVICIO DE ATM´S A OTROS BANCOS POR COBRAR A ATH</v>
          </cell>
          <cell r="C161">
            <v>26725</v>
          </cell>
          <cell r="D161">
            <v>26725</v>
          </cell>
        </row>
        <row r="162">
          <cell r="A162">
            <v>12500491010405</v>
          </cell>
          <cell r="B162" t="str">
            <v>SERVICIO DE ATMs A OTROS BANCOS - VISA</v>
          </cell>
          <cell r="C162">
            <v>317045</v>
          </cell>
          <cell r="D162">
            <v>317045</v>
          </cell>
        </row>
        <row r="163">
          <cell r="A163">
            <v>1250049101040500</v>
          </cell>
          <cell r="B163" t="str">
            <v>SERVICIO DE ATMs TARJETAS EXTRANJERAS</v>
          </cell>
          <cell r="C163">
            <v>17895</v>
          </cell>
          <cell r="D163">
            <v>17895</v>
          </cell>
        </row>
        <row r="164">
          <cell r="A164">
            <v>1250049101040500</v>
          </cell>
          <cell r="B164" t="str">
            <v>SERVICIO DE ATMs TARJETAS DE BANCOS LOCALES</v>
          </cell>
          <cell r="C164">
            <v>299150</v>
          </cell>
          <cell r="D164">
            <v>299150</v>
          </cell>
        </row>
        <row r="165">
          <cell r="A165">
            <v>125004910105</v>
          </cell>
          <cell r="B165" t="str">
            <v>COMISIONES - ATM´S</v>
          </cell>
          <cell r="C165">
            <v>22309.1</v>
          </cell>
          <cell r="D165">
            <v>22309.1</v>
          </cell>
        </row>
        <row r="166">
          <cell r="A166">
            <v>12500491010504</v>
          </cell>
          <cell r="B166" t="str">
            <v>SERVICIO DE ATM´S A OTROS BANCOS POR COBRAR A ATH</v>
          </cell>
          <cell r="C166">
            <v>5939.29</v>
          </cell>
          <cell r="D166">
            <v>5939.29</v>
          </cell>
        </row>
        <row r="167">
          <cell r="A167">
            <v>12500491010505</v>
          </cell>
          <cell r="B167" t="str">
            <v>COMISION POR SERVICIO DE ATM A OTROS BANCOS - VISA</v>
          </cell>
          <cell r="C167">
            <v>16369.81</v>
          </cell>
          <cell r="D167">
            <v>16369.81</v>
          </cell>
        </row>
        <row r="168">
          <cell r="A168">
            <v>1250049101050500</v>
          </cell>
          <cell r="B168" t="str">
            <v>SERVICIO ATM A OTROS BANCOS - TARJETAS BANCOS LOCALES</v>
          </cell>
          <cell r="C168">
            <v>16369.81</v>
          </cell>
          <cell r="D168">
            <v>16369.81</v>
          </cell>
        </row>
        <row r="169">
          <cell r="A169">
            <v>125005</v>
          </cell>
          <cell r="B169" t="str">
            <v>ANTICIPOS</v>
          </cell>
          <cell r="C169">
            <v>171893.08</v>
          </cell>
          <cell r="D169">
            <v>171893.08</v>
          </cell>
        </row>
        <row r="170">
          <cell r="A170">
            <v>1250050101</v>
          </cell>
          <cell r="B170" t="str">
            <v>AL PERSONAL</v>
          </cell>
          <cell r="C170">
            <v>2374</v>
          </cell>
          <cell r="D170">
            <v>2374</v>
          </cell>
        </row>
        <row r="171">
          <cell r="A171">
            <v>1250050201</v>
          </cell>
          <cell r="B171" t="str">
            <v>A PROVEEDORES</v>
          </cell>
          <cell r="C171">
            <v>169519.08</v>
          </cell>
          <cell r="D171">
            <v>169519.08</v>
          </cell>
        </row>
        <row r="172">
          <cell r="A172">
            <v>125099</v>
          </cell>
          <cell r="B172" t="str">
            <v>OTRAS</v>
          </cell>
          <cell r="C172">
            <v>15519632.130000001</v>
          </cell>
          <cell r="D172">
            <v>15519632.130000001</v>
          </cell>
        </row>
        <row r="173">
          <cell r="A173">
            <v>1250999101</v>
          </cell>
          <cell r="B173" t="str">
            <v>OTRAS</v>
          </cell>
          <cell r="C173">
            <v>15519632.130000001</v>
          </cell>
          <cell r="D173">
            <v>15519632.130000001</v>
          </cell>
        </row>
        <row r="174">
          <cell r="A174">
            <v>125099910103</v>
          </cell>
          <cell r="B174" t="str">
            <v>DEPOSITOS EN GARANTIA</v>
          </cell>
          <cell r="C174">
            <v>2729777.22</v>
          </cell>
          <cell r="D174">
            <v>2729777.22</v>
          </cell>
        </row>
        <row r="175">
          <cell r="A175">
            <v>125099910105</v>
          </cell>
          <cell r="B175" t="str">
            <v>VALORES PENDIENTES DE OPERACIONES TRANSFER365</v>
          </cell>
          <cell r="C175">
            <v>7052.01</v>
          </cell>
          <cell r="D175">
            <v>7052.01</v>
          </cell>
        </row>
        <row r="176">
          <cell r="A176">
            <v>125099910107</v>
          </cell>
          <cell r="B176" t="str">
            <v>COLATERAL VISA</v>
          </cell>
          <cell r="C176">
            <v>4226086.3899999997</v>
          </cell>
          <cell r="D176">
            <v>4226086.3899999997</v>
          </cell>
        </row>
        <row r="177">
          <cell r="A177">
            <v>125099910112</v>
          </cell>
          <cell r="B177" t="str">
            <v>TRANSFERENCIA DE FONDOS</v>
          </cell>
          <cell r="C177">
            <v>310.75</v>
          </cell>
          <cell r="D177">
            <v>310.75</v>
          </cell>
        </row>
        <row r="178">
          <cell r="A178">
            <v>12509991011299</v>
          </cell>
          <cell r="B178" t="str">
            <v>OTROS</v>
          </cell>
          <cell r="C178">
            <v>310.75</v>
          </cell>
          <cell r="D178">
            <v>310.75</v>
          </cell>
        </row>
        <row r="179">
          <cell r="A179">
            <v>125099910113</v>
          </cell>
          <cell r="B179" t="str">
            <v>PLAN DE MARKETING</v>
          </cell>
          <cell r="C179">
            <v>472035.34</v>
          </cell>
          <cell r="D179">
            <v>472035.34</v>
          </cell>
        </row>
        <row r="180">
          <cell r="A180">
            <v>125099910114</v>
          </cell>
          <cell r="B180" t="str">
            <v>SALDO PRESTAMOS EX EMPLEADOS</v>
          </cell>
          <cell r="C180">
            <v>189711.99</v>
          </cell>
          <cell r="D180">
            <v>189711.99</v>
          </cell>
        </row>
        <row r="181">
          <cell r="A181">
            <v>125099910116</v>
          </cell>
          <cell r="B181" t="str">
            <v>CAMP. PROMOCIONAL SISTEMA FEDECREDITO</v>
          </cell>
          <cell r="C181">
            <v>74.34</v>
          </cell>
          <cell r="D181">
            <v>74.34</v>
          </cell>
        </row>
        <row r="182">
          <cell r="A182">
            <v>125099910123</v>
          </cell>
          <cell r="B182" t="str">
            <v>GASTOS POR COBRAR CADI</v>
          </cell>
          <cell r="C182">
            <v>21608.33</v>
          </cell>
          <cell r="D182">
            <v>21608.33</v>
          </cell>
        </row>
        <row r="183">
          <cell r="A183">
            <v>125099910129</v>
          </cell>
          <cell r="B183" t="str">
            <v>PROYECTOS</v>
          </cell>
          <cell r="C183">
            <v>1756496.1</v>
          </cell>
          <cell r="D183">
            <v>1756496.1</v>
          </cell>
        </row>
        <row r="184">
          <cell r="A184">
            <v>12509991012907</v>
          </cell>
          <cell r="B184" t="str">
            <v>PROYECTOS OTROS</v>
          </cell>
          <cell r="C184">
            <v>1756496.1</v>
          </cell>
          <cell r="D184">
            <v>1756496.1</v>
          </cell>
        </row>
        <row r="185">
          <cell r="A185">
            <v>125099910134</v>
          </cell>
          <cell r="B185" t="str">
            <v>CORPORACION FINANCIERA INTERNACIONAL</v>
          </cell>
          <cell r="C185">
            <v>5506036.3200000003</v>
          </cell>
          <cell r="D185">
            <v>5506036.3200000003</v>
          </cell>
        </row>
        <row r="186">
          <cell r="A186">
            <v>125099910135</v>
          </cell>
          <cell r="B186" t="str">
            <v>OPERACIONES POR APLICAR</v>
          </cell>
          <cell r="C186">
            <v>4756.3500000000004</v>
          </cell>
          <cell r="D186">
            <v>4756.3500000000004</v>
          </cell>
        </row>
        <row r="187">
          <cell r="A187">
            <v>125099910152</v>
          </cell>
          <cell r="B187" t="str">
            <v>SERVICIOS DE COLECTURIA EXTERNA</v>
          </cell>
          <cell r="C187">
            <v>75048.02</v>
          </cell>
          <cell r="D187">
            <v>75048.02</v>
          </cell>
        </row>
        <row r="188">
          <cell r="A188">
            <v>12509991015201</v>
          </cell>
          <cell r="B188" t="str">
            <v>PAGOS COLECTADOS</v>
          </cell>
          <cell r="C188">
            <v>75048.02</v>
          </cell>
          <cell r="D188">
            <v>75048.02</v>
          </cell>
        </row>
        <row r="189">
          <cell r="A189">
            <v>1250999101520100</v>
          </cell>
          <cell r="B189" t="str">
            <v>FARMACIAS ECONOMICAS</v>
          </cell>
          <cell r="C189">
            <v>74724.600000000006</v>
          </cell>
          <cell r="D189">
            <v>74724.600000000006</v>
          </cell>
        </row>
        <row r="190">
          <cell r="A190">
            <v>1250999101520100</v>
          </cell>
          <cell r="B190" t="str">
            <v>GRUPO MONGE - ALMACENES PRADO</v>
          </cell>
          <cell r="C190">
            <v>2</v>
          </cell>
          <cell r="D190">
            <v>2</v>
          </cell>
        </row>
        <row r="191">
          <cell r="A191">
            <v>1250999101520100</v>
          </cell>
          <cell r="B191" t="str">
            <v>SOVIPE COMERCIAL - ALMACENES WAY</v>
          </cell>
          <cell r="C191">
            <v>321.42</v>
          </cell>
          <cell r="D191">
            <v>321.42</v>
          </cell>
        </row>
        <row r="192">
          <cell r="A192">
            <v>125099910163</v>
          </cell>
          <cell r="B192" t="str">
            <v>COMISIONES POR SERVICIO</v>
          </cell>
          <cell r="C192">
            <v>47150.98</v>
          </cell>
          <cell r="D192">
            <v>47150.98</v>
          </cell>
        </row>
        <row r="193">
          <cell r="A193">
            <v>12509991016301</v>
          </cell>
          <cell r="B193" t="str">
            <v>COMISION POR COBRAR A COLECTORES</v>
          </cell>
          <cell r="C193">
            <v>37404.33</v>
          </cell>
          <cell r="D193">
            <v>37404.33</v>
          </cell>
        </row>
        <row r="194">
          <cell r="A194">
            <v>12509991016303</v>
          </cell>
          <cell r="B194" t="str">
            <v>COMISION POR SERVICIO DE COMERCIALIZACION DE SEGUROS</v>
          </cell>
          <cell r="C194">
            <v>9596.56</v>
          </cell>
          <cell r="D194">
            <v>9596.56</v>
          </cell>
        </row>
        <row r="195">
          <cell r="A195">
            <v>12509991016304</v>
          </cell>
          <cell r="B195" t="str">
            <v>COMISION POR SERVICIOS DE COMERCIALIZACION</v>
          </cell>
          <cell r="C195">
            <v>150.09</v>
          </cell>
          <cell r="D195">
            <v>150.09</v>
          </cell>
        </row>
        <row r="196">
          <cell r="A196">
            <v>1250999101630400</v>
          </cell>
          <cell r="B196" t="str">
            <v>COMISION POR COMERCIALIZACION DE SEGUROS REMESAS FAMILIARES</v>
          </cell>
          <cell r="C196">
            <v>150.09</v>
          </cell>
          <cell r="D196">
            <v>150.09</v>
          </cell>
        </row>
        <row r="197">
          <cell r="A197">
            <v>125099910166</v>
          </cell>
          <cell r="B197" t="str">
            <v>SERVICIOS DE COMERCIALIZACION</v>
          </cell>
          <cell r="C197">
            <v>715</v>
          </cell>
          <cell r="D197">
            <v>715</v>
          </cell>
        </row>
        <row r="198">
          <cell r="A198">
            <v>12509991016601</v>
          </cell>
          <cell r="B198" t="str">
            <v>INDEMNIZACION DE SEGURO REMESAS FAMILIARES</v>
          </cell>
          <cell r="C198">
            <v>715</v>
          </cell>
          <cell r="D198">
            <v>715</v>
          </cell>
        </row>
        <row r="199">
          <cell r="A199">
            <v>125099910199</v>
          </cell>
          <cell r="B199" t="str">
            <v>VARIAS</v>
          </cell>
          <cell r="C199">
            <v>482772.99</v>
          </cell>
          <cell r="D199">
            <v>482772.99</v>
          </cell>
        </row>
        <row r="200">
          <cell r="A200">
            <v>1259</v>
          </cell>
          <cell r="B200" t="str">
            <v>PROVISION DE INCOBRABILIDAD DE CUENTAS POR COBRAR</v>
          </cell>
          <cell r="C200">
            <v>-67433.149999999994</v>
          </cell>
          <cell r="D200">
            <v>-67433.149999999994</v>
          </cell>
        </row>
        <row r="201">
          <cell r="A201">
            <v>125900</v>
          </cell>
          <cell r="B201" t="str">
            <v>PROVISION DE INCOBRABILIDAD DE CUENTAS POR COBRAR</v>
          </cell>
          <cell r="C201">
            <v>-67433.149999999994</v>
          </cell>
          <cell r="D201">
            <v>-67433.149999999994</v>
          </cell>
        </row>
        <row r="202">
          <cell r="A202">
            <v>1259000001</v>
          </cell>
          <cell r="B202" t="str">
            <v>PROVISION POR INCOBRABILIDAD DE CUENTAS POR COBRAR</v>
          </cell>
          <cell r="C202">
            <v>-67433.149999999994</v>
          </cell>
          <cell r="D202">
            <v>-67433.149999999994</v>
          </cell>
        </row>
        <row r="203">
          <cell r="A203">
            <v>125900000101</v>
          </cell>
          <cell r="B203" t="str">
            <v>SALDOS POR COBRAR</v>
          </cell>
          <cell r="C203">
            <v>-67433.149999999994</v>
          </cell>
          <cell r="D203">
            <v>-67433.149999999994</v>
          </cell>
        </row>
        <row r="204">
          <cell r="A204">
            <v>126</v>
          </cell>
          <cell r="B204" t="str">
            <v>DERECHOS Y PARTICIPACIONES</v>
          </cell>
          <cell r="C204">
            <v>3525599.68</v>
          </cell>
          <cell r="D204">
            <v>3525599.68</v>
          </cell>
        </row>
        <row r="205">
          <cell r="A205">
            <v>1260</v>
          </cell>
          <cell r="B205" t="str">
            <v>DERECHOS Y PARTICIPACIONES</v>
          </cell>
          <cell r="C205">
            <v>3525599.68</v>
          </cell>
          <cell r="D205">
            <v>3525599.68</v>
          </cell>
        </row>
        <row r="206">
          <cell r="A206">
            <v>126001</v>
          </cell>
          <cell r="B206" t="str">
            <v>INVERSIONES CONJUNTAS</v>
          </cell>
          <cell r="C206">
            <v>3525599.68</v>
          </cell>
          <cell r="D206">
            <v>3525599.68</v>
          </cell>
        </row>
        <row r="207">
          <cell r="A207">
            <v>1260010101</v>
          </cell>
          <cell r="B207" t="str">
            <v>EN SOCIEDADES NACIONALES - VALOR DE ADQUISICION</v>
          </cell>
          <cell r="C207">
            <v>3032200</v>
          </cell>
          <cell r="D207">
            <v>3032200</v>
          </cell>
        </row>
        <row r="208">
          <cell r="A208">
            <v>126001010101</v>
          </cell>
          <cell r="B208" t="str">
            <v>COSTO DE ADQUISICION</v>
          </cell>
          <cell r="C208">
            <v>3032200</v>
          </cell>
          <cell r="D208">
            <v>3032200</v>
          </cell>
        </row>
        <row r="209">
          <cell r="A209">
            <v>1260019801</v>
          </cell>
          <cell r="B209" t="str">
            <v>EN SOCIEDADES NACIONALES - REVALUO</v>
          </cell>
          <cell r="C209">
            <v>493399.68</v>
          </cell>
          <cell r="D209">
            <v>493399.68</v>
          </cell>
        </row>
        <row r="210">
          <cell r="A210">
            <v>13</v>
          </cell>
          <cell r="B210" t="str">
            <v>ACTIVO FIJO</v>
          </cell>
          <cell r="C210">
            <v>15523171.279999999</v>
          </cell>
          <cell r="D210">
            <v>15523171.279999999</v>
          </cell>
        </row>
        <row r="211">
          <cell r="A211">
            <v>131</v>
          </cell>
          <cell r="B211" t="str">
            <v>NO DEPRECIABLES</v>
          </cell>
          <cell r="C211">
            <v>4476619.63</v>
          </cell>
          <cell r="D211">
            <v>4476619.63</v>
          </cell>
        </row>
        <row r="212">
          <cell r="A212">
            <v>1310</v>
          </cell>
          <cell r="B212" t="str">
            <v>NO DEPRECIABLES</v>
          </cell>
          <cell r="C212">
            <v>4476619.63</v>
          </cell>
          <cell r="D212">
            <v>4476619.63</v>
          </cell>
        </row>
        <row r="213">
          <cell r="A213">
            <v>131001</v>
          </cell>
          <cell r="B213" t="str">
            <v>TERRENOS</v>
          </cell>
          <cell r="C213">
            <v>2551157.89</v>
          </cell>
          <cell r="D213">
            <v>2551157.89</v>
          </cell>
        </row>
        <row r="214">
          <cell r="A214">
            <v>1310010100</v>
          </cell>
          <cell r="B214" t="str">
            <v>TERRENOS - VALOR DE ADQUISICION</v>
          </cell>
          <cell r="C214">
            <v>1046866.41</v>
          </cell>
          <cell r="D214">
            <v>1046866.41</v>
          </cell>
        </row>
        <row r="215">
          <cell r="A215">
            <v>1310019800</v>
          </cell>
          <cell r="B215" t="str">
            <v>TERRENOS ¨ REVALUO</v>
          </cell>
          <cell r="C215">
            <v>1504291.48</v>
          </cell>
          <cell r="D215">
            <v>1504291.48</v>
          </cell>
        </row>
        <row r="216">
          <cell r="A216">
            <v>131002</v>
          </cell>
          <cell r="B216" t="str">
            <v>CONSTRUCCIONES EN PROCESO</v>
          </cell>
          <cell r="C216">
            <v>1434391.24</v>
          </cell>
          <cell r="D216">
            <v>1434391.24</v>
          </cell>
        </row>
        <row r="217">
          <cell r="A217">
            <v>1310020100</v>
          </cell>
          <cell r="B217" t="str">
            <v>INMUEBLES</v>
          </cell>
          <cell r="C217">
            <v>1434391.24</v>
          </cell>
          <cell r="D217">
            <v>1434391.24</v>
          </cell>
        </row>
        <row r="218">
          <cell r="A218">
            <v>131003</v>
          </cell>
          <cell r="B218" t="str">
            <v>MOBILIARIO Y EQUIPO POR UTILIZAR</v>
          </cell>
          <cell r="C218">
            <v>491070.5</v>
          </cell>
          <cell r="D218">
            <v>491070.5</v>
          </cell>
        </row>
        <row r="219">
          <cell r="A219">
            <v>1310030100</v>
          </cell>
          <cell r="B219" t="str">
            <v>MOBILIARIO Y EQUIPO EN TRANSITO</v>
          </cell>
          <cell r="C219">
            <v>2740.25</v>
          </cell>
          <cell r="D219">
            <v>2740.25</v>
          </cell>
        </row>
        <row r="220">
          <cell r="A220">
            <v>1310030200</v>
          </cell>
          <cell r="B220" t="str">
            <v>MOBILIARIO Y EQUIPO EN EXISTENCIA</v>
          </cell>
          <cell r="C220">
            <v>488330.25</v>
          </cell>
          <cell r="D220">
            <v>488330.25</v>
          </cell>
        </row>
        <row r="221">
          <cell r="A221">
            <v>132</v>
          </cell>
          <cell r="B221" t="str">
            <v>DEPRECIABLES</v>
          </cell>
          <cell r="C221">
            <v>10943230.27</v>
          </cell>
          <cell r="D221">
            <v>10943230.27</v>
          </cell>
        </row>
        <row r="222">
          <cell r="A222">
            <v>1320</v>
          </cell>
          <cell r="B222" t="str">
            <v>DEPRECIABLES</v>
          </cell>
          <cell r="C222">
            <v>25378952.16</v>
          </cell>
          <cell r="D222">
            <v>25378952.16</v>
          </cell>
        </row>
        <row r="223">
          <cell r="A223">
            <v>132001</v>
          </cell>
          <cell r="B223" t="str">
            <v>EDIFICACIONES</v>
          </cell>
          <cell r="C223">
            <v>12207505.189999999</v>
          </cell>
          <cell r="D223">
            <v>12207505.189999999</v>
          </cell>
        </row>
        <row r="224">
          <cell r="A224">
            <v>1320010100</v>
          </cell>
          <cell r="B224" t="str">
            <v>EDIFICACIONES - VALOR DE ADQUISICION</v>
          </cell>
          <cell r="C224">
            <v>9264466.1699999999</v>
          </cell>
          <cell r="D224">
            <v>9264466.1699999999</v>
          </cell>
        </row>
        <row r="225">
          <cell r="A225">
            <v>132001010001</v>
          </cell>
          <cell r="B225" t="str">
            <v>EDIFICACIONES PROPIAS</v>
          </cell>
          <cell r="C225">
            <v>9264466.1699999999</v>
          </cell>
          <cell r="D225">
            <v>9264466.1699999999</v>
          </cell>
        </row>
        <row r="226">
          <cell r="A226">
            <v>1320019800</v>
          </cell>
          <cell r="B226" t="str">
            <v>EDIFICACIONES ¨ REVALUO</v>
          </cell>
          <cell r="C226">
            <v>2943039.02</v>
          </cell>
          <cell r="D226">
            <v>2943039.02</v>
          </cell>
        </row>
        <row r="227">
          <cell r="A227">
            <v>132002</v>
          </cell>
          <cell r="B227" t="str">
            <v>EQUIPO DE COMPUTACION</v>
          </cell>
          <cell r="C227">
            <v>7883174.3200000003</v>
          </cell>
          <cell r="D227">
            <v>7883174.3200000003</v>
          </cell>
        </row>
        <row r="228">
          <cell r="A228">
            <v>1320020100</v>
          </cell>
          <cell r="B228" t="str">
            <v>EQUIPO DE COMPUTACION - VALOR DE ADQUISICION</v>
          </cell>
          <cell r="C228">
            <v>7883174.3200000003</v>
          </cell>
          <cell r="D228">
            <v>7883174.3200000003</v>
          </cell>
        </row>
        <row r="229">
          <cell r="A229">
            <v>132002010001</v>
          </cell>
          <cell r="B229" t="str">
            <v>EQUIPO DE COMPUTACION PROPIO</v>
          </cell>
          <cell r="C229">
            <v>7883174.3200000003</v>
          </cell>
          <cell r="D229">
            <v>7883174.3200000003</v>
          </cell>
        </row>
        <row r="230">
          <cell r="A230">
            <v>132003</v>
          </cell>
          <cell r="B230" t="str">
            <v>EQUIPO DE OFICINA</v>
          </cell>
          <cell r="C230">
            <v>347182.6</v>
          </cell>
          <cell r="D230">
            <v>347182.6</v>
          </cell>
        </row>
        <row r="231">
          <cell r="A231">
            <v>1320030100</v>
          </cell>
          <cell r="B231" t="str">
            <v>EQUIPO DE OFICINA - VALOR DE ADQUISICION</v>
          </cell>
          <cell r="C231">
            <v>347182.6</v>
          </cell>
          <cell r="D231">
            <v>347182.6</v>
          </cell>
        </row>
        <row r="232">
          <cell r="A232">
            <v>132003010001</v>
          </cell>
          <cell r="B232" t="str">
            <v>EQUIPO DE OFICINA PROPIO</v>
          </cell>
          <cell r="C232">
            <v>347182.6</v>
          </cell>
          <cell r="D232">
            <v>347182.6</v>
          </cell>
        </row>
        <row r="233">
          <cell r="A233">
            <v>132004</v>
          </cell>
          <cell r="B233" t="str">
            <v>MOBILIARIO</v>
          </cell>
          <cell r="C233">
            <v>498562.68</v>
          </cell>
          <cell r="D233">
            <v>498562.68</v>
          </cell>
        </row>
        <row r="234">
          <cell r="A234">
            <v>1320040100</v>
          </cell>
          <cell r="B234" t="str">
            <v>MOBILIARIO - VALOR DE ADQUISICION</v>
          </cell>
          <cell r="C234">
            <v>498562.68</v>
          </cell>
          <cell r="D234">
            <v>498562.68</v>
          </cell>
        </row>
        <row r="235">
          <cell r="A235">
            <v>132004010001</v>
          </cell>
          <cell r="B235" t="str">
            <v>MOBILIARIO PROPIO</v>
          </cell>
          <cell r="C235">
            <v>498562.68</v>
          </cell>
          <cell r="D235">
            <v>498562.68</v>
          </cell>
        </row>
        <row r="236">
          <cell r="A236">
            <v>132005</v>
          </cell>
          <cell r="B236" t="str">
            <v>VEHICULOS</v>
          </cell>
          <cell r="C236">
            <v>1055686.1299999999</v>
          </cell>
          <cell r="D236">
            <v>1055686.1299999999</v>
          </cell>
        </row>
        <row r="237">
          <cell r="A237">
            <v>1320050100</v>
          </cell>
          <cell r="B237" t="str">
            <v>VEHICULOS - VALOR DE ADQUISICION</v>
          </cell>
          <cell r="C237">
            <v>1055686.1299999999</v>
          </cell>
          <cell r="D237">
            <v>1055686.1299999999</v>
          </cell>
        </row>
        <row r="238">
          <cell r="A238">
            <v>132005010001</v>
          </cell>
          <cell r="B238" t="str">
            <v>VEHICULOS PROPIOS</v>
          </cell>
          <cell r="C238">
            <v>1055686.1299999999</v>
          </cell>
          <cell r="D238">
            <v>1055686.1299999999</v>
          </cell>
        </row>
        <row r="239">
          <cell r="A239">
            <v>132006</v>
          </cell>
          <cell r="B239" t="str">
            <v>MAQUINARIA, EQUIPO Y HERRAMIENTA</v>
          </cell>
          <cell r="C239">
            <v>3386841.24</v>
          </cell>
          <cell r="D239">
            <v>3386841.24</v>
          </cell>
        </row>
        <row r="240">
          <cell r="A240">
            <v>1320060100</v>
          </cell>
          <cell r="B240" t="str">
            <v>MAQUINARIA, EQUIPO Y HERRAMIENTA - VALOR DE ADQUISICION.</v>
          </cell>
          <cell r="C240">
            <v>3386841.24</v>
          </cell>
          <cell r="D240">
            <v>3386841.24</v>
          </cell>
        </row>
        <row r="241">
          <cell r="A241">
            <v>132006010001</v>
          </cell>
          <cell r="B241" t="str">
            <v>MAQUINARIA, EQUIPO Y HERRAMIENTA PROPIAS</v>
          </cell>
          <cell r="C241">
            <v>3386841.24</v>
          </cell>
          <cell r="D241">
            <v>3386841.24</v>
          </cell>
        </row>
        <row r="242">
          <cell r="A242">
            <v>1329</v>
          </cell>
          <cell r="B242" t="str">
            <v>DEPRECIACION ACUMULADA</v>
          </cell>
          <cell r="C242">
            <v>-14435721.890000001</v>
          </cell>
          <cell r="D242">
            <v>-14435721.890000001</v>
          </cell>
        </row>
        <row r="243">
          <cell r="A243">
            <v>132901</v>
          </cell>
          <cell r="B243" t="str">
            <v>VALOR HISTORICO</v>
          </cell>
          <cell r="C243">
            <v>-12427640.52</v>
          </cell>
          <cell r="D243">
            <v>-12427640.52</v>
          </cell>
        </row>
        <row r="244">
          <cell r="A244">
            <v>1329010100</v>
          </cell>
          <cell r="B244" t="str">
            <v>EDIFICACIONES</v>
          </cell>
          <cell r="C244">
            <v>-3013561.46</v>
          </cell>
          <cell r="D244">
            <v>-3013561.46</v>
          </cell>
        </row>
        <row r="245">
          <cell r="A245">
            <v>1329010200</v>
          </cell>
          <cell r="B245" t="str">
            <v>EQUIPO DE COMPUTACION</v>
          </cell>
          <cell r="C245">
            <v>-5823369.1699999999</v>
          </cell>
          <cell r="D245">
            <v>-5823369.1699999999</v>
          </cell>
        </row>
        <row r="246">
          <cell r="A246">
            <v>1329010300</v>
          </cell>
          <cell r="B246" t="str">
            <v>EQUIPO DE OFICINA</v>
          </cell>
          <cell r="C246">
            <v>-265034.32</v>
          </cell>
          <cell r="D246">
            <v>-265034.32</v>
          </cell>
        </row>
        <row r="247">
          <cell r="A247">
            <v>1329010400</v>
          </cell>
          <cell r="B247" t="str">
            <v>MOBILIARIO</v>
          </cell>
          <cell r="C247">
            <v>-437908.62</v>
          </cell>
          <cell r="D247">
            <v>-437908.62</v>
          </cell>
        </row>
        <row r="248">
          <cell r="A248">
            <v>1329010500</v>
          </cell>
          <cell r="B248" t="str">
            <v>VEHICULOS</v>
          </cell>
          <cell r="C248">
            <v>-910096.36</v>
          </cell>
          <cell r="D248">
            <v>-910096.36</v>
          </cell>
        </row>
        <row r="249">
          <cell r="A249">
            <v>1329010600</v>
          </cell>
          <cell r="B249" t="str">
            <v>MAQUINARIA, EQUIPO Y HERRAMIENTA</v>
          </cell>
          <cell r="C249">
            <v>-1977670.59</v>
          </cell>
          <cell r="D249">
            <v>-1977670.59</v>
          </cell>
        </row>
        <row r="250">
          <cell r="A250">
            <v>132902</v>
          </cell>
          <cell r="B250" t="str">
            <v>REVALUOS</v>
          </cell>
          <cell r="C250">
            <v>-2008081.37</v>
          </cell>
          <cell r="D250">
            <v>-2008081.37</v>
          </cell>
        </row>
        <row r="251">
          <cell r="A251">
            <v>1329020100</v>
          </cell>
          <cell r="B251" t="str">
            <v>EDIFICACIONES</v>
          </cell>
          <cell r="C251">
            <v>-2008081.37</v>
          </cell>
          <cell r="D251">
            <v>-2008081.37</v>
          </cell>
        </row>
        <row r="252">
          <cell r="A252">
            <v>133</v>
          </cell>
          <cell r="B252" t="str">
            <v>AMORTIZABLES</v>
          </cell>
          <cell r="C252">
            <v>103321.38</v>
          </cell>
          <cell r="D252">
            <v>103321.38</v>
          </cell>
        </row>
        <row r="253">
          <cell r="A253">
            <v>1330</v>
          </cell>
          <cell r="B253" t="str">
            <v>AMORTIZABLES</v>
          </cell>
          <cell r="C253">
            <v>103321.38</v>
          </cell>
          <cell r="D253">
            <v>103321.38</v>
          </cell>
        </row>
        <row r="254">
          <cell r="A254">
            <v>133002</v>
          </cell>
          <cell r="B254" t="str">
            <v>REMODELACIONES Y READECUACIONES</v>
          </cell>
          <cell r="C254">
            <v>103321.38</v>
          </cell>
          <cell r="D254">
            <v>103321.38</v>
          </cell>
        </row>
        <row r="255">
          <cell r="A255">
            <v>1330020100</v>
          </cell>
          <cell r="B255" t="str">
            <v>INMUEBLES PROPIOS</v>
          </cell>
          <cell r="C255">
            <v>103321.38</v>
          </cell>
          <cell r="D255">
            <v>103321.38</v>
          </cell>
        </row>
        <row r="256">
          <cell r="A256">
            <v>0</v>
          </cell>
          <cell r="B256"/>
          <cell r="C256"/>
          <cell r="D256"/>
        </row>
        <row r="257">
          <cell r="A257">
            <v>0</v>
          </cell>
          <cell r="B257" t="str">
            <v>TOTAL ACTIVO</v>
          </cell>
          <cell r="C257">
            <v>606466793.77999997</v>
          </cell>
          <cell r="D257">
            <v>606466793.77999997</v>
          </cell>
        </row>
        <row r="258">
          <cell r="A258">
            <v>0</v>
          </cell>
          <cell r="B258"/>
          <cell r="C258"/>
          <cell r="D258"/>
        </row>
        <row r="259">
          <cell r="A259">
            <v>71</v>
          </cell>
          <cell r="B259" t="str">
            <v>COSTOS DE OPERACIONES DE INTERMEDIACION</v>
          </cell>
          <cell r="C259">
            <v>5037486.82</v>
          </cell>
          <cell r="D259">
            <v>5037486.82</v>
          </cell>
        </row>
        <row r="260">
          <cell r="A260">
            <v>711</v>
          </cell>
          <cell r="B260" t="str">
            <v>CAPTACION DE RECURSOS</v>
          </cell>
          <cell r="C260">
            <v>5037486.82</v>
          </cell>
          <cell r="D260">
            <v>5037486.82</v>
          </cell>
        </row>
        <row r="261">
          <cell r="A261">
            <v>7110</v>
          </cell>
          <cell r="B261" t="str">
            <v>CAPTACION DE RECURSOS</v>
          </cell>
          <cell r="C261">
            <v>5037486.82</v>
          </cell>
          <cell r="D261">
            <v>5037486.82</v>
          </cell>
        </row>
        <row r="262">
          <cell r="A262">
            <v>711001</v>
          </cell>
          <cell r="B262" t="str">
            <v>DEPOSITOS</v>
          </cell>
          <cell r="C262">
            <v>99123.29</v>
          </cell>
          <cell r="D262">
            <v>99123.29</v>
          </cell>
        </row>
        <row r="263">
          <cell r="A263">
            <v>7110010200</v>
          </cell>
          <cell r="B263" t="str">
            <v>INTERESES DE DEPOSITOS A PLAZO</v>
          </cell>
          <cell r="C263">
            <v>99123.29</v>
          </cell>
          <cell r="D263">
            <v>99123.29</v>
          </cell>
        </row>
        <row r="264">
          <cell r="A264">
            <v>711001020001</v>
          </cell>
          <cell r="B264" t="str">
            <v>PACTADOS HASTA UN AÑO PLAZO</v>
          </cell>
          <cell r="C264">
            <v>99123.29</v>
          </cell>
          <cell r="D264">
            <v>99123.29</v>
          </cell>
        </row>
        <row r="265">
          <cell r="A265">
            <v>71100102000102</v>
          </cell>
          <cell r="B265" t="str">
            <v>A 30 DIAS PLAZO</v>
          </cell>
          <cell r="C265">
            <v>99123.29</v>
          </cell>
          <cell r="D265">
            <v>99123.29</v>
          </cell>
        </row>
        <row r="266">
          <cell r="A266">
            <v>711002</v>
          </cell>
          <cell r="B266" t="str">
            <v>PRESTAMOS PARA TERCEROS</v>
          </cell>
          <cell r="C266">
            <v>4837405.1900000004</v>
          </cell>
          <cell r="D266">
            <v>4837405.1900000004</v>
          </cell>
        </row>
        <row r="267">
          <cell r="A267">
            <v>7110020100</v>
          </cell>
          <cell r="B267" t="str">
            <v>INTERESES</v>
          </cell>
          <cell r="C267">
            <v>4337722.8600000003</v>
          </cell>
          <cell r="D267">
            <v>4337722.8600000003</v>
          </cell>
        </row>
        <row r="268">
          <cell r="A268">
            <v>711002010001</v>
          </cell>
          <cell r="B268" t="str">
            <v>PACTADOS HASTA UN AÑO PLAZO</v>
          </cell>
          <cell r="C268">
            <v>117773.97</v>
          </cell>
          <cell r="D268">
            <v>117773.97</v>
          </cell>
        </row>
        <row r="269">
          <cell r="A269">
            <v>711002010002</v>
          </cell>
          <cell r="B269" t="str">
            <v>PACTADOS A MAS DE UN AÑO PLAZO</v>
          </cell>
          <cell r="C269">
            <v>130809.15</v>
          </cell>
          <cell r="D269">
            <v>130809.15</v>
          </cell>
        </row>
        <row r="270">
          <cell r="A270">
            <v>711002010003</v>
          </cell>
          <cell r="B270" t="str">
            <v>PACTADOS A CINCO O MAS AÑOS PLAZO</v>
          </cell>
          <cell r="C270">
            <v>4089139.74</v>
          </cell>
          <cell r="D270">
            <v>4089139.74</v>
          </cell>
        </row>
        <row r="271">
          <cell r="A271">
            <v>7110020200</v>
          </cell>
          <cell r="B271" t="str">
            <v>COMISIONES</v>
          </cell>
          <cell r="C271">
            <v>499682.33</v>
          </cell>
          <cell r="D271">
            <v>499682.33</v>
          </cell>
        </row>
        <row r="272">
          <cell r="A272">
            <v>711002020001</v>
          </cell>
          <cell r="B272" t="str">
            <v>PACTADOS HASTA UN AÑO PLAZO</v>
          </cell>
          <cell r="C272">
            <v>8409.42</v>
          </cell>
          <cell r="D272">
            <v>8409.42</v>
          </cell>
        </row>
        <row r="273">
          <cell r="A273">
            <v>711002020003</v>
          </cell>
          <cell r="B273" t="str">
            <v>PACTADOS A CINCO O MAS AÑOS PLAZO</v>
          </cell>
          <cell r="C273">
            <v>491272.91</v>
          </cell>
          <cell r="D273">
            <v>491272.91</v>
          </cell>
        </row>
        <row r="274">
          <cell r="A274">
            <v>711007</v>
          </cell>
          <cell r="B274" t="str">
            <v>OTROS COSTOS DE INTERMEDIACION</v>
          </cell>
          <cell r="C274">
            <v>100958.34</v>
          </cell>
          <cell r="D274">
            <v>100958.34</v>
          </cell>
        </row>
        <row r="275">
          <cell r="A275">
            <v>7110070300</v>
          </cell>
          <cell r="B275" t="str">
            <v>COMISIONES PAGADAS POR ADQUISICION DE TITULOS VALORES</v>
          </cell>
          <cell r="C275">
            <v>100958.34</v>
          </cell>
          <cell r="D275">
            <v>100958.34</v>
          </cell>
        </row>
        <row r="276">
          <cell r="A276">
            <v>72</v>
          </cell>
          <cell r="B276" t="str">
            <v>COSTOS DE OTRAS OPERACIONES</v>
          </cell>
          <cell r="C276">
            <v>4562675.67</v>
          </cell>
          <cell r="D276">
            <v>4562675.67</v>
          </cell>
        </row>
        <row r="277">
          <cell r="A277">
            <v>722</v>
          </cell>
          <cell r="B277" t="str">
            <v>PRESTACION DE SERVICIOS</v>
          </cell>
          <cell r="C277">
            <v>4562675.67</v>
          </cell>
          <cell r="D277">
            <v>4562675.67</v>
          </cell>
        </row>
        <row r="278">
          <cell r="A278">
            <v>7220</v>
          </cell>
          <cell r="B278" t="str">
            <v>PRESTACION DE SERVICIOS</v>
          </cell>
          <cell r="C278">
            <v>4562675.67</v>
          </cell>
          <cell r="D278">
            <v>4562675.67</v>
          </cell>
        </row>
        <row r="279">
          <cell r="A279">
            <v>722001</v>
          </cell>
          <cell r="B279" t="str">
            <v>PRESTACION DE SERVICIOS FINANCIEROS</v>
          </cell>
          <cell r="C279">
            <v>4329676.09</v>
          </cell>
          <cell r="D279">
            <v>4329676.09</v>
          </cell>
        </row>
        <row r="280">
          <cell r="A280">
            <v>7220010000</v>
          </cell>
          <cell r="B280" t="str">
            <v>PRESTACION DE SERVICIOS FINANCIEROS</v>
          </cell>
          <cell r="C280">
            <v>4329676.09</v>
          </cell>
          <cell r="D280">
            <v>4329676.09</v>
          </cell>
        </row>
        <row r="281">
          <cell r="A281">
            <v>722001000006</v>
          </cell>
          <cell r="B281" t="str">
            <v>UNIDAD PYME</v>
          </cell>
          <cell r="C281">
            <v>161465.29999999999</v>
          </cell>
          <cell r="D281">
            <v>161465.29999999999</v>
          </cell>
        </row>
        <row r="282">
          <cell r="A282">
            <v>722001000010</v>
          </cell>
          <cell r="B282" t="str">
            <v>RESGUARDO Y CUSTODIA DE DOCUMENTOS</v>
          </cell>
          <cell r="C282">
            <v>1242.82</v>
          </cell>
          <cell r="D282">
            <v>1242.82</v>
          </cell>
        </row>
        <row r="283">
          <cell r="A283">
            <v>722001000013</v>
          </cell>
          <cell r="B283" t="str">
            <v>SERVICIOS POR PAGO DE REMESAS FAMILIARES</v>
          </cell>
          <cell r="C283">
            <v>146526.62</v>
          </cell>
          <cell r="D283">
            <v>146526.62</v>
          </cell>
        </row>
        <row r="284">
          <cell r="A284">
            <v>722001000015</v>
          </cell>
          <cell r="B284" t="str">
            <v>TARJETAS</v>
          </cell>
          <cell r="C284">
            <v>2516780.71</v>
          </cell>
          <cell r="D284">
            <v>2516780.71</v>
          </cell>
        </row>
        <row r="285">
          <cell r="A285">
            <v>72200100001501</v>
          </cell>
          <cell r="B285" t="str">
            <v>TARJETA DE CREDITO</v>
          </cell>
          <cell r="C285">
            <v>1640651.28</v>
          </cell>
          <cell r="D285">
            <v>1640651.28</v>
          </cell>
        </row>
        <row r="286">
          <cell r="A286">
            <v>72200100001502</v>
          </cell>
          <cell r="B286" t="str">
            <v>TARJETA DE DEBITO</v>
          </cell>
          <cell r="C286">
            <v>876129.43</v>
          </cell>
          <cell r="D286">
            <v>876129.43</v>
          </cell>
        </row>
        <row r="287">
          <cell r="A287">
            <v>722001000024</v>
          </cell>
          <cell r="B287" t="str">
            <v>SERVICIO SARO</v>
          </cell>
          <cell r="C287">
            <v>44213.02</v>
          </cell>
          <cell r="D287">
            <v>44213.02</v>
          </cell>
        </row>
        <row r="288">
          <cell r="A288">
            <v>722001000025</v>
          </cell>
          <cell r="B288" t="str">
            <v>SERVICIO CREDIT SCORING</v>
          </cell>
          <cell r="C288">
            <v>43780.42</v>
          </cell>
          <cell r="D288">
            <v>43780.42</v>
          </cell>
        </row>
        <row r="289">
          <cell r="A289">
            <v>722001000041</v>
          </cell>
          <cell r="B289" t="str">
            <v>SERVICIO DE SALUD A TU ALCANCE</v>
          </cell>
          <cell r="C289">
            <v>725.48</v>
          </cell>
          <cell r="D289">
            <v>725.48</v>
          </cell>
        </row>
        <row r="290">
          <cell r="A290">
            <v>722001000042</v>
          </cell>
          <cell r="B290" t="str">
            <v>COMISIONES ATM´S</v>
          </cell>
          <cell r="C290">
            <v>2008.2</v>
          </cell>
          <cell r="D290">
            <v>2008.2</v>
          </cell>
        </row>
        <row r="291">
          <cell r="A291">
            <v>72200100004203</v>
          </cell>
          <cell r="B291" t="str">
            <v>COMISION A ATH POR OPERACIONES DE OTROS BANCOS EN ATM DE FCB</v>
          </cell>
          <cell r="C291">
            <v>2008.2</v>
          </cell>
          <cell r="D291">
            <v>2008.2</v>
          </cell>
        </row>
        <row r="292">
          <cell r="A292">
            <v>722001000043</v>
          </cell>
          <cell r="B292" t="str">
            <v>ADMINISTRACION Y OTROS COSTOS POR SERVICIO EN ATM´S</v>
          </cell>
          <cell r="C292">
            <v>745664.84</v>
          </cell>
          <cell r="D292">
            <v>745664.84</v>
          </cell>
        </row>
        <row r="293">
          <cell r="A293">
            <v>722001000046</v>
          </cell>
          <cell r="B293" t="str">
            <v>CORRESPONSALES NO BANCARIOS</v>
          </cell>
          <cell r="C293">
            <v>1075.8</v>
          </cell>
          <cell r="D293">
            <v>1075.8</v>
          </cell>
        </row>
        <row r="294">
          <cell r="A294">
            <v>72200100004601</v>
          </cell>
          <cell r="B294" t="str">
            <v>COMISION POR SERVICIOS DE RED DE CNB</v>
          </cell>
          <cell r="C294">
            <v>1075.8</v>
          </cell>
          <cell r="D294">
            <v>1075.8</v>
          </cell>
        </row>
        <row r="295">
          <cell r="A295">
            <v>722001000048</v>
          </cell>
          <cell r="B295" t="str">
            <v>ADMINISTRACION Y OTROS COSTOS POR SERVICIOS DE CNB</v>
          </cell>
          <cell r="C295">
            <v>83935.21</v>
          </cell>
          <cell r="D295">
            <v>83935.21</v>
          </cell>
        </row>
        <row r="296">
          <cell r="A296">
            <v>722001000056</v>
          </cell>
          <cell r="B296" t="str">
            <v>BANCA MOVIL</v>
          </cell>
          <cell r="C296">
            <v>119570.04</v>
          </cell>
          <cell r="D296">
            <v>119570.04</v>
          </cell>
        </row>
        <row r="297">
          <cell r="A297">
            <v>72200100005601</v>
          </cell>
          <cell r="B297" t="str">
            <v>COMISION POR SERVICIO DE BANCA MOVIL</v>
          </cell>
          <cell r="C297">
            <v>31185.7</v>
          </cell>
          <cell r="D297">
            <v>31185.7</v>
          </cell>
        </row>
        <row r="298">
          <cell r="A298">
            <v>72200100005602</v>
          </cell>
          <cell r="B298" t="str">
            <v>ADMINISTRACION Y OTROS COSTOS POR SERVICIO DE BANCA MOVIL</v>
          </cell>
          <cell r="C298">
            <v>88384.34</v>
          </cell>
          <cell r="D298">
            <v>88384.34</v>
          </cell>
        </row>
        <row r="299">
          <cell r="A299">
            <v>722001000060</v>
          </cell>
          <cell r="B299" t="str">
            <v>CALL CENTER TARJETAS</v>
          </cell>
          <cell r="C299">
            <v>422875.4</v>
          </cell>
          <cell r="D299">
            <v>422875.4</v>
          </cell>
        </row>
        <row r="300">
          <cell r="A300">
            <v>722001000066</v>
          </cell>
          <cell r="B300" t="str">
            <v>SERVICIO DE KIOSKOS FINANCIEROS</v>
          </cell>
          <cell r="C300">
            <v>10844.71</v>
          </cell>
          <cell r="D300">
            <v>10844.71</v>
          </cell>
        </row>
        <row r="301">
          <cell r="A301">
            <v>72200100006603</v>
          </cell>
          <cell r="B301" t="str">
            <v>COMISION POR SERVICIO DE ADMINISTRACION DE KIOSKOS</v>
          </cell>
          <cell r="C301">
            <v>10844.71</v>
          </cell>
          <cell r="D301">
            <v>10844.71</v>
          </cell>
        </row>
        <row r="302">
          <cell r="A302">
            <v>722001000099</v>
          </cell>
          <cell r="B302" t="str">
            <v>OTROS</v>
          </cell>
          <cell r="C302">
            <v>28967.52</v>
          </cell>
          <cell r="D302">
            <v>28967.52</v>
          </cell>
        </row>
        <row r="303">
          <cell r="A303">
            <v>722002</v>
          </cell>
          <cell r="B303" t="str">
            <v>PRESTACION DE SERVICIOS TECNICOS</v>
          </cell>
          <cell r="C303">
            <v>232999.58</v>
          </cell>
          <cell r="D303">
            <v>232999.58</v>
          </cell>
        </row>
        <row r="304">
          <cell r="A304">
            <v>7220020300</v>
          </cell>
          <cell r="B304" t="str">
            <v>SERVICIOS DE CAPACITACION</v>
          </cell>
          <cell r="C304">
            <v>121898.82</v>
          </cell>
          <cell r="D304">
            <v>121898.82</v>
          </cell>
        </row>
        <row r="305">
          <cell r="A305">
            <v>7220020700</v>
          </cell>
          <cell r="B305" t="str">
            <v>ASESORIA</v>
          </cell>
          <cell r="C305">
            <v>52005.1</v>
          </cell>
          <cell r="D305">
            <v>52005.1</v>
          </cell>
        </row>
        <row r="306">
          <cell r="A306">
            <v>7220029100</v>
          </cell>
          <cell r="B306" t="str">
            <v>OTROS</v>
          </cell>
          <cell r="C306">
            <v>59095.66</v>
          </cell>
          <cell r="D306">
            <v>59095.66</v>
          </cell>
        </row>
        <row r="307">
          <cell r="A307">
            <v>722002910002</v>
          </cell>
          <cell r="B307" t="str">
            <v>SERVICIO DE ORGANIZACION Y METODO</v>
          </cell>
          <cell r="C307">
            <v>1673.92</v>
          </cell>
          <cell r="D307">
            <v>1673.92</v>
          </cell>
        </row>
        <row r="308">
          <cell r="A308">
            <v>722002910003</v>
          </cell>
          <cell r="B308" t="str">
            <v>SERVICIO DE SELECCION Y EVALUACION DE RECURSOS HUMANOS</v>
          </cell>
          <cell r="C308">
            <v>10598.77</v>
          </cell>
          <cell r="D308">
            <v>10598.77</v>
          </cell>
        </row>
        <row r="309">
          <cell r="A309">
            <v>722002910004</v>
          </cell>
          <cell r="B309" t="str">
            <v>SERVICIO DE CIERRE CENTRALIZADO EN CADI</v>
          </cell>
          <cell r="C309">
            <v>46822.97</v>
          </cell>
          <cell r="D309">
            <v>46822.97</v>
          </cell>
        </row>
        <row r="310">
          <cell r="A310">
            <v>0</v>
          </cell>
          <cell r="B310"/>
          <cell r="C310"/>
          <cell r="D310"/>
        </row>
        <row r="311">
          <cell r="A311">
            <v>0</v>
          </cell>
          <cell r="B311" t="str">
            <v>TOTAL COSTOS</v>
          </cell>
          <cell r="C311">
            <v>9600162.4900000002</v>
          </cell>
          <cell r="D311">
            <v>9600162.4900000002</v>
          </cell>
        </row>
        <row r="312">
          <cell r="A312">
            <v>0</v>
          </cell>
          <cell r="B312"/>
          <cell r="C312"/>
          <cell r="D312"/>
        </row>
        <row r="313">
          <cell r="A313">
            <v>81</v>
          </cell>
          <cell r="B313" t="str">
            <v>GASTOS DE OPERACION</v>
          </cell>
          <cell r="C313">
            <v>4962425.91</v>
          </cell>
          <cell r="D313">
            <v>4962425.91</v>
          </cell>
        </row>
        <row r="314">
          <cell r="A314">
            <v>811</v>
          </cell>
          <cell r="B314" t="str">
            <v>GASTOS DE FUNCIONARIOS Y EMPLEADOS</v>
          </cell>
          <cell r="C314">
            <v>2577801.2200000002</v>
          </cell>
          <cell r="D314">
            <v>2577801.2200000002</v>
          </cell>
        </row>
        <row r="315">
          <cell r="A315">
            <v>8110</v>
          </cell>
          <cell r="B315" t="str">
            <v>GASTOS DE FUNCIONARIOS Y EMPLEADOS</v>
          </cell>
          <cell r="C315">
            <v>2577801.2200000002</v>
          </cell>
          <cell r="D315">
            <v>2577801.2200000002</v>
          </cell>
        </row>
        <row r="316">
          <cell r="A316">
            <v>811001</v>
          </cell>
          <cell r="B316" t="str">
            <v>REMUNERACIONES</v>
          </cell>
          <cell r="C316">
            <v>1064007.6200000001</v>
          </cell>
          <cell r="D316">
            <v>1064007.6200000001</v>
          </cell>
        </row>
        <row r="317">
          <cell r="A317">
            <v>8110010100</v>
          </cell>
          <cell r="B317" t="str">
            <v>SALARIOS ORDINARIOS</v>
          </cell>
          <cell r="C317">
            <v>1047844.83</v>
          </cell>
          <cell r="D317">
            <v>1047844.83</v>
          </cell>
        </row>
        <row r="318">
          <cell r="A318">
            <v>8110010200</v>
          </cell>
          <cell r="B318" t="str">
            <v>SALARIOS EXTRAORDINARIOS</v>
          </cell>
          <cell r="C318">
            <v>16162.79</v>
          </cell>
          <cell r="D318">
            <v>16162.79</v>
          </cell>
        </row>
        <row r="319">
          <cell r="A319">
            <v>811002</v>
          </cell>
          <cell r="B319" t="str">
            <v>PRESTACIONES AL PERSONAL</v>
          </cell>
          <cell r="C319">
            <v>817670.11</v>
          </cell>
          <cell r="D319">
            <v>817670.11</v>
          </cell>
        </row>
        <row r="320">
          <cell r="A320">
            <v>8110020100</v>
          </cell>
          <cell r="B320" t="str">
            <v>AGUINALDOS Y BONIFICACIONES</v>
          </cell>
          <cell r="C320">
            <v>385954.83</v>
          </cell>
          <cell r="D320">
            <v>385954.83</v>
          </cell>
        </row>
        <row r="321">
          <cell r="A321">
            <v>811002010001</v>
          </cell>
          <cell r="B321" t="str">
            <v>AGUINALDO</v>
          </cell>
          <cell r="C321">
            <v>94546.14</v>
          </cell>
          <cell r="D321">
            <v>94546.14</v>
          </cell>
        </row>
        <row r="322">
          <cell r="A322">
            <v>811002010002</v>
          </cell>
          <cell r="B322" t="str">
            <v>BONIFICACIONES</v>
          </cell>
          <cell r="C322">
            <v>291408.69</v>
          </cell>
          <cell r="D322">
            <v>291408.69</v>
          </cell>
        </row>
        <row r="323">
          <cell r="A323">
            <v>8110020200</v>
          </cell>
          <cell r="B323" t="str">
            <v>VACACIONES</v>
          </cell>
          <cell r="C323">
            <v>101619.76</v>
          </cell>
          <cell r="D323">
            <v>101619.76</v>
          </cell>
        </row>
        <row r="324">
          <cell r="A324">
            <v>811002020001</v>
          </cell>
          <cell r="B324" t="str">
            <v>ORDINARIAS</v>
          </cell>
          <cell r="C324">
            <v>101619.76</v>
          </cell>
          <cell r="D324">
            <v>101619.76</v>
          </cell>
        </row>
        <row r="325">
          <cell r="A325">
            <v>8110020300</v>
          </cell>
          <cell r="B325" t="str">
            <v>UNIFORMES</v>
          </cell>
          <cell r="C325">
            <v>2382.41</v>
          </cell>
          <cell r="D325">
            <v>2382.41</v>
          </cell>
        </row>
        <row r="326">
          <cell r="A326">
            <v>8110020400</v>
          </cell>
          <cell r="B326" t="str">
            <v>SEGURO SOCIAL Y F.S.V.</v>
          </cell>
          <cell r="C326">
            <v>38298.69</v>
          </cell>
          <cell r="D326">
            <v>38298.69</v>
          </cell>
        </row>
        <row r="327">
          <cell r="A327">
            <v>811002040001</v>
          </cell>
          <cell r="B327" t="str">
            <v>SALUD</v>
          </cell>
          <cell r="C327">
            <v>38298.69</v>
          </cell>
          <cell r="D327">
            <v>38298.69</v>
          </cell>
        </row>
        <row r="328">
          <cell r="A328">
            <v>8110020500</v>
          </cell>
          <cell r="B328" t="str">
            <v>INSAFOR</v>
          </cell>
          <cell r="C328">
            <v>4862.5</v>
          </cell>
          <cell r="D328">
            <v>4862.5</v>
          </cell>
        </row>
        <row r="329">
          <cell r="A329">
            <v>8110020600</v>
          </cell>
          <cell r="B329" t="str">
            <v>GASTOS MEDICOS</v>
          </cell>
          <cell r="C329">
            <v>12616.66</v>
          </cell>
          <cell r="D329">
            <v>12616.66</v>
          </cell>
        </row>
        <row r="330">
          <cell r="A330">
            <v>8110020800</v>
          </cell>
          <cell r="B330" t="str">
            <v>ATENCIONES Y RECREACIONES</v>
          </cell>
          <cell r="C330">
            <v>50840.39</v>
          </cell>
          <cell r="D330">
            <v>50840.39</v>
          </cell>
        </row>
        <row r="331">
          <cell r="A331">
            <v>811002080001</v>
          </cell>
          <cell r="B331" t="str">
            <v>ATENCIONES SOCIALES</v>
          </cell>
          <cell r="C331">
            <v>38012.339999999997</v>
          </cell>
          <cell r="D331">
            <v>38012.339999999997</v>
          </cell>
        </row>
        <row r="332">
          <cell r="A332">
            <v>811002080002</v>
          </cell>
          <cell r="B332" t="str">
            <v>ACTIVIDADES DEPORTIVAS, CULTURALES Y OTRAS</v>
          </cell>
          <cell r="C332">
            <v>12828.05</v>
          </cell>
          <cell r="D332">
            <v>12828.05</v>
          </cell>
        </row>
        <row r="333">
          <cell r="A333">
            <v>8110020900</v>
          </cell>
          <cell r="B333" t="str">
            <v>OTROS SEGUROS</v>
          </cell>
          <cell r="C333">
            <v>60758.62</v>
          </cell>
          <cell r="D333">
            <v>60758.62</v>
          </cell>
        </row>
        <row r="334">
          <cell r="A334">
            <v>811002090001</v>
          </cell>
          <cell r="B334" t="str">
            <v>DE VIDA</v>
          </cell>
          <cell r="C334">
            <v>14076.16</v>
          </cell>
          <cell r="D334">
            <v>14076.16</v>
          </cell>
        </row>
        <row r="335">
          <cell r="A335">
            <v>811002090002</v>
          </cell>
          <cell r="B335" t="str">
            <v>DE FIDELIDAD</v>
          </cell>
          <cell r="C335">
            <v>8645.58</v>
          </cell>
          <cell r="D335">
            <v>8645.58</v>
          </cell>
        </row>
        <row r="336">
          <cell r="A336">
            <v>811002090003</v>
          </cell>
          <cell r="B336" t="str">
            <v>MEDICO HOSPITALARIO</v>
          </cell>
          <cell r="C336">
            <v>38036.879999999997</v>
          </cell>
          <cell r="D336">
            <v>38036.879999999997</v>
          </cell>
        </row>
        <row r="337">
          <cell r="A337">
            <v>8110021000</v>
          </cell>
          <cell r="B337" t="str">
            <v>AFP'S</v>
          </cell>
          <cell r="C337">
            <v>75929.929999999993</v>
          </cell>
          <cell r="D337">
            <v>75929.929999999993</v>
          </cell>
        </row>
        <row r="338">
          <cell r="A338">
            <v>811002100001</v>
          </cell>
          <cell r="B338" t="str">
            <v>CONFIA</v>
          </cell>
          <cell r="C338">
            <v>33055.919999999998</v>
          </cell>
          <cell r="D338">
            <v>33055.919999999998</v>
          </cell>
        </row>
        <row r="339">
          <cell r="A339">
            <v>811002100002</v>
          </cell>
          <cell r="B339" t="str">
            <v>CRECER</v>
          </cell>
          <cell r="C339">
            <v>42874.01</v>
          </cell>
          <cell r="D339">
            <v>42874.01</v>
          </cell>
        </row>
        <row r="340">
          <cell r="A340">
            <v>8110029100</v>
          </cell>
          <cell r="B340" t="str">
            <v>OTRAS PRESTACIONES AL PERSONAL</v>
          </cell>
          <cell r="C340">
            <v>84406.32</v>
          </cell>
          <cell r="D340">
            <v>84406.32</v>
          </cell>
        </row>
        <row r="341">
          <cell r="A341">
            <v>811002910001</v>
          </cell>
          <cell r="B341" t="str">
            <v>PRESTACION ALIMENTARIA</v>
          </cell>
          <cell r="C341">
            <v>28044.38</v>
          </cell>
          <cell r="D341">
            <v>28044.38</v>
          </cell>
        </row>
        <row r="342">
          <cell r="A342">
            <v>811002910002</v>
          </cell>
          <cell r="B342" t="str">
            <v>CAFE, AZUCAR Y ALIMENTACION</v>
          </cell>
          <cell r="C342">
            <v>12454.29</v>
          </cell>
          <cell r="D342">
            <v>12454.29</v>
          </cell>
        </row>
        <row r="343">
          <cell r="A343">
            <v>811002910003</v>
          </cell>
          <cell r="B343" t="str">
            <v>PRESTACION 25% I.S.S.S.</v>
          </cell>
          <cell r="C343">
            <v>29492.639999999999</v>
          </cell>
          <cell r="D343">
            <v>29492.639999999999</v>
          </cell>
        </row>
        <row r="344">
          <cell r="A344">
            <v>811002910004</v>
          </cell>
          <cell r="B344" t="str">
            <v>LENTES</v>
          </cell>
          <cell r="C344">
            <v>240</v>
          </cell>
          <cell r="D344">
            <v>240</v>
          </cell>
        </row>
        <row r="345">
          <cell r="A345">
            <v>811002910005</v>
          </cell>
          <cell r="B345" t="str">
            <v>INDEMNIZACION POR RETIRO VOLUNTARIO</v>
          </cell>
          <cell r="C345">
            <v>178.36</v>
          </cell>
          <cell r="D345">
            <v>178.36</v>
          </cell>
        </row>
        <row r="346">
          <cell r="A346">
            <v>811002910006</v>
          </cell>
          <cell r="B346" t="str">
            <v>IPSFA</v>
          </cell>
          <cell r="C346">
            <v>442.36</v>
          </cell>
          <cell r="D346">
            <v>442.36</v>
          </cell>
        </row>
        <row r="347">
          <cell r="A347">
            <v>811002910099</v>
          </cell>
          <cell r="B347" t="str">
            <v>OTRAS</v>
          </cell>
          <cell r="C347">
            <v>13554.29</v>
          </cell>
          <cell r="D347">
            <v>13554.29</v>
          </cell>
        </row>
        <row r="348">
          <cell r="A348">
            <v>811003</v>
          </cell>
          <cell r="B348" t="str">
            <v>INDEMNIZACIONES AL PERSONAL</v>
          </cell>
          <cell r="C348">
            <v>110947.32</v>
          </cell>
          <cell r="D348">
            <v>110947.32</v>
          </cell>
        </row>
        <row r="349">
          <cell r="A349">
            <v>8110030100</v>
          </cell>
          <cell r="B349" t="str">
            <v>POR DESPIDO</v>
          </cell>
          <cell r="C349">
            <v>110947.32</v>
          </cell>
          <cell r="D349">
            <v>110947.32</v>
          </cell>
        </row>
        <row r="350">
          <cell r="A350">
            <v>811004</v>
          </cell>
          <cell r="B350" t="str">
            <v>GASTOS DEL DIRECTORIO</v>
          </cell>
          <cell r="C350">
            <v>383953.21</v>
          </cell>
          <cell r="D350">
            <v>383953.21</v>
          </cell>
        </row>
        <row r="351">
          <cell r="A351">
            <v>8110040100</v>
          </cell>
          <cell r="B351" t="str">
            <v>DIETAS</v>
          </cell>
          <cell r="C351">
            <v>292500</v>
          </cell>
          <cell r="D351">
            <v>292500</v>
          </cell>
        </row>
        <row r="352">
          <cell r="A352">
            <v>811004010001</v>
          </cell>
          <cell r="B352" t="str">
            <v>CONSEJO DIRECTIVO O JUNTA DIRECTIVA</v>
          </cell>
          <cell r="C352">
            <v>292500</v>
          </cell>
          <cell r="D352">
            <v>292500</v>
          </cell>
        </row>
        <row r="353">
          <cell r="A353">
            <v>8110049100</v>
          </cell>
          <cell r="B353" t="str">
            <v>OTRAS PRESTACIONES</v>
          </cell>
          <cell r="C353">
            <v>91453.21</v>
          </cell>
          <cell r="D353">
            <v>91453.21</v>
          </cell>
        </row>
        <row r="354">
          <cell r="A354">
            <v>811004910001</v>
          </cell>
          <cell r="B354" t="str">
            <v>ALIMENTACION</v>
          </cell>
          <cell r="C354">
            <v>3248.63</v>
          </cell>
          <cell r="D354">
            <v>3248.63</v>
          </cell>
        </row>
        <row r="355">
          <cell r="A355">
            <v>811004910002</v>
          </cell>
          <cell r="B355" t="str">
            <v>SEGURO MEDICO HOSPITALARIO</v>
          </cell>
          <cell r="C355">
            <v>31285.98</v>
          </cell>
          <cell r="D355">
            <v>31285.98</v>
          </cell>
        </row>
        <row r="356">
          <cell r="A356">
            <v>811004910003</v>
          </cell>
          <cell r="B356" t="str">
            <v>SEGURO DE VIDA</v>
          </cell>
          <cell r="C356">
            <v>13452.39</v>
          </cell>
          <cell r="D356">
            <v>13452.39</v>
          </cell>
        </row>
        <row r="357">
          <cell r="A357">
            <v>811004910005</v>
          </cell>
          <cell r="B357" t="str">
            <v>GASTOS DE VIAJE</v>
          </cell>
          <cell r="C357">
            <v>42153.61</v>
          </cell>
          <cell r="D357">
            <v>42153.61</v>
          </cell>
        </row>
        <row r="358">
          <cell r="A358">
            <v>811004910099</v>
          </cell>
          <cell r="B358" t="str">
            <v>OTRAS</v>
          </cell>
          <cell r="C358">
            <v>1312.6</v>
          </cell>
          <cell r="D358">
            <v>1312.6</v>
          </cell>
        </row>
        <row r="359">
          <cell r="A359">
            <v>811005</v>
          </cell>
          <cell r="B359" t="str">
            <v>OTROS GASTOS DEL PERSONAL</v>
          </cell>
          <cell r="C359">
            <v>201222.96</v>
          </cell>
          <cell r="D359">
            <v>201222.96</v>
          </cell>
        </row>
        <row r="360">
          <cell r="A360">
            <v>8110050100</v>
          </cell>
          <cell r="B360" t="str">
            <v>CAPACITACION</v>
          </cell>
          <cell r="C360">
            <v>96934.36</v>
          </cell>
          <cell r="D360">
            <v>96934.36</v>
          </cell>
        </row>
        <row r="361">
          <cell r="A361">
            <v>811005010001</v>
          </cell>
          <cell r="B361" t="str">
            <v>INSTITUTOCIONAL</v>
          </cell>
          <cell r="C361">
            <v>76141.52</v>
          </cell>
          <cell r="D361">
            <v>76141.52</v>
          </cell>
        </row>
        <row r="362">
          <cell r="A362">
            <v>811005010002</v>
          </cell>
          <cell r="B362" t="str">
            <v>PROGRAMA DE BECAS A EMPLEADOS</v>
          </cell>
          <cell r="C362">
            <v>20792.84</v>
          </cell>
          <cell r="D362">
            <v>20792.84</v>
          </cell>
        </row>
        <row r="363">
          <cell r="A363">
            <v>8110050200</v>
          </cell>
          <cell r="B363" t="str">
            <v>GASTOS DE VIAJE</v>
          </cell>
          <cell r="C363">
            <v>21647.15</v>
          </cell>
          <cell r="D363">
            <v>21647.15</v>
          </cell>
        </row>
        <row r="364">
          <cell r="A364">
            <v>8110050300</v>
          </cell>
          <cell r="B364" t="str">
            <v>COMBUSTIBLE Y LUBRICANTES</v>
          </cell>
          <cell r="C364">
            <v>1026.22</v>
          </cell>
          <cell r="D364">
            <v>1026.22</v>
          </cell>
        </row>
        <row r="365">
          <cell r="A365">
            <v>8110050400</v>
          </cell>
          <cell r="B365" t="str">
            <v>VI TICOS Y TRANSPORTE</v>
          </cell>
          <cell r="C365">
            <v>81615.23</v>
          </cell>
          <cell r="D365">
            <v>81615.23</v>
          </cell>
        </row>
        <row r="366">
          <cell r="A366">
            <v>811005040001</v>
          </cell>
          <cell r="B366" t="str">
            <v>VIATICOS</v>
          </cell>
          <cell r="C366">
            <v>16212.84</v>
          </cell>
          <cell r="D366">
            <v>16212.84</v>
          </cell>
        </row>
        <row r="367">
          <cell r="A367">
            <v>811005040002</v>
          </cell>
          <cell r="B367" t="str">
            <v>TRANSPORTE</v>
          </cell>
          <cell r="C367">
            <v>21660.35</v>
          </cell>
          <cell r="D367">
            <v>21660.35</v>
          </cell>
        </row>
        <row r="368">
          <cell r="A368">
            <v>811005040003</v>
          </cell>
          <cell r="B368" t="str">
            <v>KILOMETRAJE</v>
          </cell>
          <cell r="C368">
            <v>43742.04</v>
          </cell>
          <cell r="D368">
            <v>43742.04</v>
          </cell>
        </row>
        <row r="369">
          <cell r="A369">
            <v>812</v>
          </cell>
          <cell r="B369" t="str">
            <v>GASTOS GENERALES</v>
          </cell>
          <cell r="C369">
            <v>1984986.87</v>
          </cell>
          <cell r="D369">
            <v>1984986.87</v>
          </cell>
        </row>
        <row r="370">
          <cell r="A370">
            <v>8120</v>
          </cell>
          <cell r="B370" t="str">
            <v>GASTOS GENERALES</v>
          </cell>
          <cell r="C370">
            <v>1984986.87</v>
          </cell>
          <cell r="D370">
            <v>1984986.87</v>
          </cell>
        </row>
        <row r="371">
          <cell r="A371">
            <v>812001</v>
          </cell>
          <cell r="B371" t="str">
            <v>CONSUMO DE MATERIALES</v>
          </cell>
          <cell r="C371">
            <v>61185.1</v>
          </cell>
          <cell r="D371">
            <v>61185.1</v>
          </cell>
        </row>
        <row r="372">
          <cell r="A372">
            <v>8120010100</v>
          </cell>
          <cell r="B372" t="str">
            <v>COMBUSTIBLE Y LUBRICANTES</v>
          </cell>
          <cell r="C372">
            <v>8242.89</v>
          </cell>
          <cell r="D372">
            <v>8242.89</v>
          </cell>
        </row>
        <row r="373">
          <cell r="A373">
            <v>8120010200</v>
          </cell>
          <cell r="B373" t="str">
            <v>PAPELERIA Y UTILES</v>
          </cell>
          <cell r="C373">
            <v>28162.5</v>
          </cell>
          <cell r="D373">
            <v>28162.5</v>
          </cell>
        </row>
        <row r="374">
          <cell r="A374">
            <v>8120010300</v>
          </cell>
          <cell r="B374" t="str">
            <v>MATERIALES DE LIMPIEZA</v>
          </cell>
          <cell r="C374">
            <v>24779.71</v>
          </cell>
          <cell r="D374">
            <v>24779.71</v>
          </cell>
        </row>
        <row r="375">
          <cell r="A375">
            <v>812002</v>
          </cell>
          <cell r="B375" t="str">
            <v>REPARACION Y MANTENIMIENTO DE ACTIVO FIJO</v>
          </cell>
          <cell r="C375">
            <v>119441.03</v>
          </cell>
          <cell r="D375">
            <v>119441.03</v>
          </cell>
        </row>
        <row r="376">
          <cell r="A376">
            <v>8120020100</v>
          </cell>
          <cell r="B376" t="str">
            <v>EDIFICIOS PROPIOS</v>
          </cell>
          <cell r="C376">
            <v>65097.73</v>
          </cell>
          <cell r="D376">
            <v>65097.73</v>
          </cell>
        </row>
        <row r="377">
          <cell r="A377">
            <v>812002010001</v>
          </cell>
          <cell r="B377" t="str">
            <v>OFICINA CENTRAL</v>
          </cell>
          <cell r="C377">
            <v>23707.37</v>
          </cell>
          <cell r="D377">
            <v>23707.37</v>
          </cell>
        </row>
        <row r="378">
          <cell r="A378">
            <v>812002010002</v>
          </cell>
          <cell r="B378" t="str">
            <v>CENTRO RECREATIVO</v>
          </cell>
          <cell r="C378">
            <v>24254.02</v>
          </cell>
          <cell r="D378">
            <v>24254.02</v>
          </cell>
        </row>
        <row r="379">
          <cell r="A379">
            <v>812002010003</v>
          </cell>
          <cell r="B379" t="str">
            <v>AGENCIAS</v>
          </cell>
          <cell r="C379">
            <v>17136.34</v>
          </cell>
          <cell r="D379">
            <v>17136.34</v>
          </cell>
        </row>
        <row r="380">
          <cell r="A380">
            <v>8120020200</v>
          </cell>
          <cell r="B380" t="str">
            <v>EQUIPO DE COMPUTACION</v>
          </cell>
          <cell r="C380">
            <v>23839.5</v>
          </cell>
          <cell r="D380">
            <v>23839.5</v>
          </cell>
        </row>
        <row r="381">
          <cell r="A381">
            <v>8120020300</v>
          </cell>
          <cell r="B381" t="str">
            <v>VEHICULOS</v>
          </cell>
          <cell r="C381">
            <v>13856.32</v>
          </cell>
          <cell r="D381">
            <v>13856.32</v>
          </cell>
        </row>
        <row r="382">
          <cell r="A382">
            <v>8120020400</v>
          </cell>
          <cell r="B382" t="str">
            <v>MOBILIARIO Y EQUIPO DE OFICINA</v>
          </cell>
          <cell r="C382">
            <v>16647.48</v>
          </cell>
          <cell r="D382">
            <v>16647.48</v>
          </cell>
        </row>
        <row r="383">
          <cell r="A383">
            <v>812002040001</v>
          </cell>
          <cell r="B383" t="str">
            <v>MOBILIARIO</v>
          </cell>
          <cell r="C383">
            <v>533.19000000000005</v>
          </cell>
          <cell r="D383">
            <v>533.19000000000005</v>
          </cell>
        </row>
        <row r="384">
          <cell r="A384">
            <v>812002040002</v>
          </cell>
          <cell r="B384" t="str">
            <v>EQUIPO</v>
          </cell>
          <cell r="C384">
            <v>16114.29</v>
          </cell>
          <cell r="D384">
            <v>16114.29</v>
          </cell>
        </row>
        <row r="385">
          <cell r="A385">
            <v>81200204000201</v>
          </cell>
          <cell r="B385" t="str">
            <v>EQUIPO DE OFICINA</v>
          </cell>
          <cell r="C385">
            <v>597.78</v>
          </cell>
          <cell r="D385">
            <v>597.78</v>
          </cell>
        </row>
        <row r="386">
          <cell r="A386">
            <v>81200204000202</v>
          </cell>
          <cell r="B386" t="str">
            <v>AIRE ACONDICIONADO</v>
          </cell>
          <cell r="C386">
            <v>13287.97</v>
          </cell>
          <cell r="D386">
            <v>13287.97</v>
          </cell>
        </row>
        <row r="387">
          <cell r="A387">
            <v>81200204000203</v>
          </cell>
          <cell r="B387" t="str">
            <v>PLANTA DE EMERGENCIA</v>
          </cell>
          <cell r="C387">
            <v>2228.54</v>
          </cell>
          <cell r="D387">
            <v>2228.54</v>
          </cell>
        </row>
        <row r="388">
          <cell r="A388">
            <v>812003</v>
          </cell>
          <cell r="B388" t="str">
            <v>SERVICIOS PUBLICOS E IMPUESTOS</v>
          </cell>
          <cell r="C388">
            <v>355654.27</v>
          </cell>
          <cell r="D388">
            <v>355654.27</v>
          </cell>
        </row>
        <row r="389">
          <cell r="A389">
            <v>8120030100</v>
          </cell>
          <cell r="B389" t="str">
            <v>COMUNICACIONES</v>
          </cell>
          <cell r="C389">
            <v>42159.37</v>
          </cell>
          <cell r="D389">
            <v>42159.37</v>
          </cell>
        </row>
        <row r="390">
          <cell r="A390">
            <v>8120030200</v>
          </cell>
          <cell r="B390" t="str">
            <v>ENERGIA ELECTRICA</v>
          </cell>
          <cell r="C390">
            <v>78566.559999999998</v>
          </cell>
          <cell r="D390">
            <v>78566.559999999998</v>
          </cell>
        </row>
        <row r="391">
          <cell r="A391">
            <v>8120030300</v>
          </cell>
          <cell r="B391" t="str">
            <v>AGUA POTABLE</v>
          </cell>
          <cell r="C391">
            <v>11944.93</v>
          </cell>
          <cell r="D391">
            <v>11944.93</v>
          </cell>
        </row>
        <row r="392">
          <cell r="A392">
            <v>8120030400</v>
          </cell>
          <cell r="B392" t="str">
            <v>IMPUESTOS FISCALES</v>
          </cell>
          <cell r="C392">
            <v>197192.87</v>
          </cell>
          <cell r="D392">
            <v>197192.87</v>
          </cell>
        </row>
        <row r="393">
          <cell r="A393">
            <v>812003040001</v>
          </cell>
          <cell r="B393" t="str">
            <v>REMANENTE DE IVA</v>
          </cell>
          <cell r="C393">
            <v>181464.52</v>
          </cell>
          <cell r="D393">
            <v>181464.52</v>
          </cell>
        </row>
        <row r="394">
          <cell r="A394">
            <v>812003040002</v>
          </cell>
          <cell r="B394" t="str">
            <v>FOVIAL</v>
          </cell>
          <cell r="C394">
            <v>1198.46</v>
          </cell>
          <cell r="D394">
            <v>1198.46</v>
          </cell>
        </row>
        <row r="395">
          <cell r="A395">
            <v>812003040003</v>
          </cell>
          <cell r="B395" t="str">
            <v>DERECHOS DE REGISTRO DE COMERCIO</v>
          </cell>
          <cell r="C395">
            <v>7367.22</v>
          </cell>
          <cell r="D395">
            <v>7367.22</v>
          </cell>
        </row>
        <row r="396">
          <cell r="A396">
            <v>812003040004</v>
          </cell>
          <cell r="B396" t="str">
            <v>TARJETA DE CIRCULACION DE VEHICULOS</v>
          </cell>
          <cell r="C396">
            <v>1362.29</v>
          </cell>
          <cell r="D396">
            <v>1362.29</v>
          </cell>
        </row>
        <row r="397">
          <cell r="A397">
            <v>812003040099</v>
          </cell>
          <cell r="B397" t="str">
            <v>OTROS</v>
          </cell>
          <cell r="C397">
            <v>5800.38</v>
          </cell>
          <cell r="D397">
            <v>5800.38</v>
          </cell>
        </row>
        <row r="398">
          <cell r="A398">
            <v>8120030500</v>
          </cell>
          <cell r="B398" t="str">
            <v>IMPUESTOS MUNICIPALES</v>
          </cell>
          <cell r="C398">
            <v>25790.54</v>
          </cell>
          <cell r="D398">
            <v>25790.54</v>
          </cell>
        </row>
        <row r="399">
          <cell r="A399">
            <v>812004</v>
          </cell>
          <cell r="B399" t="str">
            <v>PUBLICIDAD Y PROMOCION</v>
          </cell>
          <cell r="C399">
            <v>128167.19</v>
          </cell>
          <cell r="D399">
            <v>128167.19</v>
          </cell>
        </row>
        <row r="400">
          <cell r="A400">
            <v>8120040100</v>
          </cell>
          <cell r="B400" t="str">
            <v>TELEVISION</v>
          </cell>
          <cell r="C400">
            <v>16640</v>
          </cell>
          <cell r="D400">
            <v>16640</v>
          </cell>
        </row>
        <row r="401">
          <cell r="A401">
            <v>8120040200</v>
          </cell>
          <cell r="B401" t="str">
            <v>RADIO</v>
          </cell>
          <cell r="C401">
            <v>6201.6</v>
          </cell>
          <cell r="D401">
            <v>6201.6</v>
          </cell>
        </row>
        <row r="402">
          <cell r="A402">
            <v>8120040300</v>
          </cell>
          <cell r="B402" t="str">
            <v>PRENSA ESCRITA</v>
          </cell>
          <cell r="C402">
            <v>28418.52</v>
          </cell>
          <cell r="D402">
            <v>28418.52</v>
          </cell>
        </row>
        <row r="403">
          <cell r="A403">
            <v>8120040400</v>
          </cell>
          <cell r="B403" t="str">
            <v>OTROS MEDIOS</v>
          </cell>
          <cell r="C403">
            <v>53957.07</v>
          </cell>
          <cell r="D403">
            <v>53957.07</v>
          </cell>
        </row>
        <row r="404">
          <cell r="A404">
            <v>812004040001</v>
          </cell>
          <cell r="B404" t="str">
            <v>OTTROS MEDIOS</v>
          </cell>
          <cell r="C404">
            <v>53957.07</v>
          </cell>
          <cell r="D404">
            <v>53957.07</v>
          </cell>
        </row>
        <row r="405">
          <cell r="A405">
            <v>8120040500</v>
          </cell>
          <cell r="B405" t="str">
            <v>ARTICULOS PROMOCIONALES</v>
          </cell>
          <cell r="C405">
            <v>4950</v>
          </cell>
          <cell r="D405">
            <v>4950</v>
          </cell>
        </row>
        <row r="406">
          <cell r="A406">
            <v>8120040600</v>
          </cell>
          <cell r="B406" t="str">
            <v>GASTOS DE REPRESENTACIION</v>
          </cell>
          <cell r="C406">
            <v>18000</v>
          </cell>
          <cell r="D406">
            <v>18000</v>
          </cell>
        </row>
        <row r="407">
          <cell r="A407">
            <v>812006</v>
          </cell>
          <cell r="B407" t="str">
            <v>SEGUROS SOBRE BIENES</v>
          </cell>
          <cell r="C407">
            <v>39890.959999999999</v>
          </cell>
          <cell r="D407">
            <v>39890.959999999999</v>
          </cell>
        </row>
        <row r="408">
          <cell r="A408">
            <v>8120060100</v>
          </cell>
          <cell r="B408" t="str">
            <v>SOBRE ACTIVOS FIJOS</v>
          </cell>
          <cell r="C408">
            <v>35986.29</v>
          </cell>
          <cell r="D408">
            <v>35986.29</v>
          </cell>
        </row>
        <row r="409">
          <cell r="A409">
            <v>812006010001</v>
          </cell>
          <cell r="B409" t="str">
            <v>EDIFICIOS</v>
          </cell>
          <cell r="C409">
            <v>19466.810000000001</v>
          </cell>
          <cell r="D409">
            <v>19466.810000000001</v>
          </cell>
        </row>
        <row r="410">
          <cell r="A410">
            <v>812006010002</v>
          </cell>
          <cell r="B410" t="str">
            <v>MOBILIARIO</v>
          </cell>
          <cell r="C410">
            <v>1344.38</v>
          </cell>
          <cell r="D410">
            <v>1344.38</v>
          </cell>
        </row>
        <row r="411">
          <cell r="A411">
            <v>812006010003</v>
          </cell>
          <cell r="B411" t="str">
            <v>EQUIPO DE OFICINA</v>
          </cell>
          <cell r="C411">
            <v>2386.09</v>
          </cell>
          <cell r="D411">
            <v>2386.09</v>
          </cell>
        </row>
        <row r="412">
          <cell r="A412">
            <v>812006010004</v>
          </cell>
          <cell r="B412" t="str">
            <v>VEHICULOS</v>
          </cell>
          <cell r="C412">
            <v>11407.46</v>
          </cell>
          <cell r="D412">
            <v>11407.46</v>
          </cell>
        </row>
        <row r="413">
          <cell r="A413">
            <v>812006010005</v>
          </cell>
          <cell r="B413" t="str">
            <v>MAQUINARIA, EQUIPO Y HERRAMIENTAS</v>
          </cell>
          <cell r="C413">
            <v>1381.55</v>
          </cell>
          <cell r="D413">
            <v>1381.55</v>
          </cell>
        </row>
        <row r="414">
          <cell r="A414">
            <v>8120060200</v>
          </cell>
          <cell r="B414" t="str">
            <v>SOBRE RIESGOS BANCARIOS</v>
          </cell>
          <cell r="C414">
            <v>3904.67</v>
          </cell>
          <cell r="D414">
            <v>3904.67</v>
          </cell>
        </row>
        <row r="415">
          <cell r="A415">
            <v>812007</v>
          </cell>
          <cell r="B415" t="str">
            <v>HONORARIOS PROFESIONALES</v>
          </cell>
          <cell r="C415">
            <v>149065.70000000001</v>
          </cell>
          <cell r="D415">
            <v>149065.70000000001</v>
          </cell>
        </row>
        <row r="416">
          <cell r="A416">
            <v>8120070100</v>
          </cell>
          <cell r="B416" t="str">
            <v>AUDITORES</v>
          </cell>
          <cell r="C416">
            <v>27499.98</v>
          </cell>
          <cell r="D416">
            <v>27499.98</v>
          </cell>
        </row>
        <row r="417">
          <cell r="A417">
            <v>812007010001</v>
          </cell>
          <cell r="B417" t="str">
            <v>AUDITORIA EXTERNA</v>
          </cell>
          <cell r="C417">
            <v>22500</v>
          </cell>
          <cell r="D417">
            <v>22500</v>
          </cell>
        </row>
        <row r="418">
          <cell r="A418">
            <v>812007010002</v>
          </cell>
          <cell r="B418" t="str">
            <v>AUDITORIA FISCAL</v>
          </cell>
          <cell r="C418">
            <v>4999.9799999999996</v>
          </cell>
          <cell r="D418">
            <v>4999.9799999999996</v>
          </cell>
        </row>
        <row r="419">
          <cell r="A419">
            <v>8120070200</v>
          </cell>
          <cell r="B419" t="str">
            <v>ABOGADOS</v>
          </cell>
          <cell r="C419">
            <v>27637.5</v>
          </cell>
          <cell r="D419">
            <v>27637.5</v>
          </cell>
        </row>
        <row r="420">
          <cell r="A420">
            <v>8120070300</v>
          </cell>
          <cell r="B420" t="str">
            <v>EMPRESAS CONSULTORAS</v>
          </cell>
          <cell r="C420">
            <v>7635</v>
          </cell>
          <cell r="D420">
            <v>7635</v>
          </cell>
        </row>
        <row r="421">
          <cell r="A421">
            <v>8120070900</v>
          </cell>
          <cell r="B421" t="str">
            <v>OTROS</v>
          </cell>
          <cell r="C421">
            <v>86293.22</v>
          </cell>
          <cell r="D421">
            <v>86293.22</v>
          </cell>
        </row>
        <row r="422">
          <cell r="A422">
            <v>812008</v>
          </cell>
          <cell r="B422" t="str">
            <v>SUPERINTENDENCIA DEL SISTEMA FINANCIERO</v>
          </cell>
          <cell r="C422">
            <v>159008.28</v>
          </cell>
          <cell r="D422">
            <v>159008.28</v>
          </cell>
        </row>
        <row r="423">
          <cell r="A423">
            <v>8120080100</v>
          </cell>
          <cell r="B423" t="str">
            <v>CUOTA OBLIGATORIA</v>
          </cell>
          <cell r="C423">
            <v>159008.28</v>
          </cell>
          <cell r="D423">
            <v>159008.28</v>
          </cell>
        </row>
        <row r="424">
          <cell r="A424">
            <v>812011</v>
          </cell>
          <cell r="B424" t="str">
            <v>SERVICIOS TECNICOS</v>
          </cell>
          <cell r="C424">
            <v>191715.55</v>
          </cell>
          <cell r="D424">
            <v>191715.55</v>
          </cell>
        </row>
        <row r="425">
          <cell r="A425">
            <v>8120110700</v>
          </cell>
          <cell r="B425" t="str">
            <v>ASESORIA</v>
          </cell>
          <cell r="C425">
            <v>7415.82</v>
          </cell>
          <cell r="D425">
            <v>7415.82</v>
          </cell>
        </row>
        <row r="426">
          <cell r="A426">
            <v>8120110800</v>
          </cell>
          <cell r="B426" t="str">
            <v>INFORM TICA</v>
          </cell>
          <cell r="C426">
            <v>184299.73</v>
          </cell>
          <cell r="D426">
            <v>184299.73</v>
          </cell>
        </row>
        <row r="427">
          <cell r="A427">
            <v>812099</v>
          </cell>
          <cell r="B427" t="str">
            <v>OTROS</v>
          </cell>
          <cell r="C427">
            <v>780858.79</v>
          </cell>
          <cell r="D427">
            <v>780858.79</v>
          </cell>
        </row>
        <row r="428">
          <cell r="A428">
            <v>8120990100</v>
          </cell>
          <cell r="B428" t="str">
            <v>SERVICIOS DE SEGURIDAD</v>
          </cell>
          <cell r="C428">
            <v>125100.57</v>
          </cell>
          <cell r="D428">
            <v>125100.57</v>
          </cell>
        </row>
        <row r="429">
          <cell r="A429">
            <v>8120990200</v>
          </cell>
          <cell r="B429" t="str">
            <v>SUSCRIPCIONES</v>
          </cell>
          <cell r="C429">
            <v>1255.67</v>
          </cell>
          <cell r="D429">
            <v>1255.67</v>
          </cell>
        </row>
        <row r="430">
          <cell r="A430">
            <v>8120990300</v>
          </cell>
          <cell r="B430" t="str">
            <v>CONTRIBUCIONES</v>
          </cell>
          <cell r="C430">
            <v>125215.92</v>
          </cell>
          <cell r="D430">
            <v>125215.92</v>
          </cell>
        </row>
        <row r="431">
          <cell r="A431">
            <v>812099030001</v>
          </cell>
          <cell r="B431" t="str">
            <v>INSTITUCIONES BENEFICAS</v>
          </cell>
          <cell r="C431">
            <v>5565</v>
          </cell>
          <cell r="D431">
            <v>5565</v>
          </cell>
        </row>
        <row r="432">
          <cell r="A432">
            <v>812099030099</v>
          </cell>
          <cell r="B432" t="str">
            <v>OTRAS INSTITUCIONES</v>
          </cell>
          <cell r="C432">
            <v>119650.92</v>
          </cell>
          <cell r="D432">
            <v>119650.92</v>
          </cell>
        </row>
        <row r="433">
          <cell r="A433">
            <v>8120990400</v>
          </cell>
          <cell r="B433" t="str">
            <v>PUBLICACIONES Y CONVOCATORIAS</v>
          </cell>
          <cell r="C433">
            <v>23298.94</v>
          </cell>
          <cell r="D433">
            <v>23298.94</v>
          </cell>
        </row>
        <row r="434">
          <cell r="A434">
            <v>8120999100</v>
          </cell>
          <cell r="B434" t="str">
            <v>OTROS</v>
          </cell>
          <cell r="C434">
            <v>505987.69</v>
          </cell>
          <cell r="D434">
            <v>505987.69</v>
          </cell>
        </row>
        <row r="435">
          <cell r="A435">
            <v>812099910001</v>
          </cell>
          <cell r="B435" t="str">
            <v>SERVICIOS DE LIMPIEZA Y MENSAJERIA</v>
          </cell>
          <cell r="C435">
            <v>85277.31</v>
          </cell>
          <cell r="D435">
            <v>85277.31</v>
          </cell>
        </row>
        <row r="436">
          <cell r="A436">
            <v>812099910003</v>
          </cell>
          <cell r="B436" t="str">
            <v>MEMBRESIA</v>
          </cell>
          <cell r="C436">
            <v>18870.14</v>
          </cell>
          <cell r="D436">
            <v>18870.14</v>
          </cell>
        </row>
        <row r="437">
          <cell r="A437">
            <v>812099910004</v>
          </cell>
          <cell r="B437" t="str">
            <v>ASAMBLEA GENERAL DE ACCIONISTAS</v>
          </cell>
          <cell r="C437">
            <v>8186.92</v>
          </cell>
          <cell r="D437">
            <v>8186.92</v>
          </cell>
        </row>
        <row r="438">
          <cell r="A438">
            <v>812099910006</v>
          </cell>
          <cell r="B438" t="str">
            <v>ATENCION A COOPERATIVAS SOCIAS</v>
          </cell>
          <cell r="C438">
            <v>13518.89</v>
          </cell>
          <cell r="D438">
            <v>13518.89</v>
          </cell>
        </row>
        <row r="439">
          <cell r="A439">
            <v>812099910007</v>
          </cell>
          <cell r="B439" t="str">
            <v>EVENTOS INSTITUCIONALES</v>
          </cell>
          <cell r="C439">
            <v>23447.79</v>
          </cell>
          <cell r="D439">
            <v>23447.79</v>
          </cell>
        </row>
        <row r="440">
          <cell r="A440">
            <v>812099910008</v>
          </cell>
          <cell r="B440" t="str">
            <v>DIETAS A COMITES DE APOYO AL CONSEJO DIRECTIVO</v>
          </cell>
          <cell r="C440">
            <v>3750</v>
          </cell>
          <cell r="D440">
            <v>3750</v>
          </cell>
        </row>
        <row r="441">
          <cell r="A441">
            <v>812099910011</v>
          </cell>
          <cell r="B441" t="str">
            <v>SERVICIOS DE PERSONAL OUTSOURCING</v>
          </cell>
          <cell r="C441">
            <v>4771.07</v>
          </cell>
          <cell r="D441">
            <v>4771.07</v>
          </cell>
        </row>
        <row r="442">
          <cell r="A442">
            <v>812099910012</v>
          </cell>
          <cell r="B442" t="str">
            <v>CUENTA CORRIENTE</v>
          </cell>
          <cell r="C442">
            <v>273945.78999999998</v>
          </cell>
          <cell r="D442">
            <v>273945.78999999998</v>
          </cell>
        </row>
        <row r="443">
          <cell r="A443">
            <v>812099910099</v>
          </cell>
          <cell r="B443" t="str">
            <v>OTROS</v>
          </cell>
          <cell r="C443">
            <v>74219.78</v>
          </cell>
          <cell r="D443">
            <v>74219.78</v>
          </cell>
        </row>
        <row r="444">
          <cell r="A444">
            <v>813</v>
          </cell>
          <cell r="B444" t="str">
            <v>DEPRECIACIONES Y AMORTIZACIONES</v>
          </cell>
          <cell r="C444">
            <v>399637.82</v>
          </cell>
          <cell r="D444">
            <v>399637.82</v>
          </cell>
        </row>
        <row r="445">
          <cell r="A445">
            <v>8130</v>
          </cell>
          <cell r="B445" t="str">
            <v>DEPRECIACIONES Y AMORTIZACIONES</v>
          </cell>
          <cell r="C445">
            <v>399637.82</v>
          </cell>
          <cell r="D445">
            <v>399637.82</v>
          </cell>
        </row>
        <row r="446">
          <cell r="A446">
            <v>813001</v>
          </cell>
          <cell r="B446" t="str">
            <v>DEPRECIACIONES</v>
          </cell>
          <cell r="C446">
            <v>285176.73</v>
          </cell>
          <cell r="D446">
            <v>285176.73</v>
          </cell>
        </row>
        <row r="447">
          <cell r="A447">
            <v>8130010100</v>
          </cell>
          <cell r="B447" t="str">
            <v>BIENES MUEBLES</v>
          </cell>
          <cell r="C447">
            <v>161047.67000000001</v>
          </cell>
          <cell r="D447">
            <v>161047.67000000001</v>
          </cell>
        </row>
        <row r="448">
          <cell r="A448">
            <v>813001010001</v>
          </cell>
          <cell r="B448" t="str">
            <v>VALOR HISTORICO</v>
          </cell>
          <cell r="C448">
            <v>161047.67000000001</v>
          </cell>
          <cell r="D448">
            <v>161047.67000000001</v>
          </cell>
        </row>
        <row r="449">
          <cell r="A449">
            <v>81300101000102</v>
          </cell>
          <cell r="B449" t="str">
            <v>EQUIPO DE COMPUTACION</v>
          </cell>
          <cell r="C449">
            <v>85962.62</v>
          </cell>
          <cell r="D449">
            <v>85962.62</v>
          </cell>
        </row>
        <row r="450">
          <cell r="A450">
            <v>81300101000103</v>
          </cell>
          <cell r="B450" t="str">
            <v>EQUIPO DE OFICINA</v>
          </cell>
          <cell r="C450">
            <v>8709.14</v>
          </cell>
          <cell r="D450">
            <v>8709.14</v>
          </cell>
        </row>
        <row r="451">
          <cell r="A451">
            <v>81300101000104</v>
          </cell>
          <cell r="B451" t="str">
            <v>MOBILIARIO</v>
          </cell>
          <cell r="C451">
            <v>8757.92</v>
          </cell>
          <cell r="D451">
            <v>8757.92</v>
          </cell>
        </row>
        <row r="452">
          <cell r="A452">
            <v>81300101000105</v>
          </cell>
          <cell r="B452" t="str">
            <v>VEHICULOS</v>
          </cell>
          <cell r="C452">
            <v>30078.720000000001</v>
          </cell>
          <cell r="D452">
            <v>30078.720000000001</v>
          </cell>
        </row>
        <row r="453">
          <cell r="A453">
            <v>81300101000106</v>
          </cell>
          <cell r="B453" t="str">
            <v>MAQUINARIA, EQUIPO Y HERRAMIENTAS</v>
          </cell>
          <cell r="C453">
            <v>27539.27</v>
          </cell>
          <cell r="D453">
            <v>27539.27</v>
          </cell>
        </row>
        <row r="454">
          <cell r="A454">
            <v>8130010200</v>
          </cell>
          <cell r="B454" t="str">
            <v>BIENES INMUEBLES</v>
          </cell>
          <cell r="C454">
            <v>124129.06</v>
          </cell>
          <cell r="D454">
            <v>124129.06</v>
          </cell>
        </row>
        <row r="455">
          <cell r="A455">
            <v>813001020001</v>
          </cell>
          <cell r="B455" t="str">
            <v>VALOR HISTORICO</v>
          </cell>
          <cell r="C455">
            <v>104630.68</v>
          </cell>
          <cell r="D455">
            <v>104630.68</v>
          </cell>
        </row>
        <row r="456">
          <cell r="A456">
            <v>81300102000101</v>
          </cell>
          <cell r="B456" t="str">
            <v>EDIFICACIONES</v>
          </cell>
          <cell r="C456">
            <v>104630.68</v>
          </cell>
          <cell r="D456">
            <v>104630.68</v>
          </cell>
        </row>
        <row r="457">
          <cell r="A457">
            <v>813001020002</v>
          </cell>
          <cell r="B457" t="str">
            <v>REVALUOS</v>
          </cell>
          <cell r="C457">
            <v>19498.38</v>
          </cell>
          <cell r="D457">
            <v>19498.38</v>
          </cell>
        </row>
        <row r="458">
          <cell r="A458">
            <v>81300102000201</v>
          </cell>
          <cell r="B458" t="str">
            <v>EDIFICACIONES</v>
          </cell>
          <cell r="C458">
            <v>19498.38</v>
          </cell>
          <cell r="D458">
            <v>19498.38</v>
          </cell>
        </row>
        <row r="459">
          <cell r="A459">
            <v>813002</v>
          </cell>
          <cell r="B459" t="str">
            <v>AMORTIZACIONES</v>
          </cell>
          <cell r="C459">
            <v>114461.09</v>
          </cell>
          <cell r="D459">
            <v>114461.09</v>
          </cell>
        </row>
        <row r="460">
          <cell r="A460">
            <v>8130020200</v>
          </cell>
          <cell r="B460" t="str">
            <v>REMODELACIONES Y READECUACIONES EN LOCALES PROPIOS</v>
          </cell>
          <cell r="C460">
            <v>6888.12</v>
          </cell>
          <cell r="D460">
            <v>6888.12</v>
          </cell>
        </row>
        <row r="461">
          <cell r="A461">
            <v>813002020002</v>
          </cell>
          <cell r="B461" t="str">
            <v>INMUEBLES</v>
          </cell>
          <cell r="C461">
            <v>6888.12</v>
          </cell>
          <cell r="D461">
            <v>6888.12</v>
          </cell>
        </row>
        <row r="462">
          <cell r="A462">
            <v>8130020300</v>
          </cell>
          <cell r="B462" t="str">
            <v>PROGRAMAS COMPUTACIONALES</v>
          </cell>
          <cell r="C462">
            <v>107572.97</v>
          </cell>
          <cell r="D462">
            <v>107572.97</v>
          </cell>
        </row>
        <row r="463">
          <cell r="A463">
            <v>82</v>
          </cell>
          <cell r="B463" t="str">
            <v>GASTOS NO OPERACIONALES</v>
          </cell>
          <cell r="C463">
            <v>73313.23</v>
          </cell>
          <cell r="D463">
            <v>73313.23</v>
          </cell>
        </row>
        <row r="464">
          <cell r="A464">
            <v>827</v>
          </cell>
          <cell r="B464" t="str">
            <v>OTROS</v>
          </cell>
          <cell r="C464">
            <v>73313.23</v>
          </cell>
          <cell r="D464">
            <v>73313.23</v>
          </cell>
        </row>
        <row r="465">
          <cell r="A465">
            <v>8270</v>
          </cell>
          <cell r="B465" t="str">
            <v>OTROS</v>
          </cell>
          <cell r="C465">
            <v>73313.23</v>
          </cell>
          <cell r="D465">
            <v>73313.23</v>
          </cell>
        </row>
        <row r="466">
          <cell r="A466">
            <v>827000</v>
          </cell>
          <cell r="B466" t="str">
            <v>OTROS</v>
          </cell>
          <cell r="C466">
            <v>73313.23</v>
          </cell>
          <cell r="D466">
            <v>73313.23</v>
          </cell>
        </row>
        <row r="467">
          <cell r="A467">
            <v>8270000000</v>
          </cell>
          <cell r="B467" t="str">
            <v>OTROS</v>
          </cell>
          <cell r="C467">
            <v>73313.23</v>
          </cell>
          <cell r="D467">
            <v>73313.23</v>
          </cell>
        </row>
        <row r="468">
          <cell r="A468">
            <v>827000000002</v>
          </cell>
          <cell r="B468" t="str">
            <v>REMUNERACION ENCAJE ENTIDADES SOCIAS NO SUPERVISADAS S.</v>
          </cell>
          <cell r="C468">
            <v>11891.88</v>
          </cell>
          <cell r="D468">
            <v>11891.88</v>
          </cell>
        </row>
        <row r="469">
          <cell r="A469">
            <v>827000000003</v>
          </cell>
          <cell r="B469" t="str">
            <v>REMUNERACION DISPONIBLE DE ENTIDADES SOCIAS</v>
          </cell>
          <cell r="C469">
            <v>16897.2</v>
          </cell>
          <cell r="D469">
            <v>16897.2</v>
          </cell>
        </row>
        <row r="470">
          <cell r="A470">
            <v>827000000004</v>
          </cell>
          <cell r="B470" t="str">
            <v>PROVISION PARA INCOBRABILIDAD DE CUENTAS POR COBRAR</v>
          </cell>
          <cell r="C470">
            <v>23862.92</v>
          </cell>
          <cell r="D470">
            <v>23862.92</v>
          </cell>
        </row>
        <row r="471">
          <cell r="A471">
            <v>827000000008</v>
          </cell>
          <cell r="B471" t="str">
            <v>ASISTENCIA MEDICA</v>
          </cell>
          <cell r="C471">
            <v>711.23</v>
          </cell>
          <cell r="D471">
            <v>711.23</v>
          </cell>
        </row>
        <row r="472">
          <cell r="A472">
            <v>827000000099</v>
          </cell>
          <cell r="B472" t="str">
            <v>OTROS</v>
          </cell>
          <cell r="C472">
            <v>19950</v>
          </cell>
          <cell r="D472">
            <v>19950</v>
          </cell>
        </row>
        <row r="473">
          <cell r="A473">
            <v>83</v>
          </cell>
          <cell r="B473" t="str">
            <v>IMPUESTOS DIRECTOS</v>
          </cell>
          <cell r="C473">
            <v>1142782.6299999999</v>
          </cell>
          <cell r="D473">
            <v>1142782.6299999999</v>
          </cell>
        </row>
        <row r="474">
          <cell r="A474">
            <v>831</v>
          </cell>
          <cell r="B474" t="str">
            <v>IMPUESTO SOBRE LA RENTA</v>
          </cell>
          <cell r="C474">
            <v>1142782.6299999999</v>
          </cell>
          <cell r="D474">
            <v>1142782.6299999999</v>
          </cell>
        </row>
        <row r="475">
          <cell r="A475">
            <v>8310</v>
          </cell>
          <cell r="B475" t="str">
            <v>IMPUESTO SOBRE LA RENTA</v>
          </cell>
          <cell r="C475">
            <v>1142782.6299999999</v>
          </cell>
          <cell r="D475">
            <v>1142782.6299999999</v>
          </cell>
        </row>
        <row r="476">
          <cell r="A476">
            <v>831000</v>
          </cell>
          <cell r="B476" t="str">
            <v>IMPUESTO SOBRE LA RENTA</v>
          </cell>
          <cell r="C476">
            <v>1142782.6299999999</v>
          </cell>
          <cell r="D476">
            <v>1142782.6299999999</v>
          </cell>
        </row>
        <row r="477">
          <cell r="A477">
            <v>8310000000</v>
          </cell>
          <cell r="B477" t="str">
            <v>IMPUESTO SOBRE LA RENTA</v>
          </cell>
          <cell r="C477">
            <v>1142782.6299999999</v>
          </cell>
          <cell r="D477">
            <v>1142782.6299999999</v>
          </cell>
        </row>
        <row r="478">
          <cell r="A478">
            <v>831000000001</v>
          </cell>
          <cell r="B478" t="str">
            <v>IMPUESTO SOBRE LA RENTA</v>
          </cell>
          <cell r="C478">
            <v>1142782.6299999999</v>
          </cell>
          <cell r="D478">
            <v>1142782.6299999999</v>
          </cell>
        </row>
        <row r="479">
          <cell r="A479">
            <v>0</v>
          </cell>
          <cell r="B479"/>
          <cell r="C479"/>
          <cell r="D479"/>
        </row>
        <row r="480">
          <cell r="A480">
            <v>0</v>
          </cell>
          <cell r="B480" t="str">
            <v>TOTAL GASTOS</v>
          </cell>
          <cell r="C480">
            <v>6178521.7699999996</v>
          </cell>
          <cell r="D480">
            <v>6178521.7699999996</v>
          </cell>
        </row>
        <row r="481">
          <cell r="A481">
            <v>0</v>
          </cell>
          <cell r="B481"/>
          <cell r="C481"/>
          <cell r="D481"/>
        </row>
        <row r="482">
          <cell r="A482">
            <v>0</v>
          </cell>
          <cell r="B482" t="str">
            <v>TOTAL CUENTAS DEUDORAS</v>
          </cell>
          <cell r="C482">
            <v>622245478.03999996</v>
          </cell>
          <cell r="D482">
            <v>622245478.03999996</v>
          </cell>
        </row>
        <row r="483">
          <cell r="A483">
            <v>0</v>
          </cell>
          <cell r="B483"/>
          <cell r="C483"/>
          <cell r="D483"/>
        </row>
        <row r="484">
          <cell r="A484">
            <v>0</v>
          </cell>
          <cell r="B484" t="str">
            <v>CUENTAS ACREEDORAS</v>
          </cell>
          <cell r="C484">
            <v>0</v>
          </cell>
          <cell r="D484">
            <v>0</v>
          </cell>
        </row>
        <row r="485">
          <cell r="A485">
            <v>21</v>
          </cell>
          <cell r="B485" t="str">
            <v>PASIVOS DE INTERMEDIACION</v>
          </cell>
          <cell r="C485">
            <v>-226813108.66</v>
          </cell>
          <cell r="D485">
            <v>-226813108.66</v>
          </cell>
        </row>
        <row r="486">
          <cell r="A486">
            <v>211</v>
          </cell>
          <cell r="B486" t="str">
            <v>DEPOSITOS</v>
          </cell>
          <cell r="C486">
            <v>-37654114.219999999</v>
          </cell>
          <cell r="D486">
            <v>-37654114.219999999</v>
          </cell>
        </row>
        <row r="487">
          <cell r="A487">
            <v>2110</v>
          </cell>
          <cell r="B487" t="str">
            <v>DEPOSITOS A LA VISTA</v>
          </cell>
          <cell r="C487">
            <v>-32644223.809999999</v>
          </cell>
          <cell r="D487">
            <v>-32644223.809999999</v>
          </cell>
        </row>
        <row r="488">
          <cell r="A488">
            <v>211001</v>
          </cell>
          <cell r="B488" t="str">
            <v>DEPOSITOS EN CUENTA CORRIENTE</v>
          </cell>
          <cell r="C488">
            <v>-32644223.809999999</v>
          </cell>
          <cell r="D488">
            <v>-32644223.809999999</v>
          </cell>
        </row>
        <row r="489">
          <cell r="A489">
            <v>2110010601</v>
          </cell>
          <cell r="B489" t="str">
            <v>OTRAS ENTIDADES DEL SISTEMA FINANCIERO</v>
          </cell>
          <cell r="C489">
            <v>-32644223.809999999</v>
          </cell>
          <cell r="D489">
            <v>-32644223.809999999</v>
          </cell>
        </row>
        <row r="490">
          <cell r="A490">
            <v>2111</v>
          </cell>
          <cell r="B490" t="str">
            <v>DEPOSITOS PACTADOS HASTA UN AÑO PLAZO</v>
          </cell>
          <cell r="C490">
            <v>-5009890.41</v>
          </cell>
          <cell r="D490">
            <v>-5009890.41</v>
          </cell>
        </row>
        <row r="491">
          <cell r="A491">
            <v>211102</v>
          </cell>
          <cell r="B491" t="str">
            <v>DEPOSITOS A 30 DIAS PLAZO</v>
          </cell>
          <cell r="C491">
            <v>-5009890.41</v>
          </cell>
          <cell r="D491">
            <v>-5009890.41</v>
          </cell>
        </row>
        <row r="492">
          <cell r="A492">
            <v>2111020601</v>
          </cell>
          <cell r="B492" t="str">
            <v>OTRAS ENTIDADES DEL SISTEMA FINANCIERO</v>
          </cell>
          <cell r="C492">
            <v>-5000000</v>
          </cell>
          <cell r="D492">
            <v>-5000000</v>
          </cell>
        </row>
        <row r="493">
          <cell r="A493">
            <v>2111029901</v>
          </cell>
          <cell r="B493" t="str">
            <v>INTERESES Y OTROS POR PAGAR</v>
          </cell>
          <cell r="C493">
            <v>-9890.41</v>
          </cell>
          <cell r="D493">
            <v>-9890.41</v>
          </cell>
        </row>
        <row r="494">
          <cell r="A494">
            <v>211102990106</v>
          </cell>
          <cell r="B494" t="str">
            <v>OTRAS ENTIDADES DEL SISTEMA FINANCIERO</v>
          </cell>
          <cell r="C494">
            <v>-9890.41</v>
          </cell>
          <cell r="D494">
            <v>-9890.41</v>
          </cell>
        </row>
        <row r="495">
          <cell r="A495">
            <v>212</v>
          </cell>
          <cell r="B495" t="str">
            <v>PRESTAMOS</v>
          </cell>
          <cell r="C495">
            <v>-189145234.93000001</v>
          </cell>
          <cell r="D495">
            <v>-189145234.93000001</v>
          </cell>
        </row>
        <row r="496">
          <cell r="A496">
            <v>2121</v>
          </cell>
          <cell r="B496" t="str">
            <v>PRESTAMOS PACTADOS HASTA UN AÑO PLAZO</v>
          </cell>
          <cell r="C496">
            <v>-5000650.68</v>
          </cell>
          <cell r="D496">
            <v>-5000650.68</v>
          </cell>
        </row>
        <row r="497">
          <cell r="A497">
            <v>212106</v>
          </cell>
          <cell r="B497" t="str">
            <v>ADEUDADO A OTRAS ENTIDADES DEL SISTEMA FINANCIERO</v>
          </cell>
          <cell r="C497">
            <v>-5000650.68</v>
          </cell>
          <cell r="D497">
            <v>-5000650.68</v>
          </cell>
        </row>
        <row r="498">
          <cell r="A498">
            <v>2121060701</v>
          </cell>
          <cell r="B498" t="str">
            <v>BANCOS</v>
          </cell>
          <cell r="C498">
            <v>-5000000</v>
          </cell>
          <cell r="D498">
            <v>-5000000</v>
          </cell>
        </row>
        <row r="499">
          <cell r="A499">
            <v>2121069901</v>
          </cell>
          <cell r="B499" t="str">
            <v>INTERESES Y OTROS POR PAGAR</v>
          </cell>
          <cell r="C499">
            <v>-650.67999999999995</v>
          </cell>
          <cell r="D499">
            <v>-650.67999999999995</v>
          </cell>
        </row>
        <row r="500">
          <cell r="A500">
            <v>212106990107</v>
          </cell>
          <cell r="B500" t="str">
            <v>A BANCOS</v>
          </cell>
          <cell r="C500">
            <v>-650.67999999999995</v>
          </cell>
          <cell r="D500">
            <v>-650.67999999999995</v>
          </cell>
        </row>
        <row r="501">
          <cell r="A501">
            <v>2122</v>
          </cell>
          <cell r="B501" t="str">
            <v>PRESTAMOS PACTADOS A MAS DE UN AÑO PLAZO</v>
          </cell>
          <cell r="C501">
            <v>-3786930.67</v>
          </cell>
          <cell r="D501">
            <v>-3786930.67</v>
          </cell>
        </row>
        <row r="502">
          <cell r="A502">
            <v>212206</v>
          </cell>
          <cell r="B502" t="str">
            <v>ADEUDADO A OTRAS ENTIDADES DEL SISTEMA FINANCIERO</v>
          </cell>
          <cell r="C502">
            <v>-3522209.86</v>
          </cell>
          <cell r="D502">
            <v>-3522209.86</v>
          </cell>
        </row>
        <row r="503">
          <cell r="A503">
            <v>2122060701</v>
          </cell>
          <cell r="B503" t="str">
            <v>BANCOS</v>
          </cell>
          <cell r="C503">
            <v>-3506837.43</v>
          </cell>
          <cell r="D503">
            <v>-3506837.43</v>
          </cell>
        </row>
        <row r="504">
          <cell r="A504">
            <v>2122069901</v>
          </cell>
          <cell r="B504" t="str">
            <v>INTERESES Y OTROS POR PAGAR</v>
          </cell>
          <cell r="C504">
            <v>-15372.43</v>
          </cell>
          <cell r="D504">
            <v>-15372.43</v>
          </cell>
        </row>
        <row r="505">
          <cell r="A505">
            <v>212206990107</v>
          </cell>
          <cell r="B505" t="str">
            <v>A BANCOS</v>
          </cell>
          <cell r="C505">
            <v>-15372.43</v>
          </cell>
          <cell r="D505">
            <v>-15372.43</v>
          </cell>
        </row>
        <row r="506">
          <cell r="A506">
            <v>212207</v>
          </cell>
          <cell r="B506" t="str">
            <v>ADEUDADO AL BMI PARA PRESTAR A TERCEROS</v>
          </cell>
          <cell r="C506">
            <v>-264720.81</v>
          </cell>
          <cell r="D506">
            <v>-264720.81</v>
          </cell>
        </row>
        <row r="507">
          <cell r="A507">
            <v>2122070101</v>
          </cell>
          <cell r="B507" t="str">
            <v>PARA PRESTAR A TERCEROS</v>
          </cell>
          <cell r="C507">
            <v>-263389.99</v>
          </cell>
          <cell r="D507">
            <v>-263389.99</v>
          </cell>
        </row>
        <row r="508">
          <cell r="A508">
            <v>2122079901</v>
          </cell>
          <cell r="B508" t="str">
            <v>INTERESES Y OTROS POR PAGAR</v>
          </cell>
          <cell r="C508">
            <v>-1330.82</v>
          </cell>
          <cell r="D508">
            <v>-1330.82</v>
          </cell>
        </row>
        <row r="509">
          <cell r="A509">
            <v>2123</v>
          </cell>
          <cell r="B509" t="str">
            <v>PRESTAMOS PACTADOS A CINCO O MAS ANIOS PLAZO</v>
          </cell>
          <cell r="C509">
            <v>-180357653.58000001</v>
          </cell>
          <cell r="D509">
            <v>-180357653.58000001</v>
          </cell>
        </row>
        <row r="510">
          <cell r="A510">
            <v>212306</v>
          </cell>
          <cell r="B510" t="str">
            <v>ADEUDADO A ENTIDADES EXTRANJERAS</v>
          </cell>
          <cell r="C510">
            <v>-174582380.19</v>
          </cell>
          <cell r="D510">
            <v>-174582380.19</v>
          </cell>
        </row>
        <row r="511">
          <cell r="A511">
            <v>2123060201</v>
          </cell>
          <cell r="B511" t="str">
            <v>ADEUDADO A BANCOS EXTRANJEROS POR LINEAS DE CREDITO</v>
          </cell>
          <cell r="C511">
            <v>-93351922.769999996</v>
          </cell>
          <cell r="D511">
            <v>-93351922.769999996</v>
          </cell>
        </row>
        <row r="512">
          <cell r="A512">
            <v>2123060301</v>
          </cell>
          <cell r="B512" t="str">
            <v>ADEUDADO A BANCOS EXTRANJEROS - OTROS</v>
          </cell>
          <cell r="C512">
            <v>-79171953.590000004</v>
          </cell>
          <cell r="D512">
            <v>-79171953.590000004</v>
          </cell>
        </row>
        <row r="513">
          <cell r="A513">
            <v>2123069901</v>
          </cell>
          <cell r="B513" t="str">
            <v>INTERESES Y OTROS POR PAGAR</v>
          </cell>
          <cell r="C513">
            <v>-2058503.83</v>
          </cell>
          <cell r="D513">
            <v>-2058503.83</v>
          </cell>
        </row>
        <row r="514">
          <cell r="A514">
            <v>212306990102</v>
          </cell>
          <cell r="B514" t="str">
            <v>ADEUDADO A BANCOS EXTRANJEROS POR LINEAS DE CREDITO</v>
          </cell>
          <cell r="C514">
            <v>-758556.39</v>
          </cell>
          <cell r="D514">
            <v>-758556.39</v>
          </cell>
        </row>
        <row r="515">
          <cell r="A515">
            <v>212306990103</v>
          </cell>
          <cell r="B515" t="str">
            <v>ADEUDADO A BANCOS EXTRANJEROS - OTROS</v>
          </cell>
          <cell r="C515">
            <v>-1299947.44</v>
          </cell>
          <cell r="D515">
            <v>-1299947.44</v>
          </cell>
        </row>
        <row r="516">
          <cell r="A516">
            <v>212307</v>
          </cell>
          <cell r="B516" t="str">
            <v>OTROS PRESTAMOS</v>
          </cell>
          <cell r="C516">
            <v>-5775273.3899999997</v>
          </cell>
          <cell r="D516">
            <v>-5775273.3899999997</v>
          </cell>
        </row>
        <row r="517">
          <cell r="A517">
            <v>2123070101</v>
          </cell>
          <cell r="B517" t="str">
            <v>PARA PRESTAR A TERCEROS</v>
          </cell>
          <cell r="C517">
            <v>-5744577.1600000001</v>
          </cell>
          <cell r="D517">
            <v>-5744577.1600000001</v>
          </cell>
        </row>
        <row r="518">
          <cell r="A518">
            <v>2123079901</v>
          </cell>
          <cell r="B518" t="str">
            <v>INTERESES Y OTROS POR PAGAR</v>
          </cell>
          <cell r="C518">
            <v>-30696.23</v>
          </cell>
          <cell r="D518">
            <v>-30696.23</v>
          </cell>
        </row>
        <row r="519">
          <cell r="A519">
            <v>213</v>
          </cell>
          <cell r="B519" t="str">
            <v>OBLIGACIONES A LA VISTA</v>
          </cell>
          <cell r="C519">
            <v>-13759.51</v>
          </cell>
          <cell r="D519">
            <v>-13759.51</v>
          </cell>
        </row>
        <row r="520">
          <cell r="A520">
            <v>2130</v>
          </cell>
          <cell r="B520" t="str">
            <v>OBLIGACIONES A LA VISTA</v>
          </cell>
          <cell r="C520">
            <v>-13759.51</v>
          </cell>
          <cell r="D520">
            <v>-13759.51</v>
          </cell>
        </row>
        <row r="521">
          <cell r="A521">
            <v>213001</v>
          </cell>
          <cell r="B521" t="str">
            <v>CHEQUES PROPIOS</v>
          </cell>
          <cell r="C521">
            <v>-10234.530000000001</v>
          </cell>
          <cell r="D521">
            <v>-10234.530000000001</v>
          </cell>
        </row>
        <row r="522">
          <cell r="A522">
            <v>2130010201</v>
          </cell>
          <cell r="B522" t="str">
            <v>CHEQUES CERTIFICADOS - ML</v>
          </cell>
          <cell r="C522">
            <v>-10234.530000000001</v>
          </cell>
          <cell r="D522">
            <v>-10234.530000000001</v>
          </cell>
        </row>
        <row r="523">
          <cell r="A523">
            <v>213003</v>
          </cell>
          <cell r="B523" t="str">
            <v>COBROS POR CUENTA AJENA</v>
          </cell>
          <cell r="C523">
            <v>-3524.98</v>
          </cell>
          <cell r="D523">
            <v>-3524.98</v>
          </cell>
        </row>
        <row r="524">
          <cell r="A524">
            <v>2130030100</v>
          </cell>
          <cell r="B524" t="str">
            <v>COBRANZAS LOCALES</v>
          </cell>
          <cell r="C524">
            <v>-1392.17</v>
          </cell>
          <cell r="D524">
            <v>-1392.17</v>
          </cell>
        </row>
        <row r="525">
          <cell r="A525">
            <v>213003010004</v>
          </cell>
          <cell r="B525" t="str">
            <v>COLECTORES</v>
          </cell>
          <cell r="C525">
            <v>-1392.17</v>
          </cell>
          <cell r="D525">
            <v>-1392.17</v>
          </cell>
        </row>
        <row r="526">
          <cell r="A526">
            <v>21300301000402</v>
          </cell>
          <cell r="B526" t="str">
            <v>COLECTORES INTERENTIDADES</v>
          </cell>
          <cell r="C526">
            <v>-1392.17</v>
          </cell>
          <cell r="D526">
            <v>-1392.17</v>
          </cell>
        </row>
        <row r="527">
          <cell r="A527">
            <v>2130030300</v>
          </cell>
          <cell r="B527" t="str">
            <v>IMPUESTOS Y SERVICIOS PIBLICOS</v>
          </cell>
          <cell r="C527">
            <v>-2132.81</v>
          </cell>
          <cell r="D527">
            <v>-2132.81</v>
          </cell>
        </row>
        <row r="528">
          <cell r="A528">
            <v>213003030002</v>
          </cell>
          <cell r="B528" t="str">
            <v>SERVICIOS PUBLICOS</v>
          </cell>
          <cell r="C528">
            <v>-2132.81</v>
          </cell>
          <cell r="D528">
            <v>-2132.81</v>
          </cell>
        </row>
        <row r="529">
          <cell r="A529">
            <v>21300303000203</v>
          </cell>
          <cell r="B529" t="str">
            <v>SERVICIO TELEFONICO</v>
          </cell>
          <cell r="C529">
            <v>-2132.81</v>
          </cell>
          <cell r="D529">
            <v>-2132.81</v>
          </cell>
        </row>
        <row r="530">
          <cell r="A530">
            <v>22</v>
          </cell>
          <cell r="B530" t="str">
            <v>OTROS PASIVOS</v>
          </cell>
          <cell r="C530">
            <v>-245893536.84</v>
          </cell>
          <cell r="D530">
            <v>-245893536.84</v>
          </cell>
        </row>
        <row r="531">
          <cell r="A531">
            <v>222</v>
          </cell>
          <cell r="B531" t="str">
            <v>CUENTAS POR PAGAR</v>
          </cell>
          <cell r="C531">
            <v>-239268513.53</v>
          </cell>
          <cell r="D531">
            <v>-239268513.53</v>
          </cell>
        </row>
        <row r="532">
          <cell r="A532">
            <v>2220</v>
          </cell>
          <cell r="B532" t="str">
            <v>CUENTAS POR PAGAR</v>
          </cell>
          <cell r="C532">
            <v>-239268513.53</v>
          </cell>
          <cell r="D532">
            <v>-239268513.53</v>
          </cell>
        </row>
        <row r="533">
          <cell r="A533">
            <v>222005</v>
          </cell>
          <cell r="B533" t="str">
            <v>IMPUESTOS SERVICIOS PUBLICOS Y OTRAS OBLIGACIONES</v>
          </cell>
          <cell r="C533">
            <v>-805406.87</v>
          </cell>
          <cell r="D533">
            <v>-805406.87</v>
          </cell>
        </row>
        <row r="534">
          <cell r="A534">
            <v>2220050100</v>
          </cell>
          <cell r="B534" t="str">
            <v>IMPUESTOS</v>
          </cell>
          <cell r="C534">
            <v>-199716.17</v>
          </cell>
          <cell r="D534">
            <v>-199716.17</v>
          </cell>
        </row>
        <row r="535">
          <cell r="A535">
            <v>222005010001</v>
          </cell>
          <cell r="B535" t="str">
            <v>IVA POR PAGAR</v>
          </cell>
          <cell r="C535">
            <v>-199716.17</v>
          </cell>
          <cell r="D535">
            <v>-199716.17</v>
          </cell>
        </row>
        <row r="536">
          <cell r="A536">
            <v>2220050200</v>
          </cell>
          <cell r="B536" t="str">
            <v>SERVICIOS PUBLICOS</v>
          </cell>
          <cell r="C536">
            <v>-39710.910000000003</v>
          </cell>
          <cell r="D536">
            <v>-39710.910000000003</v>
          </cell>
        </row>
        <row r="537">
          <cell r="A537">
            <v>222005020001</v>
          </cell>
          <cell r="B537" t="str">
            <v>TELEFONO</v>
          </cell>
          <cell r="C537">
            <v>-17859.79</v>
          </cell>
          <cell r="D537">
            <v>-17859.79</v>
          </cell>
        </row>
        <row r="538">
          <cell r="A538">
            <v>222005020002</v>
          </cell>
          <cell r="B538" t="str">
            <v>AGUA</v>
          </cell>
          <cell r="C538">
            <v>-2266.56</v>
          </cell>
          <cell r="D538">
            <v>-2266.56</v>
          </cell>
        </row>
        <row r="539">
          <cell r="A539">
            <v>222005020003</v>
          </cell>
          <cell r="B539" t="str">
            <v>ENERGIA ELECTRICA</v>
          </cell>
          <cell r="C539">
            <v>-19584.560000000001</v>
          </cell>
          <cell r="D539">
            <v>-19584.560000000001</v>
          </cell>
        </row>
        <row r="540">
          <cell r="A540">
            <v>2220050300</v>
          </cell>
          <cell r="B540" t="str">
            <v>CUOTA PATRONAL ISSS</v>
          </cell>
          <cell r="C540">
            <v>-17379.900000000001</v>
          </cell>
          <cell r="D540">
            <v>-17379.900000000001</v>
          </cell>
        </row>
        <row r="541">
          <cell r="A541">
            <v>222005030001</v>
          </cell>
          <cell r="B541" t="str">
            <v>SALUD</v>
          </cell>
          <cell r="C541">
            <v>-15718.49</v>
          </cell>
          <cell r="D541">
            <v>-15718.49</v>
          </cell>
        </row>
        <row r="542">
          <cell r="A542">
            <v>222005030003</v>
          </cell>
          <cell r="B542" t="str">
            <v>INSTITUTO SALVADOREÑO DE FORMACION PROFESIONAL</v>
          </cell>
          <cell r="C542">
            <v>-1661.41</v>
          </cell>
          <cell r="D542">
            <v>-1661.41</v>
          </cell>
        </row>
        <row r="543">
          <cell r="A543">
            <v>2220050400</v>
          </cell>
          <cell r="B543" t="str">
            <v>PROVEEDORES</v>
          </cell>
          <cell r="C543">
            <v>-508867.7</v>
          </cell>
          <cell r="D543">
            <v>-508867.7</v>
          </cell>
        </row>
        <row r="544">
          <cell r="A544">
            <v>222005040001</v>
          </cell>
          <cell r="B544" t="str">
            <v>PROVEEDORES</v>
          </cell>
          <cell r="C544">
            <v>-488315.65</v>
          </cell>
          <cell r="D544">
            <v>-488315.65</v>
          </cell>
        </row>
        <row r="545">
          <cell r="A545">
            <v>222005040003</v>
          </cell>
          <cell r="B545" t="str">
            <v>PROVEEDORES - BANCA MOVIL</v>
          </cell>
          <cell r="C545">
            <v>-20552.05</v>
          </cell>
          <cell r="D545">
            <v>-20552.05</v>
          </cell>
        </row>
        <row r="546">
          <cell r="A546">
            <v>2220050700</v>
          </cell>
          <cell r="B546" t="str">
            <v>AFP</v>
          </cell>
          <cell r="C546">
            <v>-39732.19</v>
          </cell>
          <cell r="D546">
            <v>-39732.19</v>
          </cell>
        </row>
        <row r="547">
          <cell r="A547">
            <v>222005070001</v>
          </cell>
          <cell r="B547" t="str">
            <v>CONFIA</v>
          </cell>
          <cell r="C547">
            <v>-12576.85</v>
          </cell>
          <cell r="D547">
            <v>-12576.85</v>
          </cell>
        </row>
        <row r="548">
          <cell r="A548">
            <v>222005070002</v>
          </cell>
          <cell r="B548" t="str">
            <v>CRECER</v>
          </cell>
          <cell r="C548">
            <v>-27155.34</v>
          </cell>
          <cell r="D548">
            <v>-27155.34</v>
          </cell>
        </row>
        <row r="549">
          <cell r="A549">
            <v>222006</v>
          </cell>
          <cell r="B549" t="str">
            <v>IMPUESTO SOBRE LA RENTA</v>
          </cell>
          <cell r="C549">
            <v>-1137485.78</v>
          </cell>
          <cell r="D549">
            <v>-1137485.78</v>
          </cell>
        </row>
        <row r="550">
          <cell r="A550">
            <v>2220060000</v>
          </cell>
          <cell r="B550" t="str">
            <v>IMPUESTO SOBRE LA RENTA</v>
          </cell>
          <cell r="C550">
            <v>-1137485.78</v>
          </cell>
          <cell r="D550">
            <v>-1137485.78</v>
          </cell>
        </row>
        <row r="551">
          <cell r="A551">
            <v>222007</v>
          </cell>
          <cell r="B551" t="str">
            <v>PASIVOS TRANSITORIOS</v>
          </cell>
          <cell r="C551">
            <v>-1741.36</v>
          </cell>
          <cell r="D551">
            <v>-1741.36</v>
          </cell>
        </row>
        <row r="552">
          <cell r="A552">
            <v>2220070201</v>
          </cell>
          <cell r="B552" t="str">
            <v>COBROS POR CUENTA AJENA</v>
          </cell>
          <cell r="C552">
            <v>-1741.36</v>
          </cell>
          <cell r="D552">
            <v>-1741.36</v>
          </cell>
        </row>
        <row r="553">
          <cell r="A553">
            <v>222007020102</v>
          </cell>
          <cell r="B553" t="str">
            <v>SEGURO DE DEUDA</v>
          </cell>
          <cell r="C553">
            <v>-774.23</v>
          </cell>
          <cell r="D553">
            <v>-774.23</v>
          </cell>
        </row>
        <row r="554">
          <cell r="A554">
            <v>222007020104</v>
          </cell>
          <cell r="B554" t="str">
            <v>SEGUROS DE CESANTIA</v>
          </cell>
          <cell r="C554">
            <v>-652.64</v>
          </cell>
          <cell r="D554">
            <v>-652.64</v>
          </cell>
        </row>
        <row r="555">
          <cell r="A555">
            <v>222007020107</v>
          </cell>
          <cell r="B555" t="str">
            <v>SEGURO POR DAÑOS</v>
          </cell>
          <cell r="C555">
            <v>-314.49</v>
          </cell>
          <cell r="D555">
            <v>-314.49</v>
          </cell>
        </row>
        <row r="556">
          <cell r="A556">
            <v>222099</v>
          </cell>
          <cell r="B556" t="str">
            <v>OTRAS</v>
          </cell>
          <cell r="C556">
            <v>-237323879.52000001</v>
          </cell>
          <cell r="D556">
            <v>-237323879.52000001</v>
          </cell>
        </row>
        <row r="557">
          <cell r="A557">
            <v>2220990101</v>
          </cell>
          <cell r="B557" t="str">
            <v>SOBRANTES DE CAJA</v>
          </cell>
          <cell r="C557">
            <v>-6996.61</v>
          </cell>
          <cell r="D557">
            <v>-6996.61</v>
          </cell>
        </row>
        <row r="558">
          <cell r="A558">
            <v>222099010102</v>
          </cell>
          <cell r="B558" t="str">
            <v>AGENCIAS</v>
          </cell>
          <cell r="C558">
            <v>-1.61</v>
          </cell>
          <cell r="D558">
            <v>-1.61</v>
          </cell>
        </row>
        <row r="559">
          <cell r="A559">
            <v>222099010103</v>
          </cell>
          <cell r="B559" t="str">
            <v>SOBRANTE EN ATM´S</v>
          </cell>
          <cell r="C559">
            <v>-6995</v>
          </cell>
          <cell r="D559">
            <v>-6995</v>
          </cell>
        </row>
        <row r="560">
          <cell r="A560">
            <v>2220990201</v>
          </cell>
          <cell r="B560" t="str">
            <v>DEBITO FISCAL</v>
          </cell>
          <cell r="C560">
            <v>-55434.84</v>
          </cell>
          <cell r="D560">
            <v>-55434.84</v>
          </cell>
        </row>
        <row r="561">
          <cell r="A561">
            <v>222099020102</v>
          </cell>
          <cell r="B561" t="str">
            <v>RETENCION IVA 1 %</v>
          </cell>
          <cell r="C561">
            <v>-6127.11</v>
          </cell>
          <cell r="D561">
            <v>-6127.11</v>
          </cell>
        </row>
        <row r="562">
          <cell r="A562">
            <v>222099020103</v>
          </cell>
          <cell r="B562" t="str">
            <v>RETENCION IVA 13%</v>
          </cell>
          <cell r="C562">
            <v>-49307.73</v>
          </cell>
          <cell r="D562">
            <v>-49307.73</v>
          </cell>
        </row>
        <row r="563">
          <cell r="A563">
            <v>2220999101</v>
          </cell>
          <cell r="B563" t="str">
            <v>OTRAS</v>
          </cell>
          <cell r="C563">
            <v>-237261448.06999999</v>
          </cell>
          <cell r="D563">
            <v>-237261448.06999999</v>
          </cell>
        </row>
        <row r="564">
          <cell r="A564">
            <v>222099910102</v>
          </cell>
          <cell r="B564" t="str">
            <v>EXCEDENTES DE CUOTAS</v>
          </cell>
          <cell r="C564">
            <v>-388.1</v>
          </cell>
          <cell r="D564">
            <v>-388.1</v>
          </cell>
        </row>
        <row r="565">
          <cell r="A565">
            <v>222099910104</v>
          </cell>
          <cell r="B565" t="str">
            <v>SERVICIOS DE TARJETAS DE CREDITO Y DEBITO POR PAGAR</v>
          </cell>
          <cell r="C565">
            <v>-203438.85</v>
          </cell>
          <cell r="D565">
            <v>-203438.85</v>
          </cell>
        </row>
        <row r="566">
          <cell r="A566">
            <v>222099910105</v>
          </cell>
          <cell r="B566" t="str">
            <v>FONDO PARA GASTOS DE PUBLICIDAD DEL SISTEMA FEDECREDITO</v>
          </cell>
          <cell r="C566">
            <v>-1381890.5</v>
          </cell>
          <cell r="D566">
            <v>-1381890.5</v>
          </cell>
        </row>
        <row r="567">
          <cell r="A567">
            <v>222099910106</v>
          </cell>
          <cell r="B567" t="str">
            <v>VALORES PENDIENTES DE OPERACIONES TRANSFER365</v>
          </cell>
          <cell r="C567">
            <v>-5628.44</v>
          </cell>
          <cell r="D567">
            <v>-5628.44</v>
          </cell>
        </row>
        <row r="568">
          <cell r="A568">
            <v>222099910107</v>
          </cell>
          <cell r="B568" t="str">
            <v>ACCIONES POR DEVOLVER</v>
          </cell>
          <cell r="C568">
            <v>-1514250</v>
          </cell>
          <cell r="D568">
            <v>-1514250</v>
          </cell>
        </row>
        <row r="569">
          <cell r="A569">
            <v>222099910109</v>
          </cell>
          <cell r="B569" t="str">
            <v>RESERVA DE LIQUIDEZ</v>
          </cell>
          <cell r="C569">
            <v>-217095239.84</v>
          </cell>
          <cell r="D569">
            <v>-217095239.84</v>
          </cell>
        </row>
        <row r="570">
          <cell r="A570">
            <v>22209991010903</v>
          </cell>
          <cell r="B570" t="str">
            <v>ENTIDADES SOCIAS NO SUPERVISADAS POR SSF</v>
          </cell>
          <cell r="C570">
            <v>-215993471.15000001</v>
          </cell>
          <cell r="D570">
            <v>-215993471.15000001</v>
          </cell>
        </row>
        <row r="571">
          <cell r="A571">
            <v>2220999101090300</v>
          </cell>
          <cell r="B571" t="str">
            <v>CAJAS DE CREDITO</v>
          </cell>
          <cell r="C571">
            <v>-204170361.66</v>
          </cell>
          <cell r="D571">
            <v>-204170361.66</v>
          </cell>
        </row>
        <row r="572">
          <cell r="A572">
            <v>2220999101090300</v>
          </cell>
          <cell r="B572" t="str">
            <v>BANCOS DE LOS TRABAJADORES</v>
          </cell>
          <cell r="C572">
            <v>-11823109.49</v>
          </cell>
          <cell r="D572">
            <v>-11823109.49</v>
          </cell>
        </row>
        <row r="573">
          <cell r="A573">
            <v>22209991010904</v>
          </cell>
          <cell r="B573" t="str">
            <v>EX SOCIO DE FEDECRÉDITO-CAJA DE CRÉDITO DE COLÓN</v>
          </cell>
          <cell r="C573">
            <v>-1101768.69</v>
          </cell>
          <cell r="D573">
            <v>-1101768.69</v>
          </cell>
        </row>
        <row r="574">
          <cell r="A574">
            <v>222099910111</v>
          </cell>
          <cell r="B574" t="str">
            <v>DISPONIBLE DE ENTIDADES SOCIAS</v>
          </cell>
          <cell r="C574">
            <v>-7357267.8200000003</v>
          </cell>
          <cell r="D574">
            <v>-7357267.8200000003</v>
          </cell>
        </row>
        <row r="575">
          <cell r="A575">
            <v>22209991011101</v>
          </cell>
          <cell r="B575" t="str">
            <v>CAJAS DE CREDITO</v>
          </cell>
          <cell r="C575">
            <v>-6235807.2199999997</v>
          </cell>
          <cell r="D575">
            <v>-6235807.2199999997</v>
          </cell>
        </row>
        <row r="576">
          <cell r="A576">
            <v>22209991011102</v>
          </cell>
          <cell r="B576" t="str">
            <v>BANCOS DE LOS TRABAJADORES</v>
          </cell>
          <cell r="C576">
            <v>-1031905.71</v>
          </cell>
          <cell r="D576">
            <v>-1031905.71</v>
          </cell>
        </row>
        <row r="577">
          <cell r="A577">
            <v>22209991011103</v>
          </cell>
          <cell r="B577" t="str">
            <v>FEDESERVI</v>
          </cell>
          <cell r="C577">
            <v>-89554.89</v>
          </cell>
          <cell r="D577">
            <v>-89554.89</v>
          </cell>
        </row>
        <row r="578">
          <cell r="A578">
            <v>222099910113</v>
          </cell>
          <cell r="B578" t="str">
            <v>CUOTA PLAN DE MARKETING</v>
          </cell>
          <cell r="C578">
            <v>-137397.64000000001</v>
          </cell>
          <cell r="D578">
            <v>-137397.64000000001</v>
          </cell>
        </row>
        <row r="579">
          <cell r="A579">
            <v>222099910117</v>
          </cell>
          <cell r="B579" t="str">
            <v>FONDO BECAS</v>
          </cell>
          <cell r="C579">
            <v>-15230</v>
          </cell>
          <cell r="D579">
            <v>-15230</v>
          </cell>
        </row>
        <row r="580">
          <cell r="A580">
            <v>222099910118</v>
          </cell>
          <cell r="B580" t="str">
            <v>IPSFA</v>
          </cell>
          <cell r="C580">
            <v>-68.62</v>
          </cell>
          <cell r="D580">
            <v>-68.62</v>
          </cell>
        </row>
        <row r="581">
          <cell r="A581">
            <v>222099910122</v>
          </cell>
          <cell r="B581" t="str">
            <v>CUOTAS GASTOS FUNCIONAMIENTO CADI</v>
          </cell>
          <cell r="C581">
            <v>-267175.74</v>
          </cell>
          <cell r="D581">
            <v>-267175.74</v>
          </cell>
        </row>
        <row r="582">
          <cell r="A582">
            <v>222099910126</v>
          </cell>
          <cell r="B582" t="str">
            <v>FONDOS MONEYGRAM</v>
          </cell>
          <cell r="C582">
            <v>-245526.31</v>
          </cell>
          <cell r="D582">
            <v>-245526.31</v>
          </cell>
        </row>
        <row r="583">
          <cell r="A583">
            <v>222099910132</v>
          </cell>
          <cell r="B583" t="str">
            <v>ADMINISTRACION DE VENTAS</v>
          </cell>
          <cell r="C583">
            <v>-26512.25</v>
          </cell>
          <cell r="D583">
            <v>-26512.25</v>
          </cell>
        </row>
        <row r="584">
          <cell r="A584">
            <v>22209991013202</v>
          </cell>
          <cell r="B584" t="str">
            <v>CONTRACARGOS</v>
          </cell>
          <cell r="C584">
            <v>-26512.25</v>
          </cell>
          <cell r="D584">
            <v>-26512.25</v>
          </cell>
        </row>
        <row r="585">
          <cell r="A585">
            <v>222099910133</v>
          </cell>
          <cell r="B585" t="str">
            <v>COMISIONES Y CARGOS DE TARJETA POR LIQUIDAR</v>
          </cell>
          <cell r="C585">
            <v>-41.7</v>
          </cell>
          <cell r="D585">
            <v>-41.7</v>
          </cell>
        </row>
        <row r="586">
          <cell r="A586">
            <v>222099910134</v>
          </cell>
          <cell r="B586" t="str">
            <v>FONDOS SIGUE CORPORATION</v>
          </cell>
          <cell r="C586">
            <v>-53184.5</v>
          </cell>
          <cell r="D586">
            <v>-53184.5</v>
          </cell>
        </row>
        <row r="587">
          <cell r="A587">
            <v>222099910135</v>
          </cell>
          <cell r="B587" t="str">
            <v>FONDOS RECIBA NETWORKS</v>
          </cell>
          <cell r="C587">
            <v>-127795.29</v>
          </cell>
          <cell r="D587">
            <v>-127795.29</v>
          </cell>
        </row>
        <row r="588">
          <cell r="A588">
            <v>222099910136</v>
          </cell>
          <cell r="B588" t="str">
            <v>TELECOM</v>
          </cell>
          <cell r="C588">
            <v>-14687.84</v>
          </cell>
          <cell r="D588">
            <v>-14687.84</v>
          </cell>
        </row>
        <row r="589">
          <cell r="A589">
            <v>222099910137</v>
          </cell>
          <cell r="B589" t="str">
            <v>UNITELLER</v>
          </cell>
          <cell r="C589">
            <v>-94679.25</v>
          </cell>
          <cell r="D589">
            <v>-94679.25</v>
          </cell>
        </row>
        <row r="590">
          <cell r="A590">
            <v>222099910140</v>
          </cell>
          <cell r="B590" t="str">
            <v>EMPRESAS REMESADORAS</v>
          </cell>
          <cell r="C590">
            <v>-500789.11</v>
          </cell>
          <cell r="D590">
            <v>-500789.11</v>
          </cell>
        </row>
        <row r="591">
          <cell r="A591">
            <v>222099910143</v>
          </cell>
          <cell r="B591" t="str">
            <v>COLECTURIA DELSUR</v>
          </cell>
          <cell r="C591">
            <v>-29413.47</v>
          </cell>
          <cell r="D591">
            <v>-29413.47</v>
          </cell>
        </row>
        <row r="592">
          <cell r="A592">
            <v>222099910145</v>
          </cell>
          <cell r="B592" t="str">
            <v>OPERACIONES POR APLICAR</v>
          </cell>
          <cell r="C592">
            <v>-87797.06</v>
          </cell>
          <cell r="D592">
            <v>-87797.06</v>
          </cell>
        </row>
        <row r="593">
          <cell r="A593">
            <v>222099910146</v>
          </cell>
          <cell r="B593" t="str">
            <v>SERVICIO DE ATM´S</v>
          </cell>
          <cell r="C593">
            <v>-291.2</v>
          </cell>
          <cell r="D593">
            <v>-291.2</v>
          </cell>
        </row>
        <row r="594">
          <cell r="A594">
            <v>22209991014602</v>
          </cell>
          <cell r="B594" t="str">
            <v>COMISIONES POR SERVICIO DE RED ATM´S</v>
          </cell>
          <cell r="C594">
            <v>-291.2</v>
          </cell>
          <cell r="D594">
            <v>-291.2</v>
          </cell>
        </row>
        <row r="595">
          <cell r="A595">
            <v>2220999101460200</v>
          </cell>
          <cell r="B595" t="str">
            <v>COMISION A ATH POR OPERACIONES DE OTROS BANCOS EN ATM DE FCB</v>
          </cell>
          <cell r="C595">
            <v>-291.2</v>
          </cell>
          <cell r="D595">
            <v>-291.2</v>
          </cell>
        </row>
        <row r="596">
          <cell r="A596">
            <v>222099910147</v>
          </cell>
          <cell r="B596" t="str">
            <v>AES</v>
          </cell>
          <cell r="C596">
            <v>-116804.33</v>
          </cell>
          <cell r="D596">
            <v>-116804.33</v>
          </cell>
        </row>
        <row r="597">
          <cell r="A597">
            <v>22209991014701</v>
          </cell>
          <cell r="B597" t="str">
            <v>SERVICIO DE CAESS</v>
          </cell>
          <cell r="C597">
            <v>-30115.06</v>
          </cell>
          <cell r="D597">
            <v>-30115.06</v>
          </cell>
        </row>
        <row r="598">
          <cell r="A598">
            <v>22209991014702</v>
          </cell>
          <cell r="B598" t="str">
            <v>SERVICIO DE CLESA</v>
          </cell>
          <cell r="C598">
            <v>-35774.47</v>
          </cell>
          <cell r="D598">
            <v>-35774.47</v>
          </cell>
        </row>
        <row r="599">
          <cell r="A599">
            <v>22209991014703</v>
          </cell>
          <cell r="B599" t="str">
            <v>SERVICIO DE EEO</v>
          </cell>
          <cell r="C599">
            <v>-25956</v>
          </cell>
          <cell r="D599">
            <v>-25956</v>
          </cell>
        </row>
        <row r="600">
          <cell r="A600">
            <v>22209991014704</v>
          </cell>
          <cell r="B600" t="str">
            <v>SERVICIO DE DEUSEN</v>
          </cell>
          <cell r="C600">
            <v>-24958.799999999999</v>
          </cell>
          <cell r="D600">
            <v>-24958.799999999999</v>
          </cell>
        </row>
        <row r="601">
          <cell r="A601">
            <v>222099910149</v>
          </cell>
          <cell r="B601" t="str">
            <v>RECARGA DE SALDO EN CELULARES</v>
          </cell>
          <cell r="C601">
            <v>-34469.5</v>
          </cell>
          <cell r="D601">
            <v>-34469.5</v>
          </cell>
        </row>
        <row r="602">
          <cell r="A602">
            <v>22209991014901</v>
          </cell>
          <cell r="B602" t="str">
            <v>RECARGA DE SALDO CLARO</v>
          </cell>
          <cell r="C602">
            <v>-34172.75</v>
          </cell>
          <cell r="D602">
            <v>-34172.75</v>
          </cell>
        </row>
        <row r="603">
          <cell r="A603">
            <v>22209991014902</v>
          </cell>
          <cell r="B603" t="str">
            <v>DIGICEL</v>
          </cell>
          <cell r="C603">
            <v>-56.75</v>
          </cell>
          <cell r="D603">
            <v>-56.75</v>
          </cell>
        </row>
        <row r="604">
          <cell r="A604">
            <v>22209991014903</v>
          </cell>
          <cell r="B604" t="str">
            <v>TELEFONICA</v>
          </cell>
          <cell r="C604">
            <v>-240</v>
          </cell>
          <cell r="D604">
            <v>-240</v>
          </cell>
        </row>
        <row r="605">
          <cell r="A605">
            <v>222099910150</v>
          </cell>
          <cell r="B605" t="str">
            <v>COLECTURIA BELCORP</v>
          </cell>
          <cell r="C605">
            <v>-9370.2199999999993</v>
          </cell>
          <cell r="D605">
            <v>-9370.2199999999993</v>
          </cell>
        </row>
        <row r="606">
          <cell r="A606">
            <v>22209991015001</v>
          </cell>
          <cell r="B606" t="str">
            <v>SERVICIO DE COLECTURIA BELCORP</v>
          </cell>
          <cell r="C606">
            <v>-9370.2199999999993</v>
          </cell>
          <cell r="D606">
            <v>-9370.2199999999993</v>
          </cell>
        </row>
        <row r="607">
          <cell r="A607">
            <v>222099910151</v>
          </cell>
          <cell r="B607" t="str">
            <v>SERVICIO DE COLECTURIA</v>
          </cell>
          <cell r="C607">
            <v>-162820.76999999999</v>
          </cell>
          <cell r="D607">
            <v>-162820.76999999999</v>
          </cell>
        </row>
        <row r="608">
          <cell r="A608">
            <v>22209991015101</v>
          </cell>
          <cell r="B608" t="str">
            <v>SERVICIO DE ANDA</v>
          </cell>
          <cell r="C608">
            <v>-14299.91</v>
          </cell>
          <cell r="D608">
            <v>-14299.91</v>
          </cell>
        </row>
        <row r="609">
          <cell r="A609">
            <v>22209991015102</v>
          </cell>
          <cell r="B609" t="str">
            <v>SERVICIO DE TELEFONIA CLARO</v>
          </cell>
          <cell r="C609">
            <v>-25</v>
          </cell>
          <cell r="D609">
            <v>-25</v>
          </cell>
        </row>
        <row r="610">
          <cell r="A610">
            <v>22209991015103</v>
          </cell>
          <cell r="B610" t="str">
            <v>SERVICIO DE TELEFONIA TIGO</v>
          </cell>
          <cell r="C610">
            <v>-6530.64</v>
          </cell>
          <cell r="D610">
            <v>-6530.64</v>
          </cell>
        </row>
        <row r="611">
          <cell r="A611">
            <v>22209991015105</v>
          </cell>
          <cell r="B611" t="str">
            <v>DIGICEL</v>
          </cell>
          <cell r="C611">
            <v>-32.96</v>
          </cell>
          <cell r="D611">
            <v>-32.96</v>
          </cell>
        </row>
        <row r="612">
          <cell r="A612">
            <v>22209991015107</v>
          </cell>
          <cell r="B612" t="str">
            <v>SEGUROS FEDECREDITO</v>
          </cell>
          <cell r="C612">
            <v>-5665.92</v>
          </cell>
          <cell r="D612">
            <v>-5665.92</v>
          </cell>
        </row>
        <row r="613">
          <cell r="A613">
            <v>2220999101510700</v>
          </cell>
          <cell r="B613" t="str">
            <v>FEDECREDITO VIDA, S.A., SEGUROS DE PERSONAS</v>
          </cell>
          <cell r="C613">
            <v>-5665.92</v>
          </cell>
          <cell r="D613">
            <v>-5665.92</v>
          </cell>
        </row>
        <row r="614">
          <cell r="A614">
            <v>22209991015108</v>
          </cell>
          <cell r="B614" t="str">
            <v>MULTINET</v>
          </cell>
          <cell r="C614">
            <v>-1656.75</v>
          </cell>
          <cell r="D614">
            <v>-1656.75</v>
          </cell>
        </row>
        <row r="615">
          <cell r="A615">
            <v>22209991015109</v>
          </cell>
          <cell r="B615" t="str">
            <v>ARABELA</v>
          </cell>
          <cell r="C615">
            <v>-187.75</v>
          </cell>
          <cell r="D615">
            <v>-187.75</v>
          </cell>
        </row>
        <row r="616">
          <cell r="A616">
            <v>22209991015110</v>
          </cell>
          <cell r="B616" t="str">
            <v>CREDI Q</v>
          </cell>
          <cell r="C616">
            <v>-7437.14</v>
          </cell>
          <cell r="D616">
            <v>-7437.14</v>
          </cell>
        </row>
        <row r="617">
          <cell r="A617">
            <v>22209991015111</v>
          </cell>
          <cell r="B617" t="str">
            <v>RENA WARE</v>
          </cell>
          <cell r="C617">
            <v>-247.97</v>
          </cell>
          <cell r="D617">
            <v>-247.97</v>
          </cell>
        </row>
        <row r="618">
          <cell r="A618">
            <v>22209991015112</v>
          </cell>
          <cell r="B618" t="str">
            <v>UNIVERSIDADES</v>
          </cell>
          <cell r="C618">
            <v>-1297.3</v>
          </cell>
          <cell r="D618">
            <v>-1297.3</v>
          </cell>
        </row>
        <row r="619">
          <cell r="A619">
            <v>2220999101511200</v>
          </cell>
          <cell r="B619" t="str">
            <v>UNIVERSIDAD FRANCISCO GAVIDIA</v>
          </cell>
          <cell r="C619">
            <v>-952.3</v>
          </cell>
          <cell r="D619">
            <v>-952.3</v>
          </cell>
        </row>
        <row r="620">
          <cell r="A620">
            <v>2220999101511200</v>
          </cell>
          <cell r="B620" t="str">
            <v>UNIVERSIDAD DE ORIENTE - UNIVO</v>
          </cell>
          <cell r="C620">
            <v>-345</v>
          </cell>
          <cell r="D620">
            <v>-345</v>
          </cell>
        </row>
        <row r="621">
          <cell r="A621">
            <v>22209991015113</v>
          </cell>
          <cell r="B621" t="str">
            <v>DISTRIBUIDORAS AUTOMOTRIZ</v>
          </cell>
          <cell r="C621">
            <v>-729</v>
          </cell>
          <cell r="D621">
            <v>-729</v>
          </cell>
        </row>
        <row r="622">
          <cell r="A622">
            <v>2220999101511290</v>
          </cell>
          <cell r="B622" t="str">
            <v>YAMAHA</v>
          </cell>
          <cell r="C622">
            <v>-729</v>
          </cell>
          <cell r="D622">
            <v>-729</v>
          </cell>
        </row>
        <row r="623">
          <cell r="A623">
            <v>22209991015114</v>
          </cell>
          <cell r="B623" t="str">
            <v>ALMACENES PRADO</v>
          </cell>
          <cell r="C623">
            <v>-20.6</v>
          </cell>
          <cell r="D623">
            <v>-20.6</v>
          </cell>
        </row>
        <row r="624">
          <cell r="A624">
            <v>22209991015115</v>
          </cell>
          <cell r="B624" t="str">
            <v>FONDO SOCIAL PARA LA VIVIENDA</v>
          </cell>
          <cell r="C624">
            <v>-123688.3</v>
          </cell>
          <cell r="D624">
            <v>-123688.3</v>
          </cell>
        </row>
        <row r="625">
          <cell r="A625">
            <v>22209991015116</v>
          </cell>
          <cell r="B625" t="str">
            <v>AVON</v>
          </cell>
          <cell r="C625">
            <v>-1001.53</v>
          </cell>
          <cell r="D625">
            <v>-1001.53</v>
          </cell>
        </row>
        <row r="626">
          <cell r="A626">
            <v>222099910152</v>
          </cell>
          <cell r="B626" t="str">
            <v>SERVICIO DE COLECTURIA EXTERNA</v>
          </cell>
          <cell r="C626">
            <v>-30560.16</v>
          </cell>
          <cell r="D626">
            <v>-30560.16</v>
          </cell>
        </row>
        <row r="627">
          <cell r="A627">
            <v>22209991015201</v>
          </cell>
          <cell r="B627" t="str">
            <v>PAGOS COLECTADOS</v>
          </cell>
          <cell r="C627">
            <v>-30560.16</v>
          </cell>
          <cell r="D627">
            <v>-30560.16</v>
          </cell>
        </row>
        <row r="628">
          <cell r="A628">
            <v>2220999101520090</v>
          </cell>
          <cell r="B628" t="str">
            <v>FARMACIAS ECONOMICAS</v>
          </cell>
          <cell r="C628">
            <v>-30560.16</v>
          </cell>
          <cell r="D628">
            <v>-30560.16</v>
          </cell>
        </row>
        <row r="629">
          <cell r="A629">
            <v>222099910153</v>
          </cell>
          <cell r="B629" t="str">
            <v>COMERCIALIZACION DE SEGUROS</v>
          </cell>
          <cell r="C629">
            <v>-41234.58</v>
          </cell>
          <cell r="D629">
            <v>-41234.58</v>
          </cell>
        </row>
        <row r="630">
          <cell r="A630">
            <v>22209991015301</v>
          </cell>
          <cell r="B630" t="str">
            <v>FEDECREDITO VIDA, S.A., SEGUROS DE PERSONAS</v>
          </cell>
          <cell r="C630">
            <v>-40882.080000000002</v>
          </cell>
          <cell r="D630">
            <v>-40882.080000000002</v>
          </cell>
        </row>
        <row r="631">
          <cell r="A631">
            <v>22209991015302</v>
          </cell>
          <cell r="B631" t="str">
            <v>SEGUROS FEDECREDITO, S.A.</v>
          </cell>
          <cell r="C631">
            <v>-32.5</v>
          </cell>
          <cell r="D631">
            <v>-32.5</v>
          </cell>
        </row>
        <row r="632">
          <cell r="A632">
            <v>2220999101530200</v>
          </cell>
          <cell r="B632" t="str">
            <v>COMERCIALIZACION SEGURO REMESAS FAMILIARES</v>
          </cell>
          <cell r="C632">
            <v>-32.5</v>
          </cell>
          <cell r="D632">
            <v>-32.5</v>
          </cell>
        </row>
        <row r="633">
          <cell r="A633">
            <v>22209991015303</v>
          </cell>
          <cell r="B633" t="str">
            <v>SERVICIO DE COMERCIALIZACION</v>
          </cell>
          <cell r="C633">
            <v>-320</v>
          </cell>
          <cell r="D633">
            <v>-320</v>
          </cell>
        </row>
        <row r="634">
          <cell r="A634">
            <v>2220999101530300</v>
          </cell>
          <cell r="B634" t="str">
            <v>SEGURO DE ASISTENCIA EXEQUIAL REPATRIACION</v>
          </cell>
          <cell r="C634">
            <v>-320</v>
          </cell>
          <cell r="D634">
            <v>-320</v>
          </cell>
        </row>
        <row r="635">
          <cell r="A635">
            <v>222099910156</v>
          </cell>
          <cell r="B635" t="str">
            <v>SERVICIO DE BANCA MOVIL</v>
          </cell>
          <cell r="C635">
            <v>-116532.49</v>
          </cell>
          <cell r="D635">
            <v>-116532.49</v>
          </cell>
        </row>
        <row r="636">
          <cell r="A636">
            <v>22209991015601</v>
          </cell>
          <cell r="B636" t="str">
            <v>SERVICIO DE BANCA MOVIL</v>
          </cell>
          <cell r="C636">
            <v>-116532.49</v>
          </cell>
          <cell r="D636">
            <v>-116532.49</v>
          </cell>
        </row>
        <row r="637">
          <cell r="A637">
            <v>222099910162</v>
          </cell>
          <cell r="B637" t="str">
            <v>COMISIONES POR SERVICIO</v>
          </cell>
          <cell r="C637">
            <v>-80099.48</v>
          </cell>
          <cell r="D637">
            <v>-80099.48</v>
          </cell>
        </row>
        <row r="638">
          <cell r="A638">
            <v>22209991016202</v>
          </cell>
          <cell r="B638" t="str">
            <v>COMISION POR SERVICIOS DE COLECTORES DE MESES ANTERIORES</v>
          </cell>
          <cell r="C638">
            <v>-62765.62</v>
          </cell>
          <cell r="D638">
            <v>-62765.62</v>
          </cell>
        </row>
        <row r="639">
          <cell r="A639">
            <v>22209991016206</v>
          </cell>
          <cell r="B639" t="str">
            <v>COMISION POR COMERCIALIZACION DE SEGUROS MESES ANTERIORES</v>
          </cell>
          <cell r="C639">
            <v>-17333.86</v>
          </cell>
          <cell r="D639">
            <v>-17333.86</v>
          </cell>
        </row>
        <row r="640">
          <cell r="A640">
            <v>222099910165</v>
          </cell>
          <cell r="B640" t="str">
            <v>REMESADORA RIA</v>
          </cell>
          <cell r="C640">
            <v>-117792.22</v>
          </cell>
          <cell r="D640">
            <v>-117792.22</v>
          </cell>
        </row>
        <row r="641">
          <cell r="A641">
            <v>222099910199</v>
          </cell>
          <cell r="B641" t="str">
            <v>OTRAS</v>
          </cell>
          <cell r="C641">
            <v>-7393070.79</v>
          </cell>
          <cell r="D641">
            <v>-7393070.79</v>
          </cell>
        </row>
        <row r="642">
          <cell r="A642">
            <v>223</v>
          </cell>
          <cell r="B642" t="str">
            <v>RETENCIONES</v>
          </cell>
          <cell r="C642">
            <v>-264419.03000000003</v>
          </cell>
          <cell r="D642">
            <v>-264419.03000000003</v>
          </cell>
        </row>
        <row r="643">
          <cell r="A643">
            <v>2230</v>
          </cell>
          <cell r="B643" t="str">
            <v>RETENCIONES</v>
          </cell>
          <cell r="C643">
            <v>-264419.03000000003</v>
          </cell>
          <cell r="D643">
            <v>-264419.03000000003</v>
          </cell>
        </row>
        <row r="644">
          <cell r="A644">
            <v>223000</v>
          </cell>
          <cell r="B644" t="str">
            <v>RETENCIONES</v>
          </cell>
          <cell r="C644">
            <v>-264419.03000000003</v>
          </cell>
          <cell r="D644">
            <v>-264419.03000000003</v>
          </cell>
        </row>
        <row r="645">
          <cell r="A645">
            <v>2230000100</v>
          </cell>
          <cell r="B645" t="str">
            <v>IMPUESTO SOBRE LA RENTA</v>
          </cell>
          <cell r="C645">
            <v>-221646.85</v>
          </cell>
          <cell r="D645">
            <v>-221646.85</v>
          </cell>
        </row>
        <row r="646">
          <cell r="A646">
            <v>223000010001</v>
          </cell>
          <cell r="B646" t="str">
            <v>EMPLEADOS</v>
          </cell>
          <cell r="C646">
            <v>-142536.24</v>
          </cell>
          <cell r="D646">
            <v>-142536.24</v>
          </cell>
        </row>
        <row r="647">
          <cell r="A647">
            <v>223000010003</v>
          </cell>
          <cell r="B647" t="str">
            <v>CAJAS DE CREDITO</v>
          </cell>
          <cell r="C647">
            <v>-2686.99</v>
          </cell>
          <cell r="D647">
            <v>-2686.99</v>
          </cell>
        </row>
        <row r="648">
          <cell r="A648">
            <v>223000010004</v>
          </cell>
          <cell r="B648" t="str">
            <v>BANCOS DE LOS TRABAJADORES</v>
          </cell>
          <cell r="C648">
            <v>-56.72</v>
          </cell>
          <cell r="D648">
            <v>-56.72</v>
          </cell>
        </row>
        <row r="649">
          <cell r="A649">
            <v>223000010005</v>
          </cell>
          <cell r="B649" t="str">
            <v>TERCERAS PERSONAS</v>
          </cell>
          <cell r="C649">
            <v>-76366.899999999994</v>
          </cell>
          <cell r="D649">
            <v>-76366.899999999994</v>
          </cell>
        </row>
        <row r="650">
          <cell r="A650">
            <v>22300001000501</v>
          </cell>
          <cell r="B650" t="str">
            <v>DOMICILIADAS</v>
          </cell>
          <cell r="C650">
            <v>-20002.310000000001</v>
          </cell>
          <cell r="D650">
            <v>-20002.310000000001</v>
          </cell>
        </row>
        <row r="651">
          <cell r="A651">
            <v>22300001000502</v>
          </cell>
          <cell r="B651" t="str">
            <v>NO DOMICILIADAS</v>
          </cell>
          <cell r="C651">
            <v>-56364.59</v>
          </cell>
          <cell r="D651">
            <v>-56364.59</v>
          </cell>
        </row>
        <row r="652">
          <cell r="A652">
            <v>2230000200</v>
          </cell>
          <cell r="B652" t="str">
            <v>ISSS</v>
          </cell>
          <cell r="C652">
            <v>-8096.49</v>
          </cell>
          <cell r="D652">
            <v>-8096.49</v>
          </cell>
        </row>
        <row r="653">
          <cell r="A653">
            <v>223000020001</v>
          </cell>
          <cell r="B653" t="str">
            <v>SALUD</v>
          </cell>
          <cell r="C653">
            <v>-8092.42</v>
          </cell>
          <cell r="D653">
            <v>-8092.42</v>
          </cell>
        </row>
        <row r="654">
          <cell r="A654">
            <v>223000020002</v>
          </cell>
          <cell r="B654" t="str">
            <v>INVALIDEZ, VEJEZ Y SOBREVIVIENCIA</v>
          </cell>
          <cell r="C654">
            <v>-4.07</v>
          </cell>
          <cell r="D654">
            <v>-4.07</v>
          </cell>
        </row>
        <row r="655">
          <cell r="A655">
            <v>2230000300</v>
          </cell>
          <cell r="B655" t="str">
            <v>AFPS</v>
          </cell>
          <cell r="C655">
            <v>-27152.06</v>
          </cell>
          <cell r="D655">
            <v>-27152.06</v>
          </cell>
        </row>
        <row r="656">
          <cell r="A656">
            <v>223000030001</v>
          </cell>
          <cell r="B656" t="str">
            <v>CONFIA</v>
          </cell>
          <cell r="C656">
            <v>-13530.83</v>
          </cell>
          <cell r="D656">
            <v>-13530.83</v>
          </cell>
        </row>
        <row r="657">
          <cell r="A657">
            <v>223000030002</v>
          </cell>
          <cell r="B657" t="str">
            <v>CRECER</v>
          </cell>
          <cell r="C657">
            <v>-13621.23</v>
          </cell>
          <cell r="D657">
            <v>-13621.23</v>
          </cell>
        </row>
        <row r="658">
          <cell r="A658">
            <v>2230000400</v>
          </cell>
          <cell r="B658" t="str">
            <v>BANCOS Y FINANCIERAS</v>
          </cell>
          <cell r="C658">
            <v>-1813.42</v>
          </cell>
          <cell r="D658">
            <v>-1813.42</v>
          </cell>
        </row>
        <row r="659">
          <cell r="A659">
            <v>223000040001</v>
          </cell>
          <cell r="B659" t="str">
            <v>BANCOS</v>
          </cell>
          <cell r="C659">
            <v>-1670.13</v>
          </cell>
          <cell r="D659">
            <v>-1670.13</v>
          </cell>
        </row>
        <row r="660">
          <cell r="A660">
            <v>22300004000101</v>
          </cell>
          <cell r="B660" t="str">
            <v>BANCO AGRICOLA S.A.</v>
          </cell>
          <cell r="C660">
            <v>-895.47</v>
          </cell>
          <cell r="D660">
            <v>-895.47</v>
          </cell>
        </row>
        <row r="661">
          <cell r="A661">
            <v>22300004000102</v>
          </cell>
          <cell r="B661" t="str">
            <v>BANCO CUSCATLAN SV, S.A.</v>
          </cell>
          <cell r="C661">
            <v>-254.26</v>
          </cell>
          <cell r="D661">
            <v>-254.26</v>
          </cell>
        </row>
        <row r="662">
          <cell r="A662">
            <v>22300004000103</v>
          </cell>
          <cell r="B662" t="str">
            <v>BANCO DE AMERICA CENTRAL</v>
          </cell>
          <cell r="C662">
            <v>-120.24</v>
          </cell>
          <cell r="D662">
            <v>-120.24</v>
          </cell>
        </row>
        <row r="663">
          <cell r="A663">
            <v>22300004000104</v>
          </cell>
          <cell r="B663" t="str">
            <v>BANCO CUSCATLAN, S.A.</v>
          </cell>
          <cell r="C663">
            <v>-90.07</v>
          </cell>
          <cell r="D663">
            <v>-90.07</v>
          </cell>
        </row>
        <row r="664">
          <cell r="A664">
            <v>22300004000111</v>
          </cell>
          <cell r="B664" t="str">
            <v>BANCO PROMERICA</v>
          </cell>
          <cell r="C664">
            <v>-176.1</v>
          </cell>
          <cell r="D664">
            <v>-176.1</v>
          </cell>
        </row>
        <row r="665">
          <cell r="A665">
            <v>22300004000112</v>
          </cell>
          <cell r="B665" t="str">
            <v>DAVIVIENDA</v>
          </cell>
          <cell r="C665">
            <v>-133.99</v>
          </cell>
          <cell r="D665">
            <v>-133.99</v>
          </cell>
        </row>
        <row r="666">
          <cell r="A666">
            <v>223000040005</v>
          </cell>
          <cell r="B666" t="str">
            <v>INTERMEDIARIOS FINANCIEROS NO BANCARIOS</v>
          </cell>
          <cell r="C666">
            <v>-143.29</v>
          </cell>
          <cell r="D666">
            <v>-143.29</v>
          </cell>
        </row>
        <row r="667">
          <cell r="A667">
            <v>22300004000501</v>
          </cell>
          <cell r="B667" t="str">
            <v>BANCOS DE LOS TRABAJADORES</v>
          </cell>
          <cell r="C667">
            <v>-143.29</v>
          </cell>
          <cell r="D667">
            <v>-143.29</v>
          </cell>
        </row>
        <row r="668">
          <cell r="A668">
            <v>2230000500</v>
          </cell>
          <cell r="B668" t="str">
            <v>OTRAS RETENCIONES</v>
          </cell>
          <cell r="C668">
            <v>-5710.21</v>
          </cell>
          <cell r="D668">
            <v>-5710.21</v>
          </cell>
        </row>
        <row r="669">
          <cell r="A669">
            <v>223000050002</v>
          </cell>
          <cell r="B669" t="str">
            <v>EMBARGOS JUDICIALES</v>
          </cell>
          <cell r="C669">
            <v>-4513.2299999999996</v>
          </cell>
          <cell r="D669">
            <v>-4513.2299999999996</v>
          </cell>
        </row>
        <row r="670">
          <cell r="A670">
            <v>223000050003</v>
          </cell>
          <cell r="B670" t="str">
            <v>PROCURADURIA GENERAL DE LA REPUBLICA</v>
          </cell>
          <cell r="C670">
            <v>-82.5</v>
          </cell>
          <cell r="D670">
            <v>-82.5</v>
          </cell>
        </row>
        <row r="671">
          <cell r="A671">
            <v>223000050004</v>
          </cell>
          <cell r="B671" t="str">
            <v>FONDO SOCIAL PARA LA VIVIENDA</v>
          </cell>
          <cell r="C671">
            <v>-0.25</v>
          </cell>
          <cell r="D671">
            <v>-0.25</v>
          </cell>
        </row>
        <row r="672">
          <cell r="A672">
            <v>223000050005</v>
          </cell>
          <cell r="B672" t="str">
            <v>PAN AMERICAM LIFE</v>
          </cell>
          <cell r="C672">
            <v>-82.91</v>
          </cell>
          <cell r="D672">
            <v>-82.91</v>
          </cell>
        </row>
        <row r="673">
          <cell r="A673">
            <v>223000050009</v>
          </cell>
          <cell r="B673" t="str">
            <v>IPSFA</v>
          </cell>
          <cell r="C673">
            <v>-67.069999999999993</v>
          </cell>
          <cell r="D673">
            <v>-67.069999999999993</v>
          </cell>
        </row>
        <row r="674">
          <cell r="A674">
            <v>223000050099</v>
          </cell>
          <cell r="B674" t="str">
            <v>OTROS</v>
          </cell>
          <cell r="C674">
            <v>-964.25</v>
          </cell>
          <cell r="D674">
            <v>-964.25</v>
          </cell>
        </row>
        <row r="675">
          <cell r="A675">
            <v>224</v>
          </cell>
          <cell r="B675" t="str">
            <v>PROVISIONES</v>
          </cell>
          <cell r="C675">
            <v>-2159766.31</v>
          </cell>
          <cell r="D675">
            <v>-2159766.31</v>
          </cell>
        </row>
        <row r="676">
          <cell r="A676">
            <v>2240</v>
          </cell>
          <cell r="B676" t="str">
            <v>PROVISIONES</v>
          </cell>
          <cell r="C676">
            <v>-2159766.31</v>
          </cell>
          <cell r="D676">
            <v>-2159766.31</v>
          </cell>
        </row>
        <row r="677">
          <cell r="A677">
            <v>224001</v>
          </cell>
          <cell r="B677" t="str">
            <v>PROVISIONES LABORALES</v>
          </cell>
          <cell r="C677">
            <v>-910145.93</v>
          </cell>
          <cell r="D677">
            <v>-910145.93</v>
          </cell>
        </row>
        <row r="678">
          <cell r="A678">
            <v>2240010200</v>
          </cell>
          <cell r="B678" t="str">
            <v>VACACIONES</v>
          </cell>
          <cell r="C678">
            <v>-288587.51</v>
          </cell>
          <cell r="D678">
            <v>-288587.51</v>
          </cell>
        </row>
        <row r="679">
          <cell r="A679">
            <v>224001020001</v>
          </cell>
          <cell r="B679" t="str">
            <v>ORDINARIAS</v>
          </cell>
          <cell r="C679">
            <v>-288587.51</v>
          </cell>
          <cell r="D679">
            <v>-288587.51</v>
          </cell>
        </row>
        <row r="680">
          <cell r="A680">
            <v>2240010300</v>
          </cell>
          <cell r="B680" t="str">
            <v>GRATIFICACIONES</v>
          </cell>
          <cell r="C680">
            <v>-194859.93</v>
          </cell>
          <cell r="D680">
            <v>-194859.93</v>
          </cell>
        </row>
        <row r="681">
          <cell r="A681">
            <v>2240010400</v>
          </cell>
          <cell r="B681" t="str">
            <v>AGUINALDOS</v>
          </cell>
          <cell r="C681">
            <v>-196671.45</v>
          </cell>
          <cell r="D681">
            <v>-196671.45</v>
          </cell>
        </row>
        <row r="682">
          <cell r="A682">
            <v>2240010500</v>
          </cell>
          <cell r="B682" t="str">
            <v>INDEMNIZACIONES</v>
          </cell>
          <cell r="C682">
            <v>-230027.04</v>
          </cell>
          <cell r="D682">
            <v>-230027.04</v>
          </cell>
        </row>
        <row r="683">
          <cell r="A683">
            <v>224003</v>
          </cell>
          <cell r="B683" t="str">
            <v>OTRAS PROVISIONES</v>
          </cell>
          <cell r="C683">
            <v>-1249620.3799999999</v>
          </cell>
          <cell r="D683">
            <v>-1249620.3799999999</v>
          </cell>
        </row>
        <row r="684">
          <cell r="A684">
            <v>2240030001</v>
          </cell>
          <cell r="B684" t="str">
            <v>OTRAS PROVISIONES</v>
          </cell>
          <cell r="C684">
            <v>-1249620.3799999999</v>
          </cell>
          <cell r="D684">
            <v>-1249620.3799999999</v>
          </cell>
        </row>
        <row r="685">
          <cell r="A685">
            <v>224003000107</v>
          </cell>
          <cell r="B685" t="str">
            <v>PUBLICIDAD</v>
          </cell>
          <cell r="C685">
            <v>-79917.119999999995</v>
          </cell>
          <cell r="D685">
            <v>-79917.119999999995</v>
          </cell>
        </row>
        <row r="686">
          <cell r="A686">
            <v>224003000108</v>
          </cell>
          <cell r="B686" t="str">
            <v>AUDITORIA EXTERNA</v>
          </cell>
          <cell r="C686">
            <v>-6950</v>
          </cell>
          <cell r="D686">
            <v>-6950</v>
          </cell>
        </row>
        <row r="687">
          <cell r="A687">
            <v>224003000109</v>
          </cell>
          <cell r="B687" t="str">
            <v>AUDITORIA FISCAL</v>
          </cell>
          <cell r="C687">
            <v>-4999.9399999999996</v>
          </cell>
          <cell r="D687">
            <v>-4999.9399999999996</v>
          </cell>
        </row>
        <row r="688">
          <cell r="A688">
            <v>224003000116</v>
          </cell>
          <cell r="B688" t="str">
            <v>ADMINISTRACION PROGRAMA DE PROTECCION- TARJETA DE CREDITO</v>
          </cell>
          <cell r="C688">
            <v>-1157753.32</v>
          </cell>
          <cell r="D688">
            <v>-1157753.32</v>
          </cell>
        </row>
        <row r="689">
          <cell r="A689">
            <v>225</v>
          </cell>
          <cell r="B689" t="str">
            <v>CREDITOS DIFERIDOS</v>
          </cell>
          <cell r="C689">
            <v>-4200837.97</v>
          </cell>
          <cell r="D689">
            <v>-4200837.97</v>
          </cell>
        </row>
        <row r="690">
          <cell r="A690">
            <v>2250</v>
          </cell>
          <cell r="B690" t="str">
            <v>CREDITOS DIFERIDOS</v>
          </cell>
          <cell r="C690">
            <v>-4200837.97</v>
          </cell>
          <cell r="D690">
            <v>-4200837.97</v>
          </cell>
        </row>
        <row r="691">
          <cell r="A691">
            <v>225002</v>
          </cell>
          <cell r="B691" t="str">
            <v>DIFERENCIAS DE PRECIOS EN OPERACIONES CON TITULOS VALORES</v>
          </cell>
          <cell r="C691">
            <v>-4192175.43</v>
          </cell>
          <cell r="D691">
            <v>-4192175.43</v>
          </cell>
        </row>
        <row r="692">
          <cell r="A692">
            <v>2250020000</v>
          </cell>
          <cell r="B692" t="str">
            <v>DIFERENCIAS DE PRECIOS EN OPERACIONES CON TITULOS VALORES</v>
          </cell>
          <cell r="C692">
            <v>-4192175.43</v>
          </cell>
          <cell r="D692">
            <v>-4192175.43</v>
          </cell>
        </row>
        <row r="693">
          <cell r="A693">
            <v>225002000002</v>
          </cell>
          <cell r="B693" t="str">
            <v>DIFERENCIAS DE PRECIOS EN OPERACIONES CON ENTIDADES DEL ESTA</v>
          </cell>
          <cell r="C693">
            <v>-4192175.43</v>
          </cell>
          <cell r="D693">
            <v>-4192175.43</v>
          </cell>
        </row>
        <row r="694">
          <cell r="A694">
            <v>225005</v>
          </cell>
          <cell r="B694" t="str">
            <v>SUBVENCIONES</v>
          </cell>
          <cell r="C694">
            <v>-8662.5400000000009</v>
          </cell>
          <cell r="D694">
            <v>-8662.5400000000009</v>
          </cell>
        </row>
        <row r="695">
          <cell r="A695">
            <v>2250050100</v>
          </cell>
          <cell r="B695" t="str">
            <v>RELACIONADOS CON ACTIVOS</v>
          </cell>
          <cell r="C695">
            <v>-8662.5400000000009</v>
          </cell>
          <cell r="D695">
            <v>-8662.5400000000009</v>
          </cell>
        </row>
        <row r="696">
          <cell r="A696">
            <v>0</v>
          </cell>
          <cell r="B696"/>
          <cell r="C696"/>
          <cell r="D696"/>
        </row>
        <row r="697">
          <cell r="A697">
            <v>0</v>
          </cell>
          <cell r="B697" t="str">
            <v>TOTAL PASIVOS</v>
          </cell>
          <cell r="C697">
            <v>-472706645.5</v>
          </cell>
          <cell r="D697">
            <v>-472706645.5</v>
          </cell>
        </row>
        <row r="698">
          <cell r="A698">
            <v>0</v>
          </cell>
          <cell r="B698"/>
          <cell r="C698"/>
          <cell r="D698"/>
        </row>
        <row r="699">
          <cell r="A699">
            <v>31</v>
          </cell>
          <cell r="B699" t="str">
            <v>PATRIMONIO</v>
          </cell>
          <cell r="C699">
            <v>-118345231.94</v>
          </cell>
          <cell r="D699">
            <v>-118345231.94</v>
          </cell>
        </row>
        <row r="700">
          <cell r="A700">
            <v>311</v>
          </cell>
          <cell r="B700" t="str">
            <v>CAPITAL SOCIAL</v>
          </cell>
          <cell r="C700">
            <v>-89221100</v>
          </cell>
          <cell r="D700">
            <v>-89221100</v>
          </cell>
        </row>
        <row r="701">
          <cell r="A701">
            <v>3110</v>
          </cell>
          <cell r="B701" t="str">
            <v>CAPITAL SOCIAL FIJO</v>
          </cell>
          <cell r="C701">
            <v>-5714300</v>
          </cell>
          <cell r="D701">
            <v>-5714300</v>
          </cell>
        </row>
        <row r="702">
          <cell r="A702">
            <v>311001</v>
          </cell>
          <cell r="B702" t="str">
            <v>CAPITAL SUSCRITO PAGADO</v>
          </cell>
          <cell r="C702">
            <v>-5714300</v>
          </cell>
          <cell r="D702">
            <v>-5714300</v>
          </cell>
        </row>
        <row r="703">
          <cell r="A703">
            <v>3110010200</v>
          </cell>
          <cell r="B703" t="str">
            <v>ACCIONES</v>
          </cell>
          <cell r="C703">
            <v>-5714300</v>
          </cell>
          <cell r="D703">
            <v>-5714300</v>
          </cell>
        </row>
        <row r="704">
          <cell r="A704">
            <v>311001020001</v>
          </cell>
          <cell r="B704" t="str">
            <v>CAPITAL FIJO</v>
          </cell>
          <cell r="C704">
            <v>-5714300</v>
          </cell>
          <cell r="D704">
            <v>-5714300</v>
          </cell>
        </row>
        <row r="705">
          <cell r="A705">
            <v>3111</v>
          </cell>
          <cell r="B705" t="str">
            <v>CAPITAL SOCIAL VARIABLE</v>
          </cell>
          <cell r="C705">
            <v>-83506800</v>
          </cell>
          <cell r="D705">
            <v>-83506800</v>
          </cell>
        </row>
        <row r="706">
          <cell r="A706">
            <v>311101</v>
          </cell>
          <cell r="B706" t="str">
            <v>CAPITAL SUSCRITO PAGADO</v>
          </cell>
          <cell r="C706">
            <v>-84408200</v>
          </cell>
          <cell r="D706">
            <v>-84408200</v>
          </cell>
        </row>
        <row r="707">
          <cell r="A707">
            <v>3111010200</v>
          </cell>
          <cell r="B707" t="str">
            <v>ACCIONES</v>
          </cell>
          <cell r="C707">
            <v>-84408200</v>
          </cell>
          <cell r="D707">
            <v>-84408200</v>
          </cell>
        </row>
        <row r="708">
          <cell r="A708">
            <v>311102</v>
          </cell>
          <cell r="B708" t="str">
            <v>CAPITAL SUSCRITO NO PAGADO</v>
          </cell>
          <cell r="C708">
            <v>901400</v>
          </cell>
          <cell r="D708">
            <v>901400</v>
          </cell>
        </row>
        <row r="709">
          <cell r="A709">
            <v>3111020200</v>
          </cell>
          <cell r="B709" t="str">
            <v>ACCIONES</v>
          </cell>
          <cell r="C709">
            <v>901400</v>
          </cell>
          <cell r="D709">
            <v>901400</v>
          </cell>
        </row>
        <row r="710">
          <cell r="A710">
            <v>313</v>
          </cell>
          <cell r="B710" t="str">
            <v>RESERVAS DE CAPITAL</v>
          </cell>
          <cell r="C710">
            <v>-29124131.940000001</v>
          </cell>
          <cell r="D710">
            <v>-29124131.940000001</v>
          </cell>
        </row>
        <row r="711">
          <cell r="A711">
            <v>3130</v>
          </cell>
          <cell r="B711" t="str">
            <v>RESERVAS DE CAPITAL</v>
          </cell>
          <cell r="C711">
            <v>-29124131.940000001</v>
          </cell>
          <cell r="D711">
            <v>-29124131.940000001</v>
          </cell>
        </row>
        <row r="712">
          <cell r="A712">
            <v>313000</v>
          </cell>
          <cell r="B712" t="str">
            <v>RESERVAS DE CAPITAL</v>
          </cell>
          <cell r="C712">
            <v>-29124131.940000001</v>
          </cell>
          <cell r="D712">
            <v>-29124131.940000001</v>
          </cell>
        </row>
        <row r="713">
          <cell r="A713">
            <v>3130000100</v>
          </cell>
          <cell r="B713" t="str">
            <v>RESERVA LEGAL</v>
          </cell>
          <cell r="C713">
            <v>-29112767.550000001</v>
          </cell>
          <cell r="D713">
            <v>-29112767.550000001</v>
          </cell>
        </row>
        <row r="714">
          <cell r="A714">
            <v>3130000300</v>
          </cell>
          <cell r="B714" t="str">
            <v>RESERVAS VOLUNTARIAS</v>
          </cell>
          <cell r="C714">
            <v>-11364.39</v>
          </cell>
          <cell r="D714">
            <v>-11364.39</v>
          </cell>
        </row>
        <row r="715">
          <cell r="A715">
            <v>32</v>
          </cell>
          <cell r="B715" t="str">
            <v>PATRIMONIO RESTRINGIDO</v>
          </cell>
          <cell r="C715">
            <v>-4430472.16</v>
          </cell>
          <cell r="D715">
            <v>-4430472.16</v>
          </cell>
        </row>
        <row r="716">
          <cell r="A716">
            <v>321</v>
          </cell>
          <cell r="B716" t="str">
            <v>UTILIDADES NO DISTRIBUIBLES</v>
          </cell>
          <cell r="C716">
            <v>-1146046.1299999999</v>
          </cell>
          <cell r="D716">
            <v>-1146046.1299999999</v>
          </cell>
        </row>
        <row r="717">
          <cell r="A717">
            <v>3210</v>
          </cell>
          <cell r="B717" t="str">
            <v>UTILIDADES NO DISTRIBUIBLES</v>
          </cell>
          <cell r="C717">
            <v>-1146046.1299999999</v>
          </cell>
          <cell r="D717">
            <v>-1146046.1299999999</v>
          </cell>
        </row>
        <row r="718">
          <cell r="A718">
            <v>321000</v>
          </cell>
          <cell r="B718" t="str">
            <v>UTILIDADES NO DISTRIBUIBLES</v>
          </cell>
          <cell r="C718">
            <v>-1146046.1299999999</v>
          </cell>
          <cell r="D718">
            <v>-1146046.1299999999</v>
          </cell>
        </row>
        <row r="719">
          <cell r="A719">
            <v>3210000000</v>
          </cell>
          <cell r="B719" t="str">
            <v>UTILIDADES NO DISTRIBUIBLES</v>
          </cell>
          <cell r="C719">
            <v>-1146046.1299999999</v>
          </cell>
          <cell r="D719">
            <v>-1146046.1299999999</v>
          </cell>
        </row>
        <row r="720">
          <cell r="A720">
            <v>322</v>
          </cell>
          <cell r="B720" t="str">
            <v>REVALUACIONES</v>
          </cell>
          <cell r="C720">
            <v>-3283546.68</v>
          </cell>
          <cell r="D720">
            <v>-3283546.68</v>
          </cell>
        </row>
        <row r="721">
          <cell r="A721">
            <v>3220</v>
          </cell>
          <cell r="B721" t="str">
            <v>REVALUACIONES</v>
          </cell>
          <cell r="C721">
            <v>-3283546.68</v>
          </cell>
          <cell r="D721">
            <v>-3283546.68</v>
          </cell>
        </row>
        <row r="722">
          <cell r="A722">
            <v>322000</v>
          </cell>
          <cell r="B722" t="str">
            <v>REVALUACIONES</v>
          </cell>
          <cell r="C722">
            <v>-3283546.68</v>
          </cell>
          <cell r="D722">
            <v>-3283546.68</v>
          </cell>
        </row>
        <row r="723">
          <cell r="A723">
            <v>3220000100</v>
          </cell>
          <cell r="B723" t="str">
            <v>REVALUO DE INMUEBLES DEL ACTIVO FIJO</v>
          </cell>
          <cell r="C723">
            <v>-3283546.68</v>
          </cell>
          <cell r="D723">
            <v>-3283546.68</v>
          </cell>
        </row>
        <row r="724">
          <cell r="A724">
            <v>322000010001</v>
          </cell>
          <cell r="B724" t="str">
            <v>TERRENOS</v>
          </cell>
          <cell r="C724">
            <v>-1504291.48</v>
          </cell>
          <cell r="D724">
            <v>-1504291.48</v>
          </cell>
        </row>
        <row r="725">
          <cell r="A725">
            <v>322000010002</v>
          </cell>
          <cell r="B725" t="str">
            <v>EDIFICACIONES</v>
          </cell>
          <cell r="C725">
            <v>-1779255.2</v>
          </cell>
          <cell r="D725">
            <v>-1779255.2</v>
          </cell>
        </row>
        <row r="726">
          <cell r="A726">
            <v>324</v>
          </cell>
          <cell r="B726" t="str">
            <v>DONACIONES</v>
          </cell>
          <cell r="C726">
            <v>-879.35</v>
          </cell>
          <cell r="D726">
            <v>-879.35</v>
          </cell>
        </row>
        <row r="727">
          <cell r="A727">
            <v>3240</v>
          </cell>
          <cell r="B727" t="str">
            <v>DONACIONES</v>
          </cell>
          <cell r="C727">
            <v>-879.35</v>
          </cell>
          <cell r="D727">
            <v>-879.35</v>
          </cell>
        </row>
        <row r="728">
          <cell r="A728">
            <v>324002</v>
          </cell>
          <cell r="B728" t="str">
            <v>OTRAS DONACIONES</v>
          </cell>
          <cell r="C728">
            <v>-879.35</v>
          </cell>
          <cell r="D728">
            <v>-879.35</v>
          </cell>
        </row>
        <row r="729">
          <cell r="A729">
            <v>3240020300</v>
          </cell>
          <cell r="B729" t="str">
            <v>MUEBLES</v>
          </cell>
          <cell r="C729">
            <v>-879.35</v>
          </cell>
          <cell r="D729">
            <v>-879.35</v>
          </cell>
        </row>
        <row r="730">
          <cell r="A730">
            <v>0</v>
          </cell>
          <cell r="B730"/>
          <cell r="C730"/>
          <cell r="D730"/>
        </row>
        <row r="731">
          <cell r="A731">
            <v>0</v>
          </cell>
          <cell r="B731" t="str">
            <v>TOTAL PATRIMONIO</v>
          </cell>
          <cell r="C731">
            <v>-122775704.09999999</v>
          </cell>
          <cell r="D731">
            <v>-122775704.09999999</v>
          </cell>
        </row>
        <row r="732">
          <cell r="A732">
            <v>0</v>
          </cell>
          <cell r="B732"/>
          <cell r="C732"/>
          <cell r="D732"/>
        </row>
        <row r="733">
          <cell r="A733">
            <v>61</v>
          </cell>
          <cell r="B733" t="str">
            <v>INGRESOS DE OPERACIONES DE INTERMEDIACION</v>
          </cell>
          <cell r="C733">
            <v>-18462725.989999998</v>
          </cell>
          <cell r="D733">
            <v>-18462725.989999998</v>
          </cell>
        </row>
        <row r="734">
          <cell r="A734">
            <v>611</v>
          </cell>
          <cell r="B734" t="str">
            <v>INGRESOS DE OPERACIONES DE INTERMEDIACION</v>
          </cell>
          <cell r="C734">
            <v>-18462725.989999998</v>
          </cell>
          <cell r="D734">
            <v>-18462725.989999998</v>
          </cell>
        </row>
        <row r="735">
          <cell r="A735">
            <v>6110</v>
          </cell>
          <cell r="B735" t="str">
            <v>INGRESOS DE OPERACIONES DE INTERMEDIACION</v>
          </cell>
          <cell r="C735">
            <v>-18462725.989999998</v>
          </cell>
          <cell r="D735">
            <v>-18462725.989999998</v>
          </cell>
        </row>
        <row r="736">
          <cell r="A736">
            <v>611001</v>
          </cell>
          <cell r="B736" t="str">
            <v>CARTERA DE PRESTAMOS</v>
          </cell>
          <cell r="C736">
            <v>-11496545.470000001</v>
          </cell>
          <cell r="D736">
            <v>-11496545.470000001</v>
          </cell>
        </row>
        <row r="737">
          <cell r="A737">
            <v>6110010100</v>
          </cell>
          <cell r="B737" t="str">
            <v>INTERESES</v>
          </cell>
          <cell r="C737">
            <v>-11496545.470000001</v>
          </cell>
          <cell r="D737">
            <v>-11496545.470000001</v>
          </cell>
        </row>
        <row r="738">
          <cell r="A738">
            <v>611001010001</v>
          </cell>
          <cell r="B738" t="str">
            <v>PACTADOS HASTA UN AÑO PLAZO</v>
          </cell>
          <cell r="C738">
            <v>-73653.81</v>
          </cell>
          <cell r="D738">
            <v>-73653.81</v>
          </cell>
        </row>
        <row r="739">
          <cell r="A739">
            <v>61100101000101</v>
          </cell>
          <cell r="B739" t="str">
            <v>OTORGAMIENTOS ORIGINALES</v>
          </cell>
          <cell r="C739">
            <v>-73653.81</v>
          </cell>
          <cell r="D739">
            <v>-73653.81</v>
          </cell>
        </row>
        <row r="740">
          <cell r="A740">
            <v>611001010002</v>
          </cell>
          <cell r="B740" t="str">
            <v>PACTADOS A MAS DE UN AÑO PLAZO</v>
          </cell>
          <cell r="C740">
            <v>-11422891.66</v>
          </cell>
          <cell r="D740">
            <v>-11422891.66</v>
          </cell>
        </row>
        <row r="741">
          <cell r="A741">
            <v>61100101000201</v>
          </cell>
          <cell r="B741" t="str">
            <v>OTORGAMIENTOS ORIGINALES</v>
          </cell>
          <cell r="C741">
            <v>-11422886.49</v>
          </cell>
          <cell r="D741">
            <v>-11422886.49</v>
          </cell>
        </row>
        <row r="742">
          <cell r="A742">
            <v>61100101000203</v>
          </cell>
          <cell r="B742" t="str">
            <v>INTERESES MORATORIOS</v>
          </cell>
          <cell r="C742">
            <v>-5.17</v>
          </cell>
          <cell r="D742">
            <v>-5.17</v>
          </cell>
        </row>
        <row r="743">
          <cell r="A743">
            <v>611002</v>
          </cell>
          <cell r="B743" t="str">
            <v>CARTERA DE INVERSIONES</v>
          </cell>
          <cell r="C743">
            <v>-6590081.9800000004</v>
          </cell>
          <cell r="D743">
            <v>-6590081.9800000004</v>
          </cell>
        </row>
        <row r="744">
          <cell r="A744">
            <v>6110020100</v>
          </cell>
          <cell r="B744" t="str">
            <v>INTERESES</v>
          </cell>
          <cell r="C744">
            <v>-6590081.9800000004</v>
          </cell>
          <cell r="D744">
            <v>-6590081.9800000004</v>
          </cell>
        </row>
        <row r="745">
          <cell r="A745">
            <v>611002010001</v>
          </cell>
          <cell r="B745" t="str">
            <v>TITULOS VALORES CONSERVADOS PARA NEGOCIACION</v>
          </cell>
          <cell r="C745">
            <v>-6590081.9800000004</v>
          </cell>
          <cell r="D745">
            <v>-6590081.9800000004</v>
          </cell>
        </row>
        <row r="746">
          <cell r="A746">
            <v>61100201000102</v>
          </cell>
          <cell r="B746" t="str">
            <v>TITULOS VALORES TRANSFERIDOS</v>
          </cell>
          <cell r="C746">
            <v>-6590081.9800000004</v>
          </cell>
          <cell r="D746">
            <v>-6590081.9800000004</v>
          </cell>
        </row>
        <row r="747">
          <cell r="A747">
            <v>611004</v>
          </cell>
          <cell r="B747" t="str">
            <v>INTERESES SOBRE DEPOSITOS</v>
          </cell>
          <cell r="C747">
            <v>-376098.54</v>
          </cell>
          <cell r="D747">
            <v>-376098.54</v>
          </cell>
        </row>
        <row r="748">
          <cell r="A748">
            <v>6110040100</v>
          </cell>
          <cell r="B748" t="str">
            <v>EN EL BCR</v>
          </cell>
          <cell r="C748">
            <v>-3732.33</v>
          </cell>
          <cell r="D748">
            <v>-3732.33</v>
          </cell>
        </row>
        <row r="749">
          <cell r="A749">
            <v>611004010001</v>
          </cell>
          <cell r="B749" t="str">
            <v>DEPOSITOS PARA RESERVA DE LIQUDEZ</v>
          </cell>
          <cell r="C749">
            <v>-3732.33</v>
          </cell>
          <cell r="D749">
            <v>-3732.33</v>
          </cell>
        </row>
        <row r="750">
          <cell r="A750">
            <v>6110040200</v>
          </cell>
          <cell r="B750" t="str">
            <v>EN OTRAS INSTITUCIONES FINANCIERAS</v>
          </cell>
          <cell r="C750">
            <v>-372366.21</v>
          </cell>
          <cell r="D750">
            <v>-372366.21</v>
          </cell>
        </row>
        <row r="751">
          <cell r="A751">
            <v>611004020001</v>
          </cell>
          <cell r="B751" t="str">
            <v>OTRAS ENTIDADES DEL SISTEMA FIANCIERO</v>
          </cell>
          <cell r="C751">
            <v>-372366.21</v>
          </cell>
          <cell r="D751">
            <v>-372366.21</v>
          </cell>
        </row>
        <row r="752">
          <cell r="A752">
            <v>61100402000101</v>
          </cell>
          <cell r="B752" t="str">
            <v>DEPOSITOS A LA VISTA</v>
          </cell>
          <cell r="C752">
            <v>-372366.21</v>
          </cell>
          <cell r="D752">
            <v>-372366.21</v>
          </cell>
        </row>
        <row r="753">
          <cell r="A753">
            <v>6110040200010100</v>
          </cell>
          <cell r="B753" t="str">
            <v>BANCOS</v>
          </cell>
          <cell r="C753">
            <v>-372366.21</v>
          </cell>
          <cell r="D753">
            <v>-372366.21</v>
          </cell>
        </row>
        <row r="754">
          <cell r="A754">
            <v>62</v>
          </cell>
          <cell r="B754" t="str">
            <v>INGRESOS DE OTRAS OPERACIONES</v>
          </cell>
          <cell r="C754">
            <v>-7965661.6100000003</v>
          </cell>
          <cell r="D754">
            <v>-7965661.6100000003</v>
          </cell>
        </row>
        <row r="755">
          <cell r="A755">
            <v>621</v>
          </cell>
          <cell r="B755" t="str">
            <v>INGRESOS DE OTRAS OPERACIONES</v>
          </cell>
          <cell r="C755">
            <v>-7965661.6100000003</v>
          </cell>
          <cell r="D755">
            <v>-7965661.6100000003</v>
          </cell>
        </row>
        <row r="756">
          <cell r="A756">
            <v>6210</v>
          </cell>
          <cell r="B756" t="str">
            <v>INGRESOS DE OTRAS OPERACIONES</v>
          </cell>
          <cell r="C756">
            <v>-7965661.6100000003</v>
          </cell>
          <cell r="D756">
            <v>-7965661.6100000003</v>
          </cell>
        </row>
        <row r="757">
          <cell r="A757">
            <v>621002</v>
          </cell>
          <cell r="B757" t="str">
            <v>SERVICIOS TECNICOS</v>
          </cell>
          <cell r="C757">
            <v>-511345.96</v>
          </cell>
          <cell r="D757">
            <v>-511345.96</v>
          </cell>
        </row>
        <row r="758">
          <cell r="A758">
            <v>6210020300</v>
          </cell>
          <cell r="B758" t="str">
            <v>SERVICIOS DE CAPACITACION</v>
          </cell>
          <cell r="C758">
            <v>-177964</v>
          </cell>
          <cell r="D758">
            <v>-177964</v>
          </cell>
        </row>
        <row r="759">
          <cell r="A759">
            <v>6210020700</v>
          </cell>
          <cell r="B759" t="str">
            <v>ASESORIA</v>
          </cell>
          <cell r="C759">
            <v>-10800</v>
          </cell>
          <cell r="D759">
            <v>-10800</v>
          </cell>
        </row>
        <row r="760">
          <cell r="A760">
            <v>6210029100</v>
          </cell>
          <cell r="B760" t="str">
            <v>OTROS</v>
          </cell>
          <cell r="C760">
            <v>-322581.96000000002</v>
          </cell>
          <cell r="D760">
            <v>-322581.96000000002</v>
          </cell>
        </row>
        <row r="761">
          <cell r="A761">
            <v>621002910003</v>
          </cell>
          <cell r="B761" t="str">
            <v>SERVICIO DE SELECCION Y EVALUACION DE RECURSOS HUMANOS</v>
          </cell>
          <cell r="C761">
            <v>-12320</v>
          </cell>
          <cell r="D761">
            <v>-12320</v>
          </cell>
        </row>
        <row r="762">
          <cell r="A762">
            <v>621002910004</v>
          </cell>
          <cell r="B762" t="str">
            <v>SERVICIO DE CIERRE CENTRALIZADO EN CADI</v>
          </cell>
          <cell r="C762">
            <v>-140708.64000000001</v>
          </cell>
          <cell r="D762">
            <v>-140708.64000000001</v>
          </cell>
        </row>
        <row r="763">
          <cell r="A763">
            <v>621002910006</v>
          </cell>
          <cell r="B763" t="str">
            <v>SERVICIO DE ASESORIA MYPE</v>
          </cell>
          <cell r="C763">
            <v>-169553.32</v>
          </cell>
          <cell r="D763">
            <v>-169553.32</v>
          </cell>
        </row>
        <row r="764">
          <cell r="A764">
            <v>621004</v>
          </cell>
          <cell r="B764" t="str">
            <v>SERVICIOS FINANCIEROS</v>
          </cell>
          <cell r="C764">
            <v>-7454315.6500000004</v>
          </cell>
          <cell r="D764">
            <v>-7454315.6500000004</v>
          </cell>
        </row>
        <row r="765">
          <cell r="A765">
            <v>6210040400</v>
          </cell>
          <cell r="B765" t="str">
            <v>OTROS</v>
          </cell>
          <cell r="C765">
            <v>-7454315.6500000004</v>
          </cell>
          <cell r="D765">
            <v>-7454315.6500000004</v>
          </cell>
        </row>
        <row r="766">
          <cell r="A766">
            <v>621004040006</v>
          </cell>
          <cell r="B766" t="str">
            <v>SERVICIO DE SALUD A TU ALCANCE</v>
          </cell>
          <cell r="C766">
            <v>-8997.33</v>
          </cell>
          <cell r="D766">
            <v>-8997.33</v>
          </cell>
        </row>
        <row r="767">
          <cell r="A767">
            <v>621004040009</v>
          </cell>
          <cell r="B767" t="str">
            <v>COMISION POR PAGO REMESAS FAMILIARES</v>
          </cell>
          <cell r="C767">
            <v>-654966.06000000006</v>
          </cell>
          <cell r="D767">
            <v>-654966.06000000006</v>
          </cell>
        </row>
        <row r="768">
          <cell r="A768">
            <v>621004040010</v>
          </cell>
          <cell r="B768" t="str">
            <v>RESGUARDO Y CUSTODIA DE DOCUMENTOS</v>
          </cell>
          <cell r="C768">
            <v>-13892.8</v>
          </cell>
          <cell r="D768">
            <v>-13892.8</v>
          </cell>
        </row>
        <row r="769">
          <cell r="A769">
            <v>621004040018</v>
          </cell>
          <cell r="B769" t="str">
            <v>COMISIONES POR COMPRA TARJETAS DE DEBITO</v>
          </cell>
          <cell r="C769">
            <v>-382043.85</v>
          </cell>
          <cell r="D769">
            <v>-382043.85</v>
          </cell>
        </row>
        <row r="770">
          <cell r="A770">
            <v>621004040020</v>
          </cell>
          <cell r="B770" t="str">
            <v>COMISONES POR SERVICIO DE RETIRO TARJETA DE CREDITO ATMS</v>
          </cell>
          <cell r="C770">
            <v>-230.4</v>
          </cell>
          <cell r="D770">
            <v>-230.4</v>
          </cell>
        </row>
        <row r="771">
          <cell r="A771">
            <v>621004040021</v>
          </cell>
          <cell r="B771" t="str">
            <v>COMISIONES POR SERVICIO RETIRO DE EFECTIVO TARJETA DE DEBITO</v>
          </cell>
          <cell r="C771">
            <v>-50704.1</v>
          </cell>
          <cell r="D771">
            <v>-50704.1</v>
          </cell>
        </row>
        <row r="772">
          <cell r="A772">
            <v>621004040022</v>
          </cell>
          <cell r="B772" t="str">
            <v>COMISION RUTEO TRANSACCIONES TARJETA DE CREDITO POS</v>
          </cell>
          <cell r="C772">
            <v>-940665.48</v>
          </cell>
          <cell r="D772">
            <v>-940665.48</v>
          </cell>
        </row>
        <row r="773">
          <cell r="A773">
            <v>621004040023</v>
          </cell>
          <cell r="B773" t="str">
            <v>COMISION RUTEO TRANSACCIONES TARJETA DE DEBITO POS</v>
          </cell>
          <cell r="C773">
            <v>-430431.1</v>
          </cell>
          <cell r="D773">
            <v>-430431.1</v>
          </cell>
        </row>
        <row r="774">
          <cell r="A774">
            <v>621004040027</v>
          </cell>
          <cell r="B774" t="str">
            <v>ADMINISTRACION TARJETA DE CREDITO</v>
          </cell>
          <cell r="C774">
            <v>-1552106.87</v>
          </cell>
          <cell r="D774">
            <v>-1552106.87</v>
          </cell>
        </row>
        <row r="775">
          <cell r="A775">
            <v>621004040028</v>
          </cell>
          <cell r="B775" t="str">
            <v>ADMINISTRACION TARJETA DE DEBITO</v>
          </cell>
          <cell r="C775">
            <v>-1069187.3999999999</v>
          </cell>
          <cell r="D775">
            <v>-1069187.3999999999</v>
          </cell>
        </row>
        <row r="776">
          <cell r="A776">
            <v>621004040031</v>
          </cell>
          <cell r="B776" t="str">
            <v>SERVICIO SARO</v>
          </cell>
          <cell r="C776">
            <v>-199469.34</v>
          </cell>
          <cell r="D776">
            <v>-199469.34</v>
          </cell>
        </row>
        <row r="777">
          <cell r="A777">
            <v>621004040032</v>
          </cell>
          <cell r="B777" t="str">
            <v>SERVICIO CREDIT SCORING</v>
          </cell>
          <cell r="C777">
            <v>-204425.1</v>
          </cell>
          <cell r="D777">
            <v>-204425.1</v>
          </cell>
        </row>
        <row r="778">
          <cell r="A778">
            <v>621004040044</v>
          </cell>
          <cell r="B778" t="str">
            <v>COMISIONES POR SERVICIO DE RED ATM´S</v>
          </cell>
          <cell r="C778">
            <v>-525490.06999999995</v>
          </cell>
          <cell r="D778">
            <v>-525490.06999999995</v>
          </cell>
        </row>
        <row r="779">
          <cell r="A779">
            <v>621004040045</v>
          </cell>
          <cell r="B779" t="str">
            <v>ADMINISTRACION Y OTROS SERVICIOS ATM´S</v>
          </cell>
          <cell r="C779">
            <v>-55000</v>
          </cell>
          <cell r="D779">
            <v>-55000</v>
          </cell>
        </row>
        <row r="780">
          <cell r="A780">
            <v>621004040047</v>
          </cell>
          <cell r="B780" t="str">
            <v>CORRESPONSALES NO BANCARIOS</v>
          </cell>
          <cell r="C780">
            <v>-100924.9</v>
          </cell>
          <cell r="D780">
            <v>-100924.9</v>
          </cell>
        </row>
        <row r="781">
          <cell r="A781">
            <v>62100404004701</v>
          </cell>
          <cell r="B781" t="str">
            <v>COMISION POR SERVICIO DE RED DE CNB</v>
          </cell>
          <cell r="C781">
            <v>-99883.83</v>
          </cell>
          <cell r="D781">
            <v>-99883.83</v>
          </cell>
        </row>
        <row r="782">
          <cell r="A782">
            <v>62100404004703</v>
          </cell>
          <cell r="B782" t="str">
            <v>COMISION DE SERVICIOS CNB´S ADMINISTRADOS POR FEDESERVI</v>
          </cell>
          <cell r="C782">
            <v>-1041.07</v>
          </cell>
          <cell r="D782">
            <v>-1041.07</v>
          </cell>
        </row>
        <row r="783">
          <cell r="A783">
            <v>621004040048</v>
          </cell>
          <cell r="B783" t="str">
            <v>ADMINISTRACION Y OTROS SERVICIOS CNB</v>
          </cell>
          <cell r="C783">
            <v>-34510.1</v>
          </cell>
          <cell r="D783">
            <v>-34510.1</v>
          </cell>
        </row>
        <row r="784">
          <cell r="A784">
            <v>621004040049</v>
          </cell>
          <cell r="B784" t="str">
            <v>COMISION POR OPERACIONES INTERENTIDADES</v>
          </cell>
          <cell r="C784">
            <v>-3097.5</v>
          </cell>
          <cell r="D784">
            <v>-3097.5</v>
          </cell>
        </row>
        <row r="785">
          <cell r="A785">
            <v>621004040050</v>
          </cell>
          <cell r="B785" t="str">
            <v>COMISION POR SERVICIO DE COLECTURIA BELCORP</v>
          </cell>
          <cell r="C785">
            <v>-1407.9</v>
          </cell>
          <cell r="D785">
            <v>-1407.9</v>
          </cell>
        </row>
        <row r="786">
          <cell r="A786">
            <v>621004040051</v>
          </cell>
          <cell r="B786" t="str">
            <v>SERVICIO DE ORGANIZACION Y METODOS</v>
          </cell>
          <cell r="C786">
            <v>-1200</v>
          </cell>
          <cell r="D786">
            <v>-1200</v>
          </cell>
        </row>
        <row r="787">
          <cell r="A787">
            <v>621004040056</v>
          </cell>
          <cell r="B787" t="str">
            <v>SERVICIO DE BANCA MOVIL</v>
          </cell>
          <cell r="C787">
            <v>-472094.4</v>
          </cell>
          <cell r="D787">
            <v>-472094.4</v>
          </cell>
        </row>
        <row r="788">
          <cell r="A788">
            <v>62100404005601</v>
          </cell>
          <cell r="B788" t="str">
            <v>COMISION POR SERVICIO DE BANCA MOVIL</v>
          </cell>
          <cell r="C788">
            <v>-115914.15</v>
          </cell>
          <cell r="D788">
            <v>-115914.15</v>
          </cell>
        </row>
        <row r="789">
          <cell r="A789">
            <v>62100404005602</v>
          </cell>
          <cell r="B789" t="str">
            <v>SERVICIO DE ADMINISTRACION DE BANCA MOVIL</v>
          </cell>
          <cell r="C789">
            <v>-356180.25</v>
          </cell>
          <cell r="D789">
            <v>-356180.25</v>
          </cell>
        </row>
        <row r="790">
          <cell r="A790">
            <v>621004040060</v>
          </cell>
          <cell r="B790" t="str">
            <v>CALL CENTER TARJETAS</v>
          </cell>
          <cell r="C790">
            <v>-696446.16</v>
          </cell>
          <cell r="D790">
            <v>-696446.16</v>
          </cell>
        </row>
        <row r="791">
          <cell r="A791">
            <v>621004040061</v>
          </cell>
          <cell r="B791" t="str">
            <v>SERVICIOS DE COLECTURIA</v>
          </cell>
          <cell r="C791">
            <v>-1709.79</v>
          </cell>
          <cell r="D791">
            <v>-1709.79</v>
          </cell>
        </row>
        <row r="792">
          <cell r="A792">
            <v>621004040065</v>
          </cell>
          <cell r="B792" t="str">
            <v>COMISION POR SERVICIOS DE COMERCIALIZACION</v>
          </cell>
          <cell r="C792">
            <v>-73.819999999999993</v>
          </cell>
          <cell r="D792">
            <v>-73.819999999999993</v>
          </cell>
        </row>
        <row r="793">
          <cell r="A793">
            <v>62100404006501</v>
          </cell>
          <cell r="B793" t="str">
            <v>COMERCIALIZACION DE SEGURO REMESAS FAMILIARES</v>
          </cell>
          <cell r="C793">
            <v>-73.819999999999993</v>
          </cell>
          <cell r="D793">
            <v>-73.819999999999993</v>
          </cell>
        </row>
        <row r="794">
          <cell r="A794">
            <v>621004040066</v>
          </cell>
          <cell r="B794" t="str">
            <v>SERVICIO DE KIOSKOS FINANCIEROS</v>
          </cell>
          <cell r="C794">
            <v>-5616.03</v>
          </cell>
          <cell r="D794">
            <v>-5616.03</v>
          </cell>
        </row>
        <row r="795">
          <cell r="A795">
            <v>62100404006601</v>
          </cell>
          <cell r="B795" t="str">
            <v>COMISION POR USO DE KIOSKOS</v>
          </cell>
          <cell r="C795">
            <v>-4.1900000000000004</v>
          </cell>
          <cell r="D795">
            <v>-4.1900000000000004</v>
          </cell>
        </row>
        <row r="796">
          <cell r="A796">
            <v>62100404006602</v>
          </cell>
          <cell r="B796" t="str">
            <v>COMISION POR RUTEO DE TRANSACCION DE KIOSKOS</v>
          </cell>
          <cell r="C796">
            <v>-36.840000000000003</v>
          </cell>
          <cell r="D796">
            <v>-36.840000000000003</v>
          </cell>
        </row>
        <row r="797">
          <cell r="A797">
            <v>62100404006603</v>
          </cell>
          <cell r="B797" t="str">
            <v>COMISION POR SERVICIO DE ADMINISTRACION DE KIOSKOS</v>
          </cell>
          <cell r="C797">
            <v>-5575</v>
          </cell>
          <cell r="D797">
            <v>-5575</v>
          </cell>
        </row>
        <row r="798">
          <cell r="A798">
            <v>621004040068</v>
          </cell>
          <cell r="B798" t="str">
            <v>INGRESO POR SERVICIOS DE AGENCIAS DE FEDECREDITO</v>
          </cell>
          <cell r="C798">
            <v>-16271.9</v>
          </cell>
          <cell r="D798">
            <v>-16271.9</v>
          </cell>
        </row>
        <row r="799">
          <cell r="A799">
            <v>62100404006801</v>
          </cell>
          <cell r="B799" t="str">
            <v>AGENCIA MULTIPLAZA</v>
          </cell>
          <cell r="C799">
            <v>-10990.9</v>
          </cell>
          <cell r="D799">
            <v>-10990.9</v>
          </cell>
        </row>
        <row r="800">
          <cell r="A800">
            <v>62100404006802</v>
          </cell>
          <cell r="B800" t="str">
            <v>AGENCIA WORLD TRADE CENTER</v>
          </cell>
          <cell r="C800">
            <v>-5281</v>
          </cell>
          <cell r="D800">
            <v>-5281</v>
          </cell>
        </row>
        <row r="801">
          <cell r="A801">
            <v>621004040069</v>
          </cell>
          <cell r="B801" t="str">
            <v>COMISIONES POR SERVICIO DE COMERCIOS AFILIADOS</v>
          </cell>
          <cell r="C801">
            <v>-1.17</v>
          </cell>
          <cell r="D801">
            <v>-1.17</v>
          </cell>
        </row>
        <row r="802">
          <cell r="A802">
            <v>62100404006901</v>
          </cell>
          <cell r="B802" t="str">
            <v>TASA DE INTERCAMBIO FIJA</v>
          </cell>
          <cell r="C802">
            <v>-1.07</v>
          </cell>
          <cell r="D802">
            <v>-1.07</v>
          </cell>
        </row>
        <row r="803">
          <cell r="A803">
            <v>6210040400690100</v>
          </cell>
          <cell r="B803" t="str">
            <v>COMISION POR COMPRAS CON TARJETAS DEL SISTEMA FEDECREDITO TD</v>
          </cell>
          <cell r="C803">
            <v>-0.44</v>
          </cell>
          <cell r="D803">
            <v>-0.44</v>
          </cell>
        </row>
        <row r="804">
          <cell r="A804">
            <v>6210040400690100</v>
          </cell>
          <cell r="B804" t="str">
            <v>COMISION POR COMPRAS CON TARJETAS DEL SISTEMA FEDECREDITO TC</v>
          </cell>
          <cell r="C804">
            <v>-0.63</v>
          </cell>
          <cell r="D804">
            <v>-0.63</v>
          </cell>
        </row>
        <row r="805">
          <cell r="A805">
            <v>62100404006902</v>
          </cell>
          <cell r="B805" t="str">
            <v>TASA DE ADQUIRENCIA</v>
          </cell>
          <cell r="C805">
            <v>-0.1</v>
          </cell>
          <cell r="D805">
            <v>-0.1</v>
          </cell>
        </row>
        <row r="806">
          <cell r="A806">
            <v>6210040400690200</v>
          </cell>
          <cell r="B806" t="str">
            <v>COMISION POR COMPRAS CON TARJETAS DEL SISTEMA FEDECREDITO TD</v>
          </cell>
          <cell r="C806">
            <v>-0.04</v>
          </cell>
          <cell r="D806">
            <v>-0.04</v>
          </cell>
        </row>
        <row r="807">
          <cell r="A807">
            <v>6210040400690200</v>
          </cell>
          <cell r="B807" t="str">
            <v>COMISION POR COMPRAS CON TARJETAS DEL SISTEMA FEDECREDITO TC</v>
          </cell>
          <cell r="C807">
            <v>-0.06</v>
          </cell>
          <cell r="D807">
            <v>-0.06</v>
          </cell>
        </row>
        <row r="808">
          <cell r="A808">
            <v>621004040099</v>
          </cell>
          <cell r="B808" t="str">
            <v>OTROS</v>
          </cell>
          <cell r="C808">
            <v>-33352.080000000002</v>
          </cell>
          <cell r="D808">
            <v>-33352.080000000002</v>
          </cell>
        </row>
        <row r="809">
          <cell r="A809">
            <v>63</v>
          </cell>
          <cell r="B809" t="str">
            <v>INGRESOS NO OPERACIONALES</v>
          </cell>
          <cell r="C809">
            <v>-334740.84000000003</v>
          </cell>
          <cell r="D809">
            <v>-334740.84000000003</v>
          </cell>
        </row>
        <row r="810">
          <cell r="A810">
            <v>631</v>
          </cell>
          <cell r="B810" t="str">
            <v>INGRESOS NO OPERACIONALES</v>
          </cell>
          <cell r="C810">
            <v>-334740.84000000003</v>
          </cell>
          <cell r="D810">
            <v>-334740.84000000003</v>
          </cell>
        </row>
        <row r="811">
          <cell r="A811">
            <v>6310</v>
          </cell>
          <cell r="B811" t="str">
            <v>INGRESOS NO OPERACIONALES</v>
          </cell>
          <cell r="C811">
            <v>-334740.84000000003</v>
          </cell>
          <cell r="D811">
            <v>-334740.84000000003</v>
          </cell>
        </row>
        <row r="812">
          <cell r="A812">
            <v>631001</v>
          </cell>
          <cell r="B812" t="str">
            <v>INGRESOS DE EJERCICIOS ANTERIORES</v>
          </cell>
          <cell r="C812">
            <v>-83103.960000000006</v>
          </cell>
          <cell r="D812">
            <v>-83103.960000000006</v>
          </cell>
        </row>
        <row r="813">
          <cell r="A813">
            <v>6310010300</v>
          </cell>
          <cell r="B813" t="str">
            <v>RECUPERACIONES DE GASTOS</v>
          </cell>
          <cell r="C813">
            <v>-4368.84</v>
          </cell>
          <cell r="D813">
            <v>-4368.84</v>
          </cell>
        </row>
        <row r="814">
          <cell r="A814">
            <v>6310010400</v>
          </cell>
          <cell r="B814" t="str">
            <v>LIBERACI¢N DE RESERVAS DE SANEAMIENTO</v>
          </cell>
          <cell r="C814">
            <v>-78735.12</v>
          </cell>
          <cell r="D814">
            <v>-78735.12</v>
          </cell>
        </row>
        <row r="815">
          <cell r="A815">
            <v>631001040001</v>
          </cell>
          <cell r="B815" t="str">
            <v>CAPITAL</v>
          </cell>
          <cell r="C815">
            <v>-7845.23</v>
          </cell>
          <cell r="D815">
            <v>-7845.23</v>
          </cell>
        </row>
        <row r="816">
          <cell r="A816">
            <v>63100104000101</v>
          </cell>
          <cell r="B816" t="str">
            <v>RESERVA PRESTAMOS CATEGORIA A2 Y B</v>
          </cell>
          <cell r="C816">
            <v>-7845.23</v>
          </cell>
          <cell r="D816">
            <v>-7845.23</v>
          </cell>
        </row>
        <row r="817">
          <cell r="A817">
            <v>631001040002</v>
          </cell>
          <cell r="B817" t="str">
            <v>INTERESES</v>
          </cell>
          <cell r="C817">
            <v>-66.55</v>
          </cell>
          <cell r="D817">
            <v>-66.55</v>
          </cell>
        </row>
        <row r="818">
          <cell r="A818">
            <v>63100104000201</v>
          </cell>
          <cell r="B818" t="str">
            <v>RESERVA PRESTAMOS CATEGORIA A2 Y B</v>
          </cell>
          <cell r="C818">
            <v>-66.55</v>
          </cell>
          <cell r="D818">
            <v>-66.55</v>
          </cell>
        </row>
        <row r="819">
          <cell r="A819">
            <v>631001040003</v>
          </cell>
          <cell r="B819" t="str">
            <v>CUENTAS POR COBRAR</v>
          </cell>
          <cell r="C819">
            <v>-2324.1799999999998</v>
          </cell>
          <cell r="D819">
            <v>-2324.1799999999998</v>
          </cell>
        </row>
        <row r="820">
          <cell r="A820">
            <v>631001040006</v>
          </cell>
          <cell r="B820" t="str">
            <v>RESERVA VOLUNTARIA DE PRESTAMOS</v>
          </cell>
          <cell r="C820">
            <v>-68499.16</v>
          </cell>
          <cell r="D820">
            <v>-68499.16</v>
          </cell>
        </row>
        <row r="821">
          <cell r="A821">
            <v>631003</v>
          </cell>
          <cell r="B821" t="str">
            <v>INGRESOS POR EXPLOTACION DE ACTIVOS</v>
          </cell>
          <cell r="C821">
            <v>-27000</v>
          </cell>
          <cell r="D821">
            <v>-27000</v>
          </cell>
        </row>
        <row r="822">
          <cell r="A822">
            <v>6310030100</v>
          </cell>
          <cell r="B822" t="str">
            <v>ACTIVO FIJO</v>
          </cell>
          <cell r="C822">
            <v>-27000</v>
          </cell>
          <cell r="D822">
            <v>-27000</v>
          </cell>
        </row>
        <row r="823">
          <cell r="A823">
            <v>631003010001</v>
          </cell>
          <cell r="B823" t="str">
            <v>INMUEBLES</v>
          </cell>
          <cell r="C823">
            <v>-27000</v>
          </cell>
          <cell r="D823">
            <v>-27000</v>
          </cell>
        </row>
        <row r="824">
          <cell r="A824">
            <v>631099</v>
          </cell>
          <cell r="B824" t="str">
            <v>OTROS</v>
          </cell>
          <cell r="C824">
            <v>-224636.88</v>
          </cell>
          <cell r="D824">
            <v>-224636.88</v>
          </cell>
        </row>
        <row r="825">
          <cell r="A825">
            <v>6310990100</v>
          </cell>
          <cell r="B825" t="str">
            <v>OTROS</v>
          </cell>
          <cell r="C825">
            <v>-224636.88</v>
          </cell>
          <cell r="D825">
            <v>-224636.88</v>
          </cell>
        </row>
        <row r="826">
          <cell r="A826">
            <v>631099010008</v>
          </cell>
          <cell r="B826" t="str">
            <v>ASISTENCIA MEDICA</v>
          </cell>
          <cell r="C826">
            <v>-1911.48</v>
          </cell>
          <cell r="D826">
            <v>-1911.48</v>
          </cell>
        </row>
        <row r="827">
          <cell r="A827">
            <v>631099010010</v>
          </cell>
          <cell r="B827" t="str">
            <v>INGRESOS POR SOBREGIRO DISPONIBLE DE ENTIDADES SOCIAS</v>
          </cell>
          <cell r="C827">
            <v>-35535.64</v>
          </cell>
          <cell r="D827">
            <v>-35535.64</v>
          </cell>
        </row>
        <row r="828">
          <cell r="A828">
            <v>631099010099</v>
          </cell>
          <cell r="B828" t="str">
            <v>OTROS</v>
          </cell>
          <cell r="C828">
            <v>-187189.76000000001</v>
          </cell>
          <cell r="D828">
            <v>-187189.76000000001</v>
          </cell>
        </row>
        <row r="829">
          <cell r="A829">
            <v>0</v>
          </cell>
          <cell r="B829"/>
          <cell r="C829"/>
          <cell r="D829"/>
        </row>
        <row r="830">
          <cell r="A830">
            <v>0</v>
          </cell>
          <cell r="B830" t="str">
            <v>TOTAL INGRESOS</v>
          </cell>
          <cell r="C830">
            <v>-26763128.440000001</v>
          </cell>
          <cell r="D830">
            <v>-26763128.440000001</v>
          </cell>
        </row>
        <row r="831">
          <cell r="A831">
            <v>0</v>
          </cell>
          <cell r="B831"/>
          <cell r="C831"/>
          <cell r="D831"/>
        </row>
        <row r="832">
          <cell r="A832">
            <v>0</v>
          </cell>
          <cell r="B832" t="str">
            <v>TOTAL CUENTAS ACREEDORAS</v>
          </cell>
          <cell r="C832">
            <v>-622245478.03999996</v>
          </cell>
          <cell r="D832">
            <v>-622245478.03999996</v>
          </cell>
        </row>
        <row r="833">
          <cell r="A833">
            <v>0</v>
          </cell>
          <cell r="B833"/>
          <cell r="C833"/>
          <cell r="D833"/>
        </row>
        <row r="834">
          <cell r="A834">
            <v>0</v>
          </cell>
          <cell r="B834" t="str">
            <v>CUENTAS DE ORDEN</v>
          </cell>
          <cell r="C834">
            <v>0</v>
          </cell>
          <cell r="D834">
            <v>0</v>
          </cell>
        </row>
        <row r="835">
          <cell r="A835">
            <v>0</v>
          </cell>
          <cell r="B835"/>
          <cell r="C835"/>
          <cell r="D835"/>
        </row>
        <row r="836">
          <cell r="A836">
            <v>91</v>
          </cell>
          <cell r="B836" t="str">
            <v>INFORMACION FINANCIERA</v>
          </cell>
          <cell r="C836">
            <v>207344534.56999999</v>
          </cell>
          <cell r="D836">
            <v>207344534.56999999</v>
          </cell>
        </row>
        <row r="837">
          <cell r="A837">
            <v>911</v>
          </cell>
          <cell r="B837" t="str">
            <v>DERECHOS Y OBLIGACIONES POR CREDITOS</v>
          </cell>
          <cell r="C837">
            <v>72364639.799999997</v>
          </cell>
          <cell r="D837">
            <v>72364639.799999997</v>
          </cell>
        </row>
        <row r="838">
          <cell r="A838">
            <v>9110</v>
          </cell>
          <cell r="B838" t="str">
            <v>DERECHOS Y OBLIGACIONES POR CREDITOS</v>
          </cell>
          <cell r="C838">
            <v>72364639.799999997</v>
          </cell>
          <cell r="D838">
            <v>72364639.799999997</v>
          </cell>
        </row>
        <row r="839">
          <cell r="A839">
            <v>911001</v>
          </cell>
          <cell r="B839" t="str">
            <v>DISPONIBILIDAD POR CREDITOS OBTENIDOS</v>
          </cell>
          <cell r="C839">
            <v>72364639.799999997</v>
          </cell>
          <cell r="D839">
            <v>72364639.799999997</v>
          </cell>
        </row>
        <row r="840">
          <cell r="A840">
            <v>9110010101</v>
          </cell>
          <cell r="B840" t="str">
            <v>OTORGADOS POR EL BMI</v>
          </cell>
          <cell r="C840">
            <v>46592032.850000001</v>
          </cell>
          <cell r="D840">
            <v>46592032.850000001</v>
          </cell>
        </row>
        <row r="841">
          <cell r="A841">
            <v>9110010501</v>
          </cell>
          <cell r="B841" t="str">
            <v>OTORGADOS POR BANCOS</v>
          </cell>
          <cell r="C841">
            <v>3418162.57</v>
          </cell>
          <cell r="D841">
            <v>3418162.57</v>
          </cell>
        </row>
        <row r="842">
          <cell r="A842">
            <v>9110010601</v>
          </cell>
          <cell r="B842" t="str">
            <v>OTRAS ENTIDADES DEL SISTEMA FINANCIERO</v>
          </cell>
          <cell r="C842">
            <v>7450975</v>
          </cell>
          <cell r="D842">
            <v>7450975</v>
          </cell>
        </row>
        <row r="843">
          <cell r="A843">
            <v>9110010701</v>
          </cell>
          <cell r="B843" t="str">
            <v>OTORGADOS POR BANCOS EXTRANJEROS</v>
          </cell>
          <cell r="C843">
            <v>14903469.380000001</v>
          </cell>
          <cell r="D843">
            <v>14903469.380000001</v>
          </cell>
        </row>
        <row r="844">
          <cell r="A844">
            <v>912</v>
          </cell>
          <cell r="B844" t="str">
            <v>FONDOS EN ADMINISTRACION</v>
          </cell>
          <cell r="C844">
            <v>6652250.0099999998</v>
          </cell>
          <cell r="D844">
            <v>6652250.0099999998</v>
          </cell>
        </row>
        <row r="845">
          <cell r="A845">
            <v>9120</v>
          </cell>
          <cell r="B845" t="str">
            <v>FONDOS EN ADMINISTRACION</v>
          </cell>
          <cell r="C845">
            <v>6652250.0099999998</v>
          </cell>
          <cell r="D845">
            <v>6652250.0099999998</v>
          </cell>
        </row>
        <row r="846">
          <cell r="A846">
            <v>912000</v>
          </cell>
          <cell r="B846" t="str">
            <v>FONDOS EN ADMINISTRACION</v>
          </cell>
          <cell r="C846">
            <v>6652250.0099999998</v>
          </cell>
          <cell r="D846">
            <v>6652250.0099999998</v>
          </cell>
        </row>
        <row r="847">
          <cell r="A847">
            <v>9120000001</v>
          </cell>
          <cell r="B847" t="str">
            <v>FONDOS EN ADMINISTRACION</v>
          </cell>
          <cell r="C847">
            <v>6652250.0099999998</v>
          </cell>
          <cell r="D847">
            <v>6652250.0099999998</v>
          </cell>
        </row>
        <row r="848">
          <cell r="A848">
            <v>912000000101</v>
          </cell>
          <cell r="B848" t="str">
            <v>PRODERNOR</v>
          </cell>
          <cell r="C848">
            <v>6346.6</v>
          </cell>
          <cell r="D848">
            <v>6346.6</v>
          </cell>
        </row>
        <row r="849">
          <cell r="A849">
            <v>912000000199</v>
          </cell>
          <cell r="B849" t="str">
            <v>OTROS FONDOS</v>
          </cell>
          <cell r="C849">
            <v>6645903.4100000001</v>
          </cell>
          <cell r="D849">
            <v>6645903.4100000001</v>
          </cell>
        </row>
        <row r="850">
          <cell r="A850">
            <v>91200000019901</v>
          </cell>
          <cell r="B850" t="str">
            <v>PROYECTO IMCA - FEDECREDITO</v>
          </cell>
          <cell r="C850">
            <v>5257165.34</v>
          </cell>
          <cell r="D850">
            <v>5257165.34</v>
          </cell>
        </row>
        <row r="851">
          <cell r="A851">
            <v>9120000001990090</v>
          </cell>
          <cell r="B851" t="str">
            <v>APORTE IMCA WSBI</v>
          </cell>
          <cell r="C851">
            <v>1800000</v>
          </cell>
          <cell r="D851">
            <v>1800000</v>
          </cell>
        </row>
        <row r="852">
          <cell r="A852">
            <v>9120000001990090</v>
          </cell>
          <cell r="B852" t="str">
            <v>APORTE ENTIDADES SOCIAS</v>
          </cell>
          <cell r="C852">
            <v>1999980.8</v>
          </cell>
          <cell r="D852">
            <v>1999980.8</v>
          </cell>
        </row>
        <row r="853">
          <cell r="A853">
            <v>9120000001990090</v>
          </cell>
          <cell r="B853" t="str">
            <v>APORTE FEDECREDITO</v>
          </cell>
          <cell r="C853">
            <v>1457184.54</v>
          </cell>
          <cell r="D853">
            <v>1457184.54</v>
          </cell>
        </row>
        <row r="854">
          <cell r="A854">
            <v>91200000019902</v>
          </cell>
          <cell r="B854" t="str">
            <v>PROYECTO IMCA - FEDECREDITO</v>
          </cell>
          <cell r="C854">
            <v>1388738.07</v>
          </cell>
          <cell r="D854">
            <v>1388738.07</v>
          </cell>
        </row>
        <row r="855">
          <cell r="A855">
            <v>915</v>
          </cell>
          <cell r="B855" t="str">
            <v>INTERESES SOBRE PRESTAMOS DE DUDOSA RECUPERACION</v>
          </cell>
          <cell r="C855">
            <v>54712.18</v>
          </cell>
          <cell r="D855">
            <v>54712.18</v>
          </cell>
        </row>
        <row r="856">
          <cell r="A856">
            <v>9150</v>
          </cell>
          <cell r="B856" t="str">
            <v>INTERESES SOBRE PRESTAMOS DE DUDOSA RECUPERACION</v>
          </cell>
          <cell r="C856">
            <v>54712.18</v>
          </cell>
          <cell r="D856">
            <v>54712.18</v>
          </cell>
        </row>
        <row r="857">
          <cell r="A857">
            <v>915000</v>
          </cell>
          <cell r="B857" t="str">
            <v>INTERESES SOBRE PRESTAMOS DE DUDOSA RECUPERACION</v>
          </cell>
          <cell r="C857">
            <v>54712.18</v>
          </cell>
          <cell r="D857">
            <v>54712.18</v>
          </cell>
        </row>
        <row r="858">
          <cell r="A858">
            <v>916</v>
          </cell>
          <cell r="B858" t="str">
            <v>CARTERA DE PRESTAMOS DE DUDOSA RECUPERACION</v>
          </cell>
          <cell r="C858">
            <v>127997283.59999999</v>
          </cell>
          <cell r="D858">
            <v>127997283.59999999</v>
          </cell>
        </row>
        <row r="859">
          <cell r="A859">
            <v>9160</v>
          </cell>
          <cell r="B859" t="str">
            <v>CARTERA DE PRESTAMOS PIGNORADA</v>
          </cell>
          <cell r="C859">
            <v>127997283.59999999</v>
          </cell>
          <cell r="D859">
            <v>127997283.59999999</v>
          </cell>
        </row>
        <row r="860">
          <cell r="A860">
            <v>916001</v>
          </cell>
          <cell r="B860" t="str">
            <v>A FAVOR DEL BMI</v>
          </cell>
          <cell r="C860">
            <v>11845140.289999999</v>
          </cell>
          <cell r="D860">
            <v>11845140.289999999</v>
          </cell>
        </row>
        <row r="861">
          <cell r="A861">
            <v>9160010901</v>
          </cell>
          <cell r="B861" t="str">
            <v>PRESTAMOS A OTROS</v>
          </cell>
          <cell r="C861">
            <v>11845140.289999999</v>
          </cell>
          <cell r="D861">
            <v>11845140.289999999</v>
          </cell>
        </row>
        <row r="862">
          <cell r="A862">
            <v>916005</v>
          </cell>
          <cell r="B862" t="str">
            <v>A FAVOR DE OTRAS ENTIDADES DEL SISTEMA FINANCIERO</v>
          </cell>
          <cell r="C862">
            <v>14908650.119999999</v>
          </cell>
          <cell r="D862">
            <v>14908650.119999999</v>
          </cell>
        </row>
        <row r="863">
          <cell r="A863">
            <v>9160050901</v>
          </cell>
          <cell r="B863" t="str">
            <v>PRESTAMOS A OTROS</v>
          </cell>
          <cell r="C863">
            <v>14908650.119999999</v>
          </cell>
          <cell r="D863">
            <v>14908650.119999999</v>
          </cell>
        </row>
        <row r="864">
          <cell r="A864">
            <v>916005090101</v>
          </cell>
          <cell r="B864" t="str">
            <v>BANCOS</v>
          </cell>
          <cell r="C864">
            <v>14908650.119999999</v>
          </cell>
          <cell r="D864">
            <v>14908650.119999999</v>
          </cell>
        </row>
        <row r="865">
          <cell r="A865">
            <v>916006</v>
          </cell>
          <cell r="B865" t="str">
            <v>A FAVOR DE OTRAS ENTIDADES EXTRANJERAS</v>
          </cell>
          <cell r="C865">
            <v>101243493.19</v>
          </cell>
          <cell r="D865">
            <v>101243493.19</v>
          </cell>
        </row>
        <row r="866">
          <cell r="A866">
            <v>9160060901</v>
          </cell>
          <cell r="B866" t="str">
            <v>PRESTAMOS A OTROS</v>
          </cell>
          <cell r="C866">
            <v>101243493.19</v>
          </cell>
          <cell r="D866">
            <v>101243493.19</v>
          </cell>
        </row>
        <row r="867">
          <cell r="A867">
            <v>917</v>
          </cell>
          <cell r="B867" t="str">
            <v>SALDOS A CARGO DE DEUDORES</v>
          </cell>
          <cell r="C867">
            <v>275648.98</v>
          </cell>
          <cell r="D867">
            <v>275648.98</v>
          </cell>
        </row>
        <row r="868">
          <cell r="A868">
            <v>9170</v>
          </cell>
          <cell r="B868" t="str">
            <v>SALDOS A CARGO DE DEUDORES</v>
          </cell>
          <cell r="C868">
            <v>275648.98</v>
          </cell>
          <cell r="D868">
            <v>275648.98</v>
          </cell>
        </row>
        <row r="869">
          <cell r="A869">
            <v>917000</v>
          </cell>
          <cell r="B869" t="str">
            <v>SALDOS A CARGO DE DEUDORES</v>
          </cell>
          <cell r="C869">
            <v>275648.98</v>
          </cell>
          <cell r="D869">
            <v>275648.98</v>
          </cell>
        </row>
        <row r="870">
          <cell r="A870">
            <v>9170000001</v>
          </cell>
          <cell r="B870" t="str">
            <v>SALDOS A CARGO DE DEUDORES</v>
          </cell>
          <cell r="C870">
            <v>275648.98</v>
          </cell>
          <cell r="D870">
            <v>275648.98</v>
          </cell>
        </row>
        <row r="871">
          <cell r="A871">
            <v>917000000104</v>
          </cell>
          <cell r="B871" t="str">
            <v>OTROS</v>
          </cell>
          <cell r="C871">
            <v>275648.98</v>
          </cell>
          <cell r="D871">
            <v>275648.98</v>
          </cell>
        </row>
        <row r="872">
          <cell r="A872">
            <v>92</v>
          </cell>
          <cell r="B872" t="str">
            <v>EXISTENCIAS EN LA BOVEDA</v>
          </cell>
          <cell r="C872">
            <v>257563765.12</v>
          </cell>
          <cell r="D872">
            <v>257563765.12</v>
          </cell>
        </row>
        <row r="873">
          <cell r="A873">
            <v>921</v>
          </cell>
          <cell r="B873" t="str">
            <v>DOCUMENTOS DE PRESTAMOS Y CREDITOS</v>
          </cell>
          <cell r="C873">
            <v>59518079.299999997</v>
          </cell>
          <cell r="D873">
            <v>59518079.299999997</v>
          </cell>
        </row>
        <row r="874">
          <cell r="A874">
            <v>9210</v>
          </cell>
          <cell r="B874" t="str">
            <v>DOCUMENTOS DE PRESTAMOS Y CREDITOS</v>
          </cell>
          <cell r="C874">
            <v>59518079.299999997</v>
          </cell>
          <cell r="D874">
            <v>59518079.299999997</v>
          </cell>
        </row>
        <row r="875">
          <cell r="A875">
            <v>921000</v>
          </cell>
          <cell r="B875" t="str">
            <v>DOCUMENTOS DE PRESTAMOS Y CREDITOS</v>
          </cell>
          <cell r="C875">
            <v>59518079.299999997</v>
          </cell>
          <cell r="D875">
            <v>59518079.299999997</v>
          </cell>
        </row>
        <row r="876">
          <cell r="A876">
            <v>9210000100</v>
          </cell>
          <cell r="B876" t="str">
            <v>CON HIPOTECA</v>
          </cell>
          <cell r="C876">
            <v>7450242.5899999999</v>
          </cell>
          <cell r="D876">
            <v>7450242.5899999999</v>
          </cell>
        </row>
        <row r="877">
          <cell r="A877">
            <v>9210000400</v>
          </cell>
          <cell r="B877" t="str">
            <v>CON PRENDA SIN DESPLAZAMIENTO</v>
          </cell>
          <cell r="C877">
            <v>52067836.710000001</v>
          </cell>
          <cell r="D877">
            <v>52067836.710000001</v>
          </cell>
        </row>
        <row r="878">
          <cell r="A878">
            <v>922</v>
          </cell>
          <cell r="B878" t="str">
            <v>TITULOSVALORES Y OTROS DOCUMENTOS</v>
          </cell>
          <cell r="C878">
            <v>56603.65</v>
          </cell>
          <cell r="D878">
            <v>56603.65</v>
          </cell>
        </row>
        <row r="879">
          <cell r="A879">
            <v>9220</v>
          </cell>
          <cell r="B879" t="str">
            <v>TITULOSVALORES Y OTROS DOCUMENTOS</v>
          </cell>
          <cell r="C879">
            <v>56603.65</v>
          </cell>
          <cell r="D879">
            <v>56603.65</v>
          </cell>
        </row>
        <row r="880">
          <cell r="A880">
            <v>922008</v>
          </cell>
          <cell r="B880" t="str">
            <v>DOCUMENTOS EN CUSTODIA</v>
          </cell>
          <cell r="C880">
            <v>56603.65</v>
          </cell>
          <cell r="D880">
            <v>56603.65</v>
          </cell>
        </row>
        <row r="881">
          <cell r="A881">
            <v>9220080100</v>
          </cell>
          <cell r="B881" t="str">
            <v>PROPIOS</v>
          </cell>
          <cell r="C881">
            <v>56603.65</v>
          </cell>
          <cell r="D881">
            <v>56603.65</v>
          </cell>
        </row>
        <row r="882">
          <cell r="A882">
            <v>923</v>
          </cell>
          <cell r="B882" t="str">
            <v>CARTERA DE INVERSIONES FINANCIERAS</v>
          </cell>
          <cell r="C882">
            <v>197791302.44999999</v>
          </cell>
          <cell r="D882">
            <v>197791302.44999999</v>
          </cell>
        </row>
        <row r="883">
          <cell r="A883">
            <v>9230</v>
          </cell>
          <cell r="B883" t="str">
            <v>CARTERA DE INVERSIONES FINANCIERAS</v>
          </cell>
          <cell r="C883">
            <v>197791302.44999999</v>
          </cell>
          <cell r="D883">
            <v>197791302.44999999</v>
          </cell>
        </row>
        <row r="884">
          <cell r="A884">
            <v>923001</v>
          </cell>
          <cell r="B884" t="str">
            <v>TITULOSVALORES NEGOCIABLES</v>
          </cell>
          <cell r="C884">
            <v>190646855.44999999</v>
          </cell>
          <cell r="D884">
            <v>190646855.44999999</v>
          </cell>
        </row>
        <row r="885">
          <cell r="A885">
            <v>9230010201</v>
          </cell>
          <cell r="B885" t="str">
            <v>EMITIDOS POR EL ESTADO</v>
          </cell>
          <cell r="C885">
            <v>190646855.44999999</v>
          </cell>
          <cell r="D885">
            <v>190646855.44999999</v>
          </cell>
        </row>
        <row r="886">
          <cell r="A886">
            <v>923002</v>
          </cell>
          <cell r="B886" t="str">
            <v>TITULOSVALORES NO NEGOCIABLES</v>
          </cell>
          <cell r="C886">
            <v>7144447</v>
          </cell>
          <cell r="D886">
            <v>7144447</v>
          </cell>
        </row>
        <row r="887">
          <cell r="A887">
            <v>9230020701</v>
          </cell>
          <cell r="B887" t="str">
            <v>EMITIDOS POR INSTITUCIONES EXTRANJERAS</v>
          </cell>
          <cell r="C887">
            <v>7144447</v>
          </cell>
          <cell r="D887">
            <v>7144447</v>
          </cell>
        </row>
        <row r="888">
          <cell r="A888">
            <v>924</v>
          </cell>
          <cell r="B888" t="str">
            <v>ACTIVOS CASTIGADOS</v>
          </cell>
          <cell r="C888">
            <v>197779.72</v>
          </cell>
          <cell r="D888">
            <v>197779.72</v>
          </cell>
        </row>
        <row r="889">
          <cell r="A889">
            <v>9240</v>
          </cell>
          <cell r="B889" t="str">
            <v>ACTIVOS CASTIGADOS</v>
          </cell>
          <cell r="C889">
            <v>197779.72</v>
          </cell>
          <cell r="D889">
            <v>197779.72</v>
          </cell>
        </row>
        <row r="890">
          <cell r="A890">
            <v>924001</v>
          </cell>
          <cell r="B890" t="str">
            <v>CARTERA DE PRESTAMOS</v>
          </cell>
          <cell r="C890">
            <v>67462.98</v>
          </cell>
          <cell r="D890">
            <v>67462.98</v>
          </cell>
        </row>
        <row r="891">
          <cell r="A891">
            <v>9240010001</v>
          </cell>
          <cell r="B891" t="str">
            <v>CARTERA DE PRESTAMOS</v>
          </cell>
          <cell r="C891">
            <v>67462.98</v>
          </cell>
          <cell r="D891">
            <v>67462.98</v>
          </cell>
        </row>
        <row r="892">
          <cell r="A892">
            <v>924001000101</v>
          </cell>
          <cell r="B892" t="str">
            <v>CAPITAL</v>
          </cell>
          <cell r="C892">
            <v>60534.2</v>
          </cell>
          <cell r="D892">
            <v>60534.2</v>
          </cell>
        </row>
        <row r="893">
          <cell r="A893">
            <v>924001000102</v>
          </cell>
          <cell r="B893" t="str">
            <v>INTERESES</v>
          </cell>
          <cell r="C893">
            <v>6928.78</v>
          </cell>
          <cell r="D893">
            <v>6928.78</v>
          </cell>
        </row>
        <row r="894">
          <cell r="A894">
            <v>924003</v>
          </cell>
          <cell r="B894" t="str">
            <v>CUENTAS POR COBRAR</v>
          </cell>
          <cell r="C894">
            <v>130316.74</v>
          </cell>
          <cell r="D894">
            <v>130316.74</v>
          </cell>
        </row>
        <row r="895">
          <cell r="A895">
            <v>9240030001</v>
          </cell>
          <cell r="B895" t="str">
            <v>CUENTAS POR COBRAR</v>
          </cell>
          <cell r="C895">
            <v>130316.74</v>
          </cell>
          <cell r="D895">
            <v>130316.74</v>
          </cell>
        </row>
        <row r="896">
          <cell r="A896">
            <v>924003000199</v>
          </cell>
          <cell r="B896" t="str">
            <v>OTRAS</v>
          </cell>
          <cell r="C896">
            <v>130316.74</v>
          </cell>
          <cell r="D896">
            <v>130316.74</v>
          </cell>
        </row>
        <row r="897">
          <cell r="A897">
            <v>93</v>
          </cell>
          <cell r="B897" t="str">
            <v>INFORMACION FINANCIERA POR CONTRA</v>
          </cell>
          <cell r="C897">
            <v>-207344534.56999999</v>
          </cell>
          <cell r="D897">
            <v>-207344534.56999999</v>
          </cell>
        </row>
        <row r="898">
          <cell r="A898">
            <v>94</v>
          </cell>
          <cell r="B898" t="str">
            <v>EXISTENCIAS EN LA BOVEDA POR CONTRA</v>
          </cell>
          <cell r="C898">
            <v>-257563765.12</v>
          </cell>
          <cell r="D898">
            <v>-257563765.12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AGOSTO</v>
          </cell>
          <cell r="D5" t="str">
            <v xml:space="preserve">
AGOSTO</v>
          </cell>
        </row>
        <row r="6">
          <cell r="A6">
            <v>11</v>
          </cell>
          <cell r="B6" t="str">
            <v>ACTIVOS DE INTERMEDIACION</v>
          </cell>
          <cell r="C6">
            <v>567014073.86000001</v>
          </cell>
          <cell r="D6">
            <v>567014073.86000001</v>
          </cell>
        </row>
        <row r="7">
          <cell r="A7">
            <v>111</v>
          </cell>
          <cell r="B7" t="str">
            <v>FONDOS DISPONIBLES</v>
          </cell>
          <cell r="C7">
            <v>69890633.359999999</v>
          </cell>
          <cell r="D7">
            <v>69890633.359999999</v>
          </cell>
        </row>
        <row r="8">
          <cell r="A8">
            <v>1110</v>
          </cell>
          <cell r="B8" t="str">
            <v>FONDOS DISPONIBLES</v>
          </cell>
          <cell r="C8">
            <v>69890633.359999999</v>
          </cell>
          <cell r="D8">
            <v>69890633.359999999</v>
          </cell>
        </row>
        <row r="9">
          <cell r="A9">
            <v>111001</v>
          </cell>
          <cell r="B9" t="str">
            <v>CAJA</v>
          </cell>
          <cell r="C9">
            <v>14031827.890000001</v>
          </cell>
          <cell r="D9">
            <v>14031827.890000001</v>
          </cell>
        </row>
        <row r="10">
          <cell r="A10">
            <v>1110010101</v>
          </cell>
          <cell r="B10" t="str">
            <v>OFICINA CENTRAL</v>
          </cell>
          <cell r="C10">
            <v>11200479.09</v>
          </cell>
          <cell r="D10">
            <v>11200479.09</v>
          </cell>
        </row>
        <row r="11">
          <cell r="A11">
            <v>111001010101</v>
          </cell>
          <cell r="B11" t="str">
            <v>OFICINA CENTRAL</v>
          </cell>
          <cell r="C11">
            <v>134978.5</v>
          </cell>
          <cell r="D11">
            <v>134978.5</v>
          </cell>
        </row>
        <row r="12">
          <cell r="A12">
            <v>111001010102</v>
          </cell>
          <cell r="B12" t="str">
            <v>BOVEDA</v>
          </cell>
          <cell r="C12">
            <v>404852.99</v>
          </cell>
          <cell r="D12">
            <v>404852.99</v>
          </cell>
        </row>
        <row r="13">
          <cell r="A13">
            <v>111001010103</v>
          </cell>
          <cell r="B13" t="str">
            <v>EFECTIVO ATM´S</v>
          </cell>
          <cell r="C13">
            <v>1461660</v>
          </cell>
          <cell r="D13">
            <v>1461660</v>
          </cell>
        </row>
        <row r="14">
          <cell r="A14">
            <v>11100101010303</v>
          </cell>
          <cell r="B14" t="str">
            <v>EFECTIVO ATM´S - FEDECREDITO</v>
          </cell>
          <cell r="C14">
            <v>1461660</v>
          </cell>
          <cell r="D14">
            <v>1461660</v>
          </cell>
        </row>
        <row r="15">
          <cell r="A15">
            <v>111001010104</v>
          </cell>
          <cell r="B15" t="str">
            <v>DISPONIBLE EN SERSAPROSA</v>
          </cell>
          <cell r="C15">
            <v>9195230.5999999996</v>
          </cell>
          <cell r="D15">
            <v>9195230.5999999996</v>
          </cell>
        </row>
        <row r="16">
          <cell r="A16">
            <v>11100101010401</v>
          </cell>
          <cell r="B16" t="str">
            <v>PARA ATM´S</v>
          </cell>
          <cell r="C16">
            <v>3168476</v>
          </cell>
          <cell r="D16">
            <v>3168476</v>
          </cell>
        </row>
        <row r="17">
          <cell r="A17">
            <v>11100101010402</v>
          </cell>
          <cell r="B17" t="str">
            <v>PARA CUENTA CORRIENTE</v>
          </cell>
          <cell r="C17">
            <v>6026754.5999999996</v>
          </cell>
          <cell r="D17">
            <v>6026754.5999999996</v>
          </cell>
        </row>
        <row r="18">
          <cell r="A18">
            <v>111001010105</v>
          </cell>
          <cell r="B18" t="str">
            <v>EFECTIVO RECIBIDO ATM´S DEPOSITARIOS</v>
          </cell>
          <cell r="C18">
            <v>3757</v>
          </cell>
          <cell r="D18">
            <v>3757</v>
          </cell>
        </row>
        <row r="19">
          <cell r="A19">
            <v>11100101010503</v>
          </cell>
          <cell r="B19" t="str">
            <v>ATM´S DEPOSITARIOS - FEDECREDITO</v>
          </cell>
          <cell r="C19">
            <v>3757</v>
          </cell>
          <cell r="D19">
            <v>3757</v>
          </cell>
        </row>
        <row r="20">
          <cell r="A20">
            <v>1110010201</v>
          </cell>
          <cell r="B20" t="str">
            <v>AGENCIAS</v>
          </cell>
          <cell r="C20">
            <v>122379.83</v>
          </cell>
          <cell r="D20">
            <v>122379.83</v>
          </cell>
        </row>
        <row r="21">
          <cell r="A21">
            <v>111001020102</v>
          </cell>
          <cell r="B21" t="str">
            <v>BOVEDA</v>
          </cell>
          <cell r="C21">
            <v>122379.83</v>
          </cell>
          <cell r="D21">
            <v>122379.83</v>
          </cell>
        </row>
        <row r="22">
          <cell r="A22">
            <v>1110010301</v>
          </cell>
          <cell r="B22" t="str">
            <v>FONDOS FIJOS</v>
          </cell>
          <cell r="C22">
            <v>8968.9699999999993</v>
          </cell>
          <cell r="D22">
            <v>8968.9699999999993</v>
          </cell>
        </row>
        <row r="23">
          <cell r="A23">
            <v>111001030101</v>
          </cell>
          <cell r="B23" t="str">
            <v>OFICINA CENTRAL</v>
          </cell>
          <cell r="C23">
            <v>8968.9699999999993</v>
          </cell>
          <cell r="D23">
            <v>8968.9699999999993</v>
          </cell>
        </row>
        <row r="24">
          <cell r="A24">
            <v>1110010401</v>
          </cell>
          <cell r="B24" t="str">
            <v>REMESAS LOCALES EN TRANSITO</v>
          </cell>
          <cell r="C24">
            <v>2700000</v>
          </cell>
          <cell r="D24">
            <v>2700000</v>
          </cell>
        </row>
        <row r="25">
          <cell r="A25">
            <v>111002</v>
          </cell>
          <cell r="B25" t="str">
            <v>DEPOSITOS EN EL BCR</v>
          </cell>
          <cell r="C25">
            <v>4374060.08</v>
          </cell>
          <cell r="D25">
            <v>4374060.08</v>
          </cell>
        </row>
        <row r="26">
          <cell r="A26">
            <v>1110020101</v>
          </cell>
          <cell r="B26" t="str">
            <v>DEPOSITOS PARA RESERVA DE LIQUIDEZ</v>
          </cell>
          <cell r="C26">
            <v>4291352.25</v>
          </cell>
          <cell r="D26">
            <v>4291352.25</v>
          </cell>
        </row>
        <row r="27">
          <cell r="A27">
            <v>1110020301</v>
          </cell>
          <cell r="B27" t="str">
            <v>DEPOSITOS OTROS</v>
          </cell>
          <cell r="C27">
            <v>80010.320000000007</v>
          </cell>
          <cell r="D27">
            <v>80010.320000000007</v>
          </cell>
        </row>
        <row r="28">
          <cell r="A28">
            <v>111002030199</v>
          </cell>
          <cell r="B28" t="str">
            <v>DEPOSITOS OTROS</v>
          </cell>
          <cell r="C28">
            <v>80010.320000000007</v>
          </cell>
          <cell r="D28">
            <v>80010.320000000007</v>
          </cell>
        </row>
        <row r="29">
          <cell r="A29">
            <v>1110029901</v>
          </cell>
          <cell r="B29" t="str">
            <v>INTERESES Y OTROS POR COBRAR</v>
          </cell>
          <cell r="C29">
            <v>2697.51</v>
          </cell>
          <cell r="D29">
            <v>2697.51</v>
          </cell>
        </row>
        <row r="30">
          <cell r="A30">
            <v>111002990101</v>
          </cell>
          <cell r="B30" t="str">
            <v>DEPOSITOS PARA RESERVA DE LIQUIDEZ</v>
          </cell>
          <cell r="C30">
            <v>2697.51</v>
          </cell>
          <cell r="D30">
            <v>2697.51</v>
          </cell>
        </row>
        <row r="31">
          <cell r="A31">
            <v>111004</v>
          </cell>
          <cell r="B31" t="str">
            <v>DEPOSITOS EN BANCOS LOCALES</v>
          </cell>
          <cell r="C31">
            <v>48112063.630000003</v>
          </cell>
          <cell r="D31">
            <v>48112063.630000003</v>
          </cell>
        </row>
        <row r="32">
          <cell r="A32">
            <v>1110040101</v>
          </cell>
          <cell r="B32" t="str">
            <v>A LA VISTA - ML</v>
          </cell>
          <cell r="C32">
            <v>48024334.240000002</v>
          </cell>
          <cell r="D32">
            <v>48024334.240000002</v>
          </cell>
        </row>
        <row r="33">
          <cell r="A33">
            <v>111004010101</v>
          </cell>
          <cell r="B33" t="str">
            <v>BANCO AGRICOLA</v>
          </cell>
          <cell r="C33">
            <v>20841420.82</v>
          </cell>
          <cell r="D33">
            <v>20841420.82</v>
          </cell>
        </row>
        <row r="34">
          <cell r="A34">
            <v>111004010103</v>
          </cell>
          <cell r="B34" t="str">
            <v>BANCO DE AMERICA CENTRAL</v>
          </cell>
          <cell r="C34">
            <v>3910930.13</v>
          </cell>
          <cell r="D34">
            <v>3910930.13</v>
          </cell>
        </row>
        <row r="35">
          <cell r="A35">
            <v>111004010104</v>
          </cell>
          <cell r="B35" t="str">
            <v>BANCO CUSCATLAN, S.A.</v>
          </cell>
          <cell r="C35">
            <v>16333865.27</v>
          </cell>
          <cell r="D35">
            <v>16333865.27</v>
          </cell>
        </row>
        <row r="36">
          <cell r="A36">
            <v>111004010107</v>
          </cell>
          <cell r="B36" t="str">
            <v>BANCO DE FOMENTO AGROPECUARIO</v>
          </cell>
          <cell r="C36">
            <v>1089.71</v>
          </cell>
          <cell r="D36">
            <v>1089.71</v>
          </cell>
        </row>
        <row r="37">
          <cell r="A37">
            <v>111004010108</v>
          </cell>
          <cell r="B37" t="str">
            <v>BANCO HIPOTECARIO</v>
          </cell>
          <cell r="C37">
            <v>1012861.22</v>
          </cell>
          <cell r="D37">
            <v>1012861.22</v>
          </cell>
        </row>
        <row r="38">
          <cell r="A38">
            <v>111004010111</v>
          </cell>
          <cell r="B38" t="str">
            <v>BANCO PROMERICA</v>
          </cell>
          <cell r="C38">
            <v>2183417.5299999998</v>
          </cell>
          <cell r="D38">
            <v>2183417.5299999998</v>
          </cell>
        </row>
        <row r="39">
          <cell r="A39">
            <v>111004010112</v>
          </cell>
          <cell r="B39" t="str">
            <v>DAVIVIENDA</v>
          </cell>
          <cell r="C39">
            <v>3740034.46</v>
          </cell>
          <cell r="D39">
            <v>3740034.46</v>
          </cell>
        </row>
        <row r="40">
          <cell r="A40">
            <v>111004010117</v>
          </cell>
          <cell r="B40" t="str">
            <v>BANCO AZUL EL SALVADOR, S.A.</v>
          </cell>
          <cell r="C40">
            <v>715.1</v>
          </cell>
          <cell r="D40">
            <v>715.1</v>
          </cell>
        </row>
        <row r="41">
          <cell r="A41">
            <v>1110049901</v>
          </cell>
          <cell r="B41" t="str">
            <v>INTERESES Y OTROS POR COBRAR</v>
          </cell>
          <cell r="C41">
            <v>87729.39</v>
          </cell>
          <cell r="D41">
            <v>87729.39</v>
          </cell>
        </row>
        <row r="42">
          <cell r="A42">
            <v>111004990101</v>
          </cell>
          <cell r="B42" t="str">
            <v>A LA VISTA</v>
          </cell>
          <cell r="C42">
            <v>87729.39</v>
          </cell>
          <cell r="D42">
            <v>87729.39</v>
          </cell>
        </row>
        <row r="43">
          <cell r="A43">
            <v>11100499010101</v>
          </cell>
          <cell r="B43" t="str">
            <v>BANCO AGRICOLA</v>
          </cell>
          <cell r="C43">
            <v>45478.26</v>
          </cell>
          <cell r="D43">
            <v>45478.26</v>
          </cell>
        </row>
        <row r="44">
          <cell r="A44">
            <v>11100499010103</v>
          </cell>
          <cell r="B44" t="str">
            <v>BANCO DE AMERICA CENTRAL</v>
          </cell>
          <cell r="C44">
            <v>11025.39</v>
          </cell>
          <cell r="D44">
            <v>11025.39</v>
          </cell>
        </row>
        <row r="45">
          <cell r="A45">
            <v>11100499010104</v>
          </cell>
          <cell r="B45" t="str">
            <v>BANCO CUSCATLAN, S.A.</v>
          </cell>
          <cell r="C45">
            <v>21515.83</v>
          </cell>
          <cell r="D45">
            <v>21515.83</v>
          </cell>
        </row>
        <row r="46">
          <cell r="A46">
            <v>11100499010108</v>
          </cell>
          <cell r="B46" t="str">
            <v>BANCO HIPOTECARIO</v>
          </cell>
          <cell r="C46">
            <v>1640.5</v>
          </cell>
          <cell r="D46">
            <v>1640.5</v>
          </cell>
        </row>
        <row r="47">
          <cell r="A47">
            <v>11100499010111</v>
          </cell>
          <cell r="B47" t="str">
            <v>BANCO PROMERICA</v>
          </cell>
          <cell r="C47">
            <v>1074.97</v>
          </cell>
          <cell r="D47">
            <v>1074.97</v>
          </cell>
        </row>
        <row r="48">
          <cell r="A48">
            <v>11100499010112</v>
          </cell>
          <cell r="B48" t="str">
            <v>DAVIVIENDA</v>
          </cell>
          <cell r="C48">
            <v>6994.44</v>
          </cell>
          <cell r="D48">
            <v>6994.44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3372681.76</v>
          </cell>
          <cell r="D49">
            <v>3372681.76</v>
          </cell>
        </row>
        <row r="50">
          <cell r="A50">
            <v>1110060101</v>
          </cell>
          <cell r="B50" t="str">
            <v>A LA VISTA</v>
          </cell>
          <cell r="C50">
            <v>3372681.76</v>
          </cell>
          <cell r="D50">
            <v>3372681.76</v>
          </cell>
        </row>
        <row r="51">
          <cell r="A51">
            <v>111006010101</v>
          </cell>
          <cell r="B51" t="str">
            <v>BANCO CITIBANK NEW YORK</v>
          </cell>
          <cell r="C51">
            <v>3372681.76</v>
          </cell>
          <cell r="D51">
            <v>3372681.76</v>
          </cell>
        </row>
        <row r="52">
          <cell r="A52">
            <v>113</v>
          </cell>
          <cell r="B52" t="str">
            <v>INVERSIONES FINANCIERAS</v>
          </cell>
          <cell r="C52">
            <v>187763039.41999999</v>
          </cell>
          <cell r="D52">
            <v>187763039.41999999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180618592.41999999</v>
          </cell>
          <cell r="D53">
            <v>180618592.41999999</v>
          </cell>
        </row>
        <row r="54">
          <cell r="A54">
            <v>113001</v>
          </cell>
          <cell r="B54" t="str">
            <v>TITULOSVALORES PROPIOS</v>
          </cell>
          <cell r="C54">
            <v>180618592.41999999</v>
          </cell>
          <cell r="D54">
            <v>180618592.41999999</v>
          </cell>
        </row>
        <row r="55">
          <cell r="A55">
            <v>1130010201</v>
          </cell>
          <cell r="B55" t="str">
            <v>EMITIDOS POR EL ESTADO</v>
          </cell>
          <cell r="C55">
            <v>180489425.75</v>
          </cell>
          <cell r="D55">
            <v>180489425.75</v>
          </cell>
        </row>
        <row r="56">
          <cell r="A56">
            <v>1130019901</v>
          </cell>
          <cell r="B56" t="str">
            <v>INTERESES Y OTROS POR COBRAR</v>
          </cell>
          <cell r="C56">
            <v>129166.67</v>
          </cell>
          <cell r="D56">
            <v>129166.67</v>
          </cell>
        </row>
        <row r="57">
          <cell r="A57">
            <v>113001990102</v>
          </cell>
          <cell r="B57" t="str">
            <v>EMITIDOS POR EL ESTADO</v>
          </cell>
          <cell r="C57">
            <v>129166.67</v>
          </cell>
          <cell r="D57">
            <v>129166.67</v>
          </cell>
        </row>
        <row r="58">
          <cell r="A58">
            <v>1131</v>
          </cell>
          <cell r="B58" t="str">
            <v>TITULOSVALORES CONSERVARSE HASTA EL VENCIMIENTO</v>
          </cell>
          <cell r="C58">
            <v>7144447</v>
          </cell>
          <cell r="D58">
            <v>7144447</v>
          </cell>
        </row>
        <row r="59">
          <cell r="A59">
            <v>113100</v>
          </cell>
          <cell r="B59" t="str">
            <v>TITULOSVALORES CONSERVARSE HASTA EL VENCIMIENTO</v>
          </cell>
          <cell r="C59">
            <v>7144447</v>
          </cell>
          <cell r="D59">
            <v>7144447</v>
          </cell>
        </row>
        <row r="60">
          <cell r="A60">
            <v>1131000701</v>
          </cell>
          <cell r="B60" t="str">
            <v>EMITIDOS POR INSTITUCIONES EXTRANJERAS</v>
          </cell>
          <cell r="C60">
            <v>7144447</v>
          </cell>
          <cell r="D60">
            <v>7144447</v>
          </cell>
        </row>
        <row r="61">
          <cell r="A61">
            <v>114</v>
          </cell>
          <cell r="B61" t="str">
            <v>PRESTAMOS</v>
          </cell>
          <cell r="C61">
            <v>309360401.07999998</v>
          </cell>
          <cell r="D61">
            <v>309360401.07999998</v>
          </cell>
        </row>
        <row r="62">
          <cell r="A62">
            <v>1141</v>
          </cell>
          <cell r="B62" t="str">
            <v>PRESTAMOS PACTADOS HASTA UN AÑO PLAZO</v>
          </cell>
          <cell r="C62">
            <v>3369228.75</v>
          </cell>
          <cell r="D62">
            <v>3369228.75</v>
          </cell>
        </row>
        <row r="63">
          <cell r="A63">
            <v>114104</v>
          </cell>
          <cell r="B63" t="str">
            <v>PRESTAMOS A PARTICULARES</v>
          </cell>
          <cell r="C63">
            <v>8727.9</v>
          </cell>
          <cell r="D63">
            <v>8727.9</v>
          </cell>
        </row>
        <row r="64">
          <cell r="A64">
            <v>1141040101</v>
          </cell>
          <cell r="B64" t="str">
            <v>OTORGAMIENTOS ORIGINALES</v>
          </cell>
          <cell r="C64">
            <v>8561</v>
          </cell>
          <cell r="D64">
            <v>8561</v>
          </cell>
        </row>
        <row r="65">
          <cell r="A65">
            <v>1141049901</v>
          </cell>
          <cell r="B65" t="str">
            <v>INTERESES Y OTROS POR COBRAR</v>
          </cell>
          <cell r="C65">
            <v>166.9</v>
          </cell>
          <cell r="D65">
            <v>166.9</v>
          </cell>
        </row>
        <row r="66">
          <cell r="A66">
            <v>114104990101</v>
          </cell>
          <cell r="B66" t="str">
            <v>OTORGAMIENTOS ORIGINALES</v>
          </cell>
          <cell r="C66">
            <v>166.9</v>
          </cell>
          <cell r="D66">
            <v>166.9</v>
          </cell>
        </row>
        <row r="67">
          <cell r="A67">
            <v>114106</v>
          </cell>
          <cell r="B67" t="str">
            <v>PRESTAMOS A OTRAS ENTIDADES DEL SISTEMA FINANCIERO</v>
          </cell>
          <cell r="C67">
            <v>3360500.85</v>
          </cell>
          <cell r="D67">
            <v>3360500.85</v>
          </cell>
        </row>
        <row r="68">
          <cell r="A68">
            <v>1141060201</v>
          </cell>
          <cell r="B68" t="str">
            <v>PRESTAMOS PARA OTROS PROPOSITOS</v>
          </cell>
          <cell r="C68">
            <v>3356279.96</v>
          </cell>
          <cell r="D68">
            <v>3356279.96</v>
          </cell>
        </row>
        <row r="69">
          <cell r="A69">
            <v>114106020101</v>
          </cell>
          <cell r="B69" t="str">
            <v>OTORGAMIENTOS ORIGINALES</v>
          </cell>
          <cell r="C69">
            <v>3356279.96</v>
          </cell>
          <cell r="D69">
            <v>3356279.96</v>
          </cell>
        </row>
        <row r="70">
          <cell r="A70">
            <v>1141069901</v>
          </cell>
          <cell r="B70" t="str">
            <v>INTERESES Y OTROS POR COBRAR</v>
          </cell>
          <cell r="C70">
            <v>4220.8900000000003</v>
          </cell>
          <cell r="D70">
            <v>4220.8900000000003</v>
          </cell>
        </row>
        <row r="71">
          <cell r="A71">
            <v>114106990101</v>
          </cell>
          <cell r="B71" t="str">
            <v>OTORGAMIENTOS ORIGINALES</v>
          </cell>
          <cell r="C71">
            <v>4220.8900000000003</v>
          </cell>
          <cell r="D71">
            <v>4220.8900000000003</v>
          </cell>
        </row>
        <row r="72">
          <cell r="A72">
            <v>11410699010102</v>
          </cell>
          <cell r="B72" t="str">
            <v>PRESTAMOS PARA OTROS PROPOSITOS</v>
          </cell>
          <cell r="C72">
            <v>4220.8900000000003</v>
          </cell>
          <cell r="D72">
            <v>4220.8900000000003</v>
          </cell>
        </row>
        <row r="73">
          <cell r="A73">
            <v>1142</v>
          </cell>
          <cell r="B73" t="str">
            <v>PRESTAMOS PACTADOS A MAS DE UN ANIO PLAZO</v>
          </cell>
          <cell r="C73">
            <v>309192988.17000002</v>
          </cell>
          <cell r="D73">
            <v>309192988.17000002</v>
          </cell>
        </row>
        <row r="74">
          <cell r="A74">
            <v>114204</v>
          </cell>
          <cell r="B74" t="str">
            <v>PRESTAMOS A PARTICULARES</v>
          </cell>
          <cell r="C74">
            <v>4390365.6399999997</v>
          </cell>
          <cell r="D74">
            <v>4390365.6399999997</v>
          </cell>
        </row>
        <row r="75">
          <cell r="A75">
            <v>1142040101</v>
          </cell>
          <cell r="B75" t="str">
            <v>OTORGAMIENTOS ORIGINALES</v>
          </cell>
          <cell r="C75">
            <v>577957.64</v>
          </cell>
          <cell r="D75">
            <v>577957.64</v>
          </cell>
        </row>
        <row r="76">
          <cell r="A76">
            <v>1142040701</v>
          </cell>
          <cell r="B76" t="str">
            <v>PRESTAMOS PARA ADQUISICION DE VIVIENDA</v>
          </cell>
          <cell r="C76">
            <v>3811338.97</v>
          </cell>
          <cell r="D76">
            <v>3811338.97</v>
          </cell>
        </row>
        <row r="77">
          <cell r="A77">
            <v>1142049901</v>
          </cell>
          <cell r="B77" t="str">
            <v>INTERESES Y OTROS POR COBRAR</v>
          </cell>
          <cell r="C77">
            <v>1069.03</v>
          </cell>
          <cell r="D77">
            <v>1069.03</v>
          </cell>
        </row>
        <row r="78">
          <cell r="A78">
            <v>114204990101</v>
          </cell>
          <cell r="B78" t="str">
            <v>OTORGAMIENTOS ORIGINALES</v>
          </cell>
          <cell r="C78">
            <v>233.08</v>
          </cell>
          <cell r="D78">
            <v>233.08</v>
          </cell>
        </row>
        <row r="79">
          <cell r="A79">
            <v>114204990107</v>
          </cell>
          <cell r="B79" t="str">
            <v>PRESTAMOS PARA ADQUISICION DE VIVIENDA</v>
          </cell>
          <cell r="C79">
            <v>835.95</v>
          </cell>
          <cell r="D79">
            <v>835.95</v>
          </cell>
        </row>
        <row r="80">
          <cell r="A80">
            <v>114206</v>
          </cell>
          <cell r="B80" t="str">
            <v>PRESTAMOS A OTRAS ENTIDADES DEL SISTEMA FINANCIERO</v>
          </cell>
          <cell r="C80">
            <v>304802622.52999997</v>
          </cell>
          <cell r="D80">
            <v>304802622.52999997</v>
          </cell>
        </row>
        <row r="81">
          <cell r="A81">
            <v>1142060101</v>
          </cell>
          <cell r="B81" t="str">
            <v>PRESTAMOS PARA OTROS PROPOSITOS</v>
          </cell>
          <cell r="C81">
            <v>303981971.29000002</v>
          </cell>
          <cell r="D81">
            <v>303981971.29000002</v>
          </cell>
        </row>
        <row r="82">
          <cell r="A82">
            <v>114206010101</v>
          </cell>
          <cell r="B82" t="str">
            <v>OTORGAMIENTOS ORIGINALES</v>
          </cell>
          <cell r="C82">
            <v>303981971.29000002</v>
          </cell>
          <cell r="D82">
            <v>303981971.29000002</v>
          </cell>
        </row>
        <row r="83">
          <cell r="A83">
            <v>1142069901</v>
          </cell>
          <cell r="B83" t="str">
            <v>INTERESES Y OTROS POR COBRAR</v>
          </cell>
          <cell r="C83">
            <v>820651.24</v>
          </cell>
          <cell r="D83">
            <v>820651.24</v>
          </cell>
        </row>
        <row r="84">
          <cell r="A84">
            <v>114206990101</v>
          </cell>
          <cell r="B84" t="str">
            <v>OTORGAMIENTOS ORIGINALES</v>
          </cell>
          <cell r="C84">
            <v>820651.24</v>
          </cell>
          <cell r="D84">
            <v>820651.24</v>
          </cell>
        </row>
        <row r="85">
          <cell r="A85">
            <v>11420699010101</v>
          </cell>
          <cell r="B85" t="str">
            <v>PRESTAMOS PARA OTROS PROPOSITOS</v>
          </cell>
          <cell r="C85">
            <v>820651.24</v>
          </cell>
          <cell r="D85">
            <v>820651.24</v>
          </cell>
        </row>
        <row r="86">
          <cell r="A86">
            <v>1149</v>
          </cell>
          <cell r="B86" t="str">
            <v>PROVISION PARA INCOBRABILIDAD DE PRESTAMOS</v>
          </cell>
          <cell r="C86">
            <v>-3201815.84</v>
          </cell>
          <cell r="D86">
            <v>-3201815.84</v>
          </cell>
        </row>
        <row r="87">
          <cell r="A87">
            <v>114901</v>
          </cell>
          <cell r="B87" t="str">
            <v>PROVISION PARA INCOBRABILIDAD DE PRESTAMOS</v>
          </cell>
          <cell r="C87">
            <v>-3201815.84</v>
          </cell>
          <cell r="D87">
            <v>-3201815.84</v>
          </cell>
        </row>
        <row r="88">
          <cell r="A88">
            <v>1149010101</v>
          </cell>
          <cell r="B88" t="str">
            <v>PROVISIONES POR CATEGORIA DE RIESGO</v>
          </cell>
          <cell r="C88">
            <v>-52386.67</v>
          </cell>
          <cell r="D88">
            <v>-52386.67</v>
          </cell>
        </row>
        <row r="89">
          <cell r="A89">
            <v>114901010101</v>
          </cell>
          <cell r="B89" t="str">
            <v>CAPITAL</v>
          </cell>
          <cell r="C89">
            <v>-52096.43</v>
          </cell>
          <cell r="D89">
            <v>-52096.43</v>
          </cell>
        </row>
        <row r="90">
          <cell r="A90">
            <v>11490101010101</v>
          </cell>
          <cell r="B90" t="str">
            <v>RESERVA PRESTAMOS CATEGORIA A2 Y B</v>
          </cell>
          <cell r="C90">
            <v>-52096.43</v>
          </cell>
          <cell r="D90">
            <v>-52096.43</v>
          </cell>
        </row>
        <row r="91">
          <cell r="A91">
            <v>114901010102</v>
          </cell>
          <cell r="B91" t="str">
            <v>INTERESES</v>
          </cell>
          <cell r="C91">
            <v>-290.24</v>
          </cell>
          <cell r="D91">
            <v>-290.24</v>
          </cell>
        </row>
        <row r="92">
          <cell r="A92">
            <v>11490101010201</v>
          </cell>
          <cell r="B92" t="str">
            <v>RESERVA PRESTAMOS CATEGORIA A2 Y B</v>
          </cell>
          <cell r="C92">
            <v>-290.24</v>
          </cell>
          <cell r="D92">
            <v>-290.24</v>
          </cell>
        </row>
        <row r="93">
          <cell r="A93">
            <v>1149010301</v>
          </cell>
          <cell r="B93" t="str">
            <v>PROVISIONES VOLUNTARIAS</v>
          </cell>
          <cell r="C93">
            <v>-3149429.17</v>
          </cell>
          <cell r="D93">
            <v>-3149429.17</v>
          </cell>
        </row>
        <row r="94">
          <cell r="A94">
            <v>12</v>
          </cell>
          <cell r="B94" t="str">
            <v>OTROS ACTIVOS</v>
          </cell>
          <cell r="C94">
            <v>28283263.949999999</v>
          </cell>
          <cell r="D94">
            <v>28283263.949999999</v>
          </cell>
        </row>
        <row r="95">
          <cell r="A95">
            <v>123</v>
          </cell>
          <cell r="B95" t="str">
            <v>EXISTENCIAS</v>
          </cell>
          <cell r="C95">
            <v>351256.56</v>
          </cell>
          <cell r="D95">
            <v>351256.56</v>
          </cell>
        </row>
        <row r="96">
          <cell r="A96">
            <v>1230</v>
          </cell>
          <cell r="B96" t="str">
            <v>EXISTENCIAS</v>
          </cell>
          <cell r="C96">
            <v>351256.56</v>
          </cell>
          <cell r="D96">
            <v>351256.56</v>
          </cell>
        </row>
        <row r="97">
          <cell r="A97">
            <v>123001</v>
          </cell>
          <cell r="B97" t="str">
            <v>BIENES PARA LA VENTA</v>
          </cell>
          <cell r="C97">
            <v>306739</v>
          </cell>
          <cell r="D97">
            <v>306739</v>
          </cell>
        </row>
        <row r="98">
          <cell r="A98">
            <v>1230010100</v>
          </cell>
          <cell r="B98" t="str">
            <v>TARJETAS DE CREDITO</v>
          </cell>
          <cell r="C98">
            <v>244145.94</v>
          </cell>
          <cell r="D98">
            <v>244145.94</v>
          </cell>
        </row>
        <row r="99">
          <cell r="A99">
            <v>123001010001</v>
          </cell>
          <cell r="B99" t="str">
            <v>OFICINA CENTRAL</v>
          </cell>
          <cell r="C99">
            <v>91855.42</v>
          </cell>
          <cell r="D99">
            <v>91855.42</v>
          </cell>
        </row>
        <row r="100">
          <cell r="A100">
            <v>123001010003</v>
          </cell>
          <cell r="B100" t="str">
            <v>FEDECREDITO</v>
          </cell>
          <cell r="C100">
            <v>152290.51999999999</v>
          </cell>
          <cell r="D100">
            <v>152290.51999999999</v>
          </cell>
        </row>
        <row r="101">
          <cell r="A101">
            <v>12300101000301</v>
          </cell>
          <cell r="B101" t="str">
            <v>PLASTICO</v>
          </cell>
          <cell r="C101">
            <v>132988.34</v>
          </cell>
          <cell r="D101">
            <v>132988.34</v>
          </cell>
        </row>
        <row r="102">
          <cell r="A102">
            <v>12300101000302</v>
          </cell>
          <cell r="B102" t="str">
            <v>ARTICULOS PROMOCIONALES Y PAPELERIA</v>
          </cell>
          <cell r="C102">
            <v>19302.18</v>
          </cell>
          <cell r="D102">
            <v>19302.18</v>
          </cell>
        </row>
        <row r="103">
          <cell r="A103">
            <v>1230010200</v>
          </cell>
          <cell r="B103" t="str">
            <v>CHEQUERAS</v>
          </cell>
          <cell r="C103">
            <v>4585.5</v>
          </cell>
          <cell r="D103">
            <v>4585.5</v>
          </cell>
        </row>
        <row r="104">
          <cell r="A104">
            <v>123001020001</v>
          </cell>
          <cell r="B104" t="str">
            <v>OFICINA CENTRAL</v>
          </cell>
          <cell r="C104">
            <v>4585.5</v>
          </cell>
          <cell r="D104">
            <v>4585.5</v>
          </cell>
        </row>
        <row r="105">
          <cell r="A105">
            <v>1230019100</v>
          </cell>
          <cell r="B105" t="str">
            <v>OTROS</v>
          </cell>
          <cell r="C105">
            <v>58007.56</v>
          </cell>
          <cell r="D105">
            <v>58007.56</v>
          </cell>
        </row>
        <row r="106">
          <cell r="A106">
            <v>123001910001</v>
          </cell>
          <cell r="B106" t="str">
            <v>OFICINA CENTRAL</v>
          </cell>
          <cell r="C106">
            <v>58007.56</v>
          </cell>
          <cell r="D106">
            <v>58007.56</v>
          </cell>
        </row>
        <row r="107">
          <cell r="A107">
            <v>123002</v>
          </cell>
          <cell r="B107" t="str">
            <v>BIENES PARA CONSUMO</v>
          </cell>
          <cell r="C107">
            <v>44517.56</v>
          </cell>
          <cell r="D107">
            <v>44517.56</v>
          </cell>
        </row>
        <row r="108">
          <cell r="A108">
            <v>1230020100</v>
          </cell>
          <cell r="B108" t="str">
            <v>PAPELERIA, UTILES Y ENSERES</v>
          </cell>
          <cell r="C108">
            <v>39820.83</v>
          </cell>
          <cell r="D108">
            <v>39820.83</v>
          </cell>
        </row>
        <row r="109">
          <cell r="A109">
            <v>123002010001</v>
          </cell>
          <cell r="B109" t="str">
            <v>OFICINA CENTRAL</v>
          </cell>
          <cell r="C109">
            <v>39820.83</v>
          </cell>
          <cell r="D109">
            <v>39820.83</v>
          </cell>
        </row>
        <row r="110">
          <cell r="A110">
            <v>1230029100</v>
          </cell>
          <cell r="B110" t="str">
            <v>OTROS</v>
          </cell>
          <cell r="C110">
            <v>4696.7299999999996</v>
          </cell>
          <cell r="D110">
            <v>4696.7299999999996</v>
          </cell>
        </row>
        <row r="111">
          <cell r="A111">
            <v>123002910001</v>
          </cell>
          <cell r="B111" t="str">
            <v>ARTICULOS DE ASEO Y LIMPIEZA</v>
          </cell>
          <cell r="C111">
            <v>1689.54</v>
          </cell>
          <cell r="D111">
            <v>1689.54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131.63</v>
          </cell>
          <cell r="D112">
            <v>131.63</v>
          </cell>
        </row>
        <row r="113">
          <cell r="A113">
            <v>123002910003</v>
          </cell>
          <cell r="B113" t="str">
            <v>CUPONES DE COMBUSTIBLE</v>
          </cell>
          <cell r="C113">
            <v>2875.56</v>
          </cell>
          <cell r="D113">
            <v>2875.56</v>
          </cell>
        </row>
        <row r="114">
          <cell r="A114">
            <v>124</v>
          </cell>
          <cell r="B114" t="str">
            <v>GASTOS PAGADOS POR ANTICIPADO Y CARGOS DIFERIDOS</v>
          </cell>
          <cell r="C114">
            <v>6010990.4900000002</v>
          </cell>
          <cell r="D114">
            <v>6010990.4900000002</v>
          </cell>
        </row>
        <row r="115">
          <cell r="A115">
            <v>1240</v>
          </cell>
          <cell r="B115" t="str">
            <v>GASTOS PAGADOS POR ANTICIPADO Y CARGOS DIFERIDOS</v>
          </cell>
          <cell r="C115">
            <v>6010990.4900000002</v>
          </cell>
          <cell r="D115">
            <v>6010990.4900000002</v>
          </cell>
        </row>
        <row r="116">
          <cell r="A116">
            <v>124001</v>
          </cell>
          <cell r="B116" t="str">
            <v>SEGUROS</v>
          </cell>
          <cell r="C116">
            <v>55619.95</v>
          </cell>
          <cell r="D116">
            <v>55619.95</v>
          </cell>
        </row>
        <row r="117">
          <cell r="A117">
            <v>1240010100</v>
          </cell>
          <cell r="B117" t="str">
            <v>SOBRE PERSONAS</v>
          </cell>
          <cell r="C117">
            <v>21918.42</v>
          </cell>
          <cell r="D117">
            <v>21918.42</v>
          </cell>
        </row>
        <row r="118">
          <cell r="A118">
            <v>124001010001</v>
          </cell>
          <cell r="B118" t="str">
            <v>SEGURO DE VIDA</v>
          </cell>
          <cell r="C118">
            <v>6069.41</v>
          </cell>
          <cell r="D118">
            <v>6069.41</v>
          </cell>
        </row>
        <row r="119">
          <cell r="A119">
            <v>124001010002</v>
          </cell>
          <cell r="B119" t="str">
            <v>SEGURO MEDICO HOSPITALARIO</v>
          </cell>
          <cell r="C119">
            <v>15849.01</v>
          </cell>
          <cell r="D119">
            <v>15849.01</v>
          </cell>
        </row>
        <row r="120">
          <cell r="A120">
            <v>1240010200</v>
          </cell>
          <cell r="B120" t="str">
            <v>SOBRE BIENES</v>
          </cell>
          <cell r="C120">
            <v>9462.32</v>
          </cell>
          <cell r="D120">
            <v>9462.32</v>
          </cell>
        </row>
        <row r="121">
          <cell r="A121">
            <v>1240010300</v>
          </cell>
          <cell r="B121" t="str">
            <v>SOBRE RIESGOS DE INTERMEDIACION</v>
          </cell>
          <cell r="C121">
            <v>24239.21</v>
          </cell>
          <cell r="D121">
            <v>24239.21</v>
          </cell>
        </row>
        <row r="122">
          <cell r="A122">
            <v>124002</v>
          </cell>
          <cell r="B122" t="str">
            <v>ALQUILERES</v>
          </cell>
          <cell r="C122">
            <v>818.86</v>
          </cell>
          <cell r="D122">
            <v>818.86</v>
          </cell>
        </row>
        <row r="123">
          <cell r="A123">
            <v>1240020100</v>
          </cell>
          <cell r="B123" t="str">
            <v>LOCALES</v>
          </cell>
          <cell r="C123">
            <v>818.86</v>
          </cell>
          <cell r="D123">
            <v>818.86</v>
          </cell>
        </row>
        <row r="124">
          <cell r="A124">
            <v>124004</v>
          </cell>
          <cell r="B124" t="str">
            <v>INTANGIBLES</v>
          </cell>
          <cell r="C124">
            <v>2232338.02</v>
          </cell>
          <cell r="D124">
            <v>2232338.02</v>
          </cell>
        </row>
        <row r="125">
          <cell r="A125">
            <v>1240040100</v>
          </cell>
          <cell r="B125" t="str">
            <v>PROGRAMAS COMPUTACIONALES</v>
          </cell>
          <cell r="C125">
            <v>2232338.02</v>
          </cell>
          <cell r="D125">
            <v>2232338.02</v>
          </cell>
        </row>
        <row r="126">
          <cell r="A126">
            <v>124004010001</v>
          </cell>
          <cell r="B126" t="str">
            <v>ADQUIRIDOS POR LA EMPRESA</v>
          </cell>
          <cell r="C126">
            <v>2232338.02</v>
          </cell>
          <cell r="D126">
            <v>2232338.02</v>
          </cell>
        </row>
        <row r="127">
          <cell r="A127">
            <v>124006</v>
          </cell>
          <cell r="B127" t="str">
            <v>DIFERENCIAS TEMPORARIAS POR IMPUESTOS SOBRE LAS GANANCIAS</v>
          </cell>
          <cell r="C127">
            <v>62522.01</v>
          </cell>
          <cell r="D127">
            <v>62522.01</v>
          </cell>
        </row>
        <row r="128">
          <cell r="A128">
            <v>1240060100</v>
          </cell>
          <cell r="B128" t="str">
            <v>IMPUESTO SOBRE LA RENTA</v>
          </cell>
          <cell r="C128">
            <v>62522.01</v>
          </cell>
          <cell r="D128">
            <v>62522.01</v>
          </cell>
        </row>
        <row r="129">
          <cell r="A129">
            <v>124098</v>
          </cell>
          <cell r="B129" t="str">
            <v>OTROS PAGOS ANTICIPADOS</v>
          </cell>
          <cell r="C129">
            <v>1200034.69</v>
          </cell>
          <cell r="D129">
            <v>1200034.69</v>
          </cell>
        </row>
        <row r="130">
          <cell r="A130">
            <v>1240980100</v>
          </cell>
          <cell r="B130" t="str">
            <v>PAGO A CUENTA DEL IMPUESTO SOBRE LA RENTA</v>
          </cell>
          <cell r="C130">
            <v>443167.03</v>
          </cell>
          <cell r="D130">
            <v>443167.03</v>
          </cell>
        </row>
        <row r="131">
          <cell r="A131">
            <v>124098010001</v>
          </cell>
          <cell r="B131" t="str">
            <v>IMPUESTO SOBRE INGRESOS GRAVADOS</v>
          </cell>
          <cell r="C131">
            <v>402198.53</v>
          </cell>
          <cell r="D131">
            <v>402198.53</v>
          </cell>
        </row>
        <row r="132">
          <cell r="A132">
            <v>124098010002</v>
          </cell>
          <cell r="B132" t="str">
            <v>IMPUESTO RETENIDO SOBRE INGRESO GRAVADOS</v>
          </cell>
          <cell r="C132">
            <v>40968.5</v>
          </cell>
          <cell r="D132">
            <v>40968.5</v>
          </cell>
        </row>
        <row r="133">
          <cell r="A133">
            <v>1240980200</v>
          </cell>
          <cell r="B133" t="str">
            <v>SUSCRIPCIONES Y CONTRATOS DE MANTENIMIENTO</v>
          </cell>
          <cell r="C133">
            <v>366368.94</v>
          </cell>
          <cell r="D133">
            <v>366368.94</v>
          </cell>
        </row>
        <row r="134">
          <cell r="A134">
            <v>124098020001</v>
          </cell>
          <cell r="B134" t="str">
            <v>SUSCRIPCIONES</v>
          </cell>
          <cell r="C134">
            <v>10025.11</v>
          </cell>
          <cell r="D134">
            <v>10025.11</v>
          </cell>
        </row>
        <row r="135">
          <cell r="A135">
            <v>124098020002</v>
          </cell>
          <cell r="B135" t="str">
            <v>CONTRATOS DE MANTENIMIENTO</v>
          </cell>
          <cell r="C135">
            <v>356343.83</v>
          </cell>
          <cell r="D135">
            <v>356343.83</v>
          </cell>
        </row>
        <row r="136">
          <cell r="A136">
            <v>1240989100</v>
          </cell>
          <cell r="B136" t="str">
            <v>OTROS</v>
          </cell>
          <cell r="C136">
            <v>390498.72</v>
          </cell>
          <cell r="D136">
            <v>390498.72</v>
          </cell>
        </row>
        <row r="137">
          <cell r="A137">
            <v>124098910001</v>
          </cell>
          <cell r="B137" t="str">
            <v>IMPUESTOS MUNICIPALES</v>
          </cell>
          <cell r="C137">
            <v>9762.7900000000009</v>
          </cell>
          <cell r="D137">
            <v>9762.7900000000009</v>
          </cell>
        </row>
        <row r="138">
          <cell r="A138">
            <v>124098910002</v>
          </cell>
          <cell r="B138" t="str">
            <v>RENOVACION DE MATRICULA DE COMERCIO</v>
          </cell>
          <cell r="C138">
            <v>3849.54</v>
          </cell>
          <cell r="D138">
            <v>3849.54</v>
          </cell>
        </row>
        <row r="139">
          <cell r="A139">
            <v>124098910003</v>
          </cell>
          <cell r="B139" t="str">
            <v>PAGOS A PROVEEDORES</v>
          </cell>
          <cell r="C139">
            <v>376886.39</v>
          </cell>
          <cell r="D139">
            <v>376886.39</v>
          </cell>
        </row>
        <row r="140">
          <cell r="A140">
            <v>124099</v>
          </cell>
          <cell r="B140" t="str">
            <v>OTROS CARGOS DIFERIDOS</v>
          </cell>
          <cell r="C140">
            <v>2459656.96</v>
          </cell>
          <cell r="D140">
            <v>2459656.96</v>
          </cell>
        </row>
        <row r="141">
          <cell r="A141">
            <v>1240990100</v>
          </cell>
          <cell r="B141" t="str">
            <v>PRESTACIONES AL PERSONAL</v>
          </cell>
          <cell r="C141">
            <v>396.08</v>
          </cell>
          <cell r="D141">
            <v>396.08</v>
          </cell>
        </row>
        <row r="142">
          <cell r="A142">
            <v>1240999100</v>
          </cell>
          <cell r="B142" t="str">
            <v>OTROS</v>
          </cell>
          <cell r="C142">
            <v>2459260.88</v>
          </cell>
          <cell r="D142">
            <v>2459260.88</v>
          </cell>
        </row>
        <row r="143">
          <cell r="A143">
            <v>124099910003</v>
          </cell>
          <cell r="B143" t="str">
            <v>COMISIONES BANCARIAS</v>
          </cell>
          <cell r="C143">
            <v>2415096.1</v>
          </cell>
          <cell r="D143">
            <v>2415096.1</v>
          </cell>
        </row>
        <row r="144">
          <cell r="A144">
            <v>12409991000301</v>
          </cell>
          <cell r="B144" t="str">
            <v>BANCOS Y FINANCIERAS</v>
          </cell>
          <cell r="C144">
            <v>2083.4</v>
          </cell>
          <cell r="D144">
            <v>2083.4</v>
          </cell>
        </row>
        <row r="145">
          <cell r="A145">
            <v>12409991000306</v>
          </cell>
          <cell r="B145" t="str">
            <v>ENTIDADES EXTRANJERAS</v>
          </cell>
          <cell r="C145">
            <v>2413012.7000000002</v>
          </cell>
          <cell r="D145">
            <v>2413012.7000000002</v>
          </cell>
        </row>
        <row r="146">
          <cell r="A146">
            <v>124099910006</v>
          </cell>
          <cell r="B146" t="str">
            <v>PROYECTO</v>
          </cell>
          <cell r="C146">
            <v>4776.2299999999996</v>
          </cell>
          <cell r="D146">
            <v>4776.2299999999996</v>
          </cell>
        </row>
        <row r="147">
          <cell r="A147">
            <v>124099910009</v>
          </cell>
          <cell r="B147" t="str">
            <v>OTROS GASTOS SOBRE PRESTAMOS OBTENIDOS</v>
          </cell>
          <cell r="C147">
            <v>39388.550000000003</v>
          </cell>
          <cell r="D147">
            <v>39388.550000000003</v>
          </cell>
        </row>
        <row r="148">
          <cell r="A148">
            <v>12409991000901</v>
          </cell>
          <cell r="B148" t="str">
            <v>CONSULTORIAS POR PRESTAMOS</v>
          </cell>
          <cell r="C148">
            <v>39388.550000000003</v>
          </cell>
          <cell r="D148">
            <v>39388.550000000003</v>
          </cell>
        </row>
        <row r="149">
          <cell r="A149">
            <v>125</v>
          </cell>
          <cell r="B149" t="str">
            <v>CUENTAS POR COBRAR</v>
          </cell>
          <cell r="C149">
            <v>18395417.219999999</v>
          </cell>
          <cell r="D149">
            <v>18395417.219999999</v>
          </cell>
        </row>
        <row r="150">
          <cell r="A150">
            <v>1250</v>
          </cell>
          <cell r="B150" t="str">
            <v>CUENTAS POR COBRAR</v>
          </cell>
          <cell r="C150">
            <v>18492685.66</v>
          </cell>
          <cell r="D150">
            <v>18492685.66</v>
          </cell>
        </row>
        <row r="151">
          <cell r="A151">
            <v>125001</v>
          </cell>
          <cell r="B151" t="str">
            <v>SALDOS POR COBRAR</v>
          </cell>
          <cell r="C151">
            <v>1154147.42</v>
          </cell>
          <cell r="D151">
            <v>1154147.42</v>
          </cell>
        </row>
        <row r="152">
          <cell r="A152">
            <v>1250010100</v>
          </cell>
          <cell r="B152" t="str">
            <v>ASOCIADOS</v>
          </cell>
          <cell r="C152">
            <v>1154147.42</v>
          </cell>
          <cell r="D152">
            <v>1154147.42</v>
          </cell>
        </row>
        <row r="153">
          <cell r="A153">
            <v>125001010001</v>
          </cell>
          <cell r="B153" t="str">
            <v>A CAJAS DE CREDITO</v>
          </cell>
          <cell r="C153">
            <v>1143105.6499999999</v>
          </cell>
          <cell r="D153">
            <v>1143105.6499999999</v>
          </cell>
        </row>
        <row r="154">
          <cell r="A154">
            <v>125001010002</v>
          </cell>
          <cell r="B154" t="str">
            <v>A BANCOS DE LOS TRABAJADORES</v>
          </cell>
          <cell r="C154">
            <v>11041.77</v>
          </cell>
          <cell r="D154">
            <v>11041.77</v>
          </cell>
        </row>
        <row r="155">
          <cell r="A155">
            <v>125003</v>
          </cell>
          <cell r="B155" t="str">
            <v>PAGOS POR CUENTA AJENA</v>
          </cell>
          <cell r="C155">
            <v>2921.28</v>
          </cell>
          <cell r="D155">
            <v>2921.28</v>
          </cell>
        </row>
        <row r="156">
          <cell r="A156">
            <v>1250039101</v>
          </cell>
          <cell r="B156" t="str">
            <v>OTROS DEUDORES</v>
          </cell>
          <cell r="C156">
            <v>2921.28</v>
          </cell>
          <cell r="D156">
            <v>2921.28</v>
          </cell>
        </row>
        <row r="157">
          <cell r="A157">
            <v>125003910102</v>
          </cell>
          <cell r="B157" t="str">
            <v>COMISION - SERVICIOS DE TRANSACCIONES TARJETAS DE DEBITO - A</v>
          </cell>
          <cell r="C157">
            <v>2295.89</v>
          </cell>
          <cell r="D157">
            <v>2295.89</v>
          </cell>
        </row>
        <row r="158">
          <cell r="A158">
            <v>125003910107</v>
          </cell>
          <cell r="B158" t="str">
            <v>INTERCAMBIO DE TARJETAS PENDIENTE DE LIQUIDAR</v>
          </cell>
          <cell r="C158">
            <v>625.39</v>
          </cell>
          <cell r="D158">
            <v>625.39</v>
          </cell>
        </row>
        <row r="159">
          <cell r="A159">
            <v>125004</v>
          </cell>
          <cell r="B159" t="str">
            <v>SERVICIOS FINANCIEROS</v>
          </cell>
          <cell r="C159">
            <v>211221.74</v>
          </cell>
          <cell r="D159">
            <v>211221.74</v>
          </cell>
        </row>
        <row r="160">
          <cell r="A160">
            <v>1250049101</v>
          </cell>
          <cell r="B160" t="str">
            <v>OTROS SERVICIOS FINANCIEROS</v>
          </cell>
          <cell r="C160">
            <v>211221.74</v>
          </cell>
          <cell r="D160">
            <v>211221.74</v>
          </cell>
        </row>
        <row r="161">
          <cell r="A161">
            <v>125004910104</v>
          </cell>
          <cell r="B161" t="str">
            <v>SERVICIOS - ATM´S</v>
          </cell>
          <cell r="C161">
            <v>190235</v>
          </cell>
          <cell r="D161">
            <v>190235</v>
          </cell>
        </row>
        <row r="162">
          <cell r="A162">
            <v>12500491010404</v>
          </cell>
          <cell r="B162" t="str">
            <v>SERVICIO DE ATM´S A OTROS BANCOS POR COBRAR A ATH</v>
          </cell>
          <cell r="C162">
            <v>450</v>
          </cell>
          <cell r="D162">
            <v>450</v>
          </cell>
        </row>
        <row r="163">
          <cell r="A163">
            <v>12500491010405</v>
          </cell>
          <cell r="B163" t="str">
            <v>SERVICIO DE ATMs A OTROS BANCOS - VISA</v>
          </cell>
          <cell r="C163">
            <v>189785</v>
          </cell>
          <cell r="D163">
            <v>189785</v>
          </cell>
        </row>
        <row r="164">
          <cell r="A164">
            <v>1250049101040500</v>
          </cell>
          <cell r="B164" t="str">
            <v>SERVICIO DE ATMs TARJETAS EXTRANJERAS</v>
          </cell>
          <cell r="C164">
            <v>11795</v>
          </cell>
          <cell r="D164">
            <v>11795</v>
          </cell>
        </row>
        <row r="165">
          <cell r="A165">
            <v>1250049101040500</v>
          </cell>
          <cell r="B165" t="str">
            <v>SERVICIO DE ATMs TARJETAS DE BANCOS LOCALES</v>
          </cell>
          <cell r="C165">
            <v>177990</v>
          </cell>
          <cell r="D165">
            <v>177990</v>
          </cell>
        </row>
        <row r="166">
          <cell r="A166">
            <v>125004910105</v>
          </cell>
          <cell r="B166" t="str">
            <v>COMISIONES - ATM´S</v>
          </cell>
          <cell r="C166">
            <v>18801.13</v>
          </cell>
          <cell r="D166">
            <v>18801.13</v>
          </cell>
        </row>
        <row r="167">
          <cell r="A167">
            <v>12500491010504</v>
          </cell>
          <cell r="B167" t="str">
            <v>SERVICIO DE ATM´S A OTROS BANCOS POR COBRAR A ATH</v>
          </cell>
          <cell r="C167">
            <v>997.3</v>
          </cell>
          <cell r="D167">
            <v>997.3</v>
          </cell>
        </row>
        <row r="168">
          <cell r="A168">
            <v>12500491010505</v>
          </cell>
          <cell r="B168" t="str">
            <v>COMISION POR SERVICIO DE ATM A OTROS BANCOS - VISA</v>
          </cell>
          <cell r="C168">
            <v>17803.830000000002</v>
          </cell>
          <cell r="D168">
            <v>17803.830000000002</v>
          </cell>
        </row>
        <row r="169">
          <cell r="A169">
            <v>1250049101050500</v>
          </cell>
          <cell r="B169" t="str">
            <v>SERVICIO ATM A OTROS BANCOS - TARJETAS BANCOS LOCALES</v>
          </cell>
          <cell r="C169">
            <v>17803.830000000002</v>
          </cell>
          <cell r="D169">
            <v>17803.830000000002</v>
          </cell>
        </row>
        <row r="170">
          <cell r="A170">
            <v>125004910108</v>
          </cell>
          <cell r="B170" t="str">
            <v>CONTROVERSIAS SERVICIO ATM - TARJETAS BANCOS LOCALE</v>
          </cell>
          <cell r="C170">
            <v>2185.61</v>
          </cell>
          <cell r="D170">
            <v>2185.61</v>
          </cell>
        </row>
        <row r="171">
          <cell r="A171">
            <v>12500491010801</v>
          </cell>
          <cell r="B171" t="str">
            <v>CONTROVERSIAS SERVICIO ATM - TARJETAS EXTRANJERAS</v>
          </cell>
          <cell r="C171">
            <v>2185.61</v>
          </cell>
          <cell r="D171">
            <v>2185.61</v>
          </cell>
        </row>
        <row r="172">
          <cell r="A172">
            <v>125005</v>
          </cell>
          <cell r="B172" t="str">
            <v>ANTICIPOS</v>
          </cell>
          <cell r="C172">
            <v>346298.33</v>
          </cell>
          <cell r="D172">
            <v>346298.33</v>
          </cell>
        </row>
        <row r="173">
          <cell r="A173">
            <v>1250050101</v>
          </cell>
          <cell r="B173" t="str">
            <v>AL PERSONAL</v>
          </cell>
          <cell r="C173">
            <v>8627.69</v>
          </cell>
          <cell r="D173">
            <v>8627.69</v>
          </cell>
        </row>
        <row r="174">
          <cell r="A174">
            <v>1250050201</v>
          </cell>
          <cell r="B174" t="str">
            <v>A PROVEEDORES</v>
          </cell>
          <cell r="C174">
            <v>337670.64</v>
          </cell>
          <cell r="D174">
            <v>337670.64</v>
          </cell>
        </row>
        <row r="175">
          <cell r="A175">
            <v>125099</v>
          </cell>
          <cell r="B175" t="str">
            <v>OTRAS</v>
          </cell>
          <cell r="C175">
            <v>16778096.890000001</v>
          </cell>
          <cell r="D175">
            <v>16778096.890000001</v>
          </cell>
        </row>
        <row r="176">
          <cell r="A176">
            <v>1250990101</v>
          </cell>
          <cell r="B176" t="str">
            <v>FALTANTES DE CAJEROS</v>
          </cell>
          <cell r="C176">
            <v>400</v>
          </cell>
          <cell r="D176">
            <v>400</v>
          </cell>
        </row>
        <row r="177">
          <cell r="A177">
            <v>125099010101</v>
          </cell>
          <cell r="B177" t="str">
            <v>OFICINA CENTRAL</v>
          </cell>
          <cell r="C177">
            <v>400</v>
          </cell>
          <cell r="D177">
            <v>400</v>
          </cell>
        </row>
        <row r="178">
          <cell r="A178">
            <v>1250999101</v>
          </cell>
          <cell r="B178" t="str">
            <v>OTRAS</v>
          </cell>
          <cell r="C178">
            <v>16777696.890000001</v>
          </cell>
          <cell r="D178">
            <v>16777696.890000001</v>
          </cell>
        </row>
        <row r="179">
          <cell r="A179">
            <v>125099910103</v>
          </cell>
          <cell r="B179" t="str">
            <v>DEPOSITOS EN GARANTIA</v>
          </cell>
          <cell r="C179">
            <v>2729777.22</v>
          </cell>
          <cell r="D179">
            <v>2729777.22</v>
          </cell>
        </row>
        <row r="180">
          <cell r="A180">
            <v>125099910105</v>
          </cell>
          <cell r="B180" t="str">
            <v>VALORES PENDIENTES DE OPERACIONES TRANSFER365</v>
          </cell>
          <cell r="C180">
            <v>8751.6299999999992</v>
          </cell>
          <cell r="D180">
            <v>8751.6299999999992</v>
          </cell>
        </row>
        <row r="181">
          <cell r="A181">
            <v>125099910107</v>
          </cell>
          <cell r="B181" t="str">
            <v>COLATERAL VISA</v>
          </cell>
          <cell r="C181">
            <v>4235392.33</v>
          </cell>
          <cell r="D181">
            <v>4235392.33</v>
          </cell>
        </row>
        <row r="182">
          <cell r="A182">
            <v>125099910112</v>
          </cell>
          <cell r="B182" t="str">
            <v>TRANSFERENCIA DE FONDOS</v>
          </cell>
          <cell r="C182">
            <v>310.75</v>
          </cell>
          <cell r="D182">
            <v>310.75</v>
          </cell>
        </row>
        <row r="183">
          <cell r="A183">
            <v>12509991011299</v>
          </cell>
          <cell r="B183" t="str">
            <v>OTROS</v>
          </cell>
          <cell r="C183">
            <v>310.75</v>
          </cell>
          <cell r="D183">
            <v>310.75</v>
          </cell>
        </row>
        <row r="184">
          <cell r="A184">
            <v>125099910113</v>
          </cell>
          <cell r="B184" t="str">
            <v>PLAN DE MARKETING</v>
          </cell>
          <cell r="C184">
            <v>667410.97</v>
          </cell>
          <cell r="D184">
            <v>667410.97</v>
          </cell>
        </row>
        <row r="185">
          <cell r="A185">
            <v>125099910114</v>
          </cell>
          <cell r="B185" t="str">
            <v>SALDO PRESTAMOS EX EMPLEADOS</v>
          </cell>
          <cell r="C185">
            <v>219819.93</v>
          </cell>
          <cell r="D185">
            <v>219819.93</v>
          </cell>
        </row>
        <row r="186">
          <cell r="A186">
            <v>125099910116</v>
          </cell>
          <cell r="B186" t="str">
            <v>CAMP. PROMOCIONAL SISTEMA FEDECREDITO</v>
          </cell>
          <cell r="C186">
            <v>33403.5</v>
          </cell>
          <cell r="D186">
            <v>33403.5</v>
          </cell>
        </row>
        <row r="187">
          <cell r="A187">
            <v>125099910122</v>
          </cell>
          <cell r="B187" t="str">
            <v>CADI</v>
          </cell>
          <cell r="C187">
            <v>103087.16</v>
          </cell>
          <cell r="D187">
            <v>103087.16</v>
          </cell>
        </row>
        <row r="188">
          <cell r="A188">
            <v>125099910123</v>
          </cell>
          <cell r="B188" t="str">
            <v>GASTOS POR COBRAR CADI</v>
          </cell>
          <cell r="C188">
            <v>27194.33</v>
          </cell>
          <cell r="D188">
            <v>27194.33</v>
          </cell>
        </row>
        <row r="189">
          <cell r="A189">
            <v>125099910129</v>
          </cell>
          <cell r="B189" t="str">
            <v>PROYECTOS</v>
          </cell>
          <cell r="C189">
            <v>1999943.1</v>
          </cell>
          <cell r="D189">
            <v>1999943.1</v>
          </cell>
        </row>
        <row r="190">
          <cell r="A190">
            <v>12509991012907</v>
          </cell>
          <cell r="B190" t="str">
            <v>PROYECTOS OTROS</v>
          </cell>
          <cell r="C190">
            <v>1999943.1</v>
          </cell>
          <cell r="D190">
            <v>1999943.1</v>
          </cell>
        </row>
        <row r="191">
          <cell r="A191">
            <v>125099910134</v>
          </cell>
          <cell r="B191" t="str">
            <v>CORPORACION FINANCIERA INTERNACIONAL</v>
          </cell>
          <cell r="C191">
            <v>5807105.8899999997</v>
          </cell>
          <cell r="D191">
            <v>5807105.8899999997</v>
          </cell>
        </row>
        <row r="192">
          <cell r="A192">
            <v>125099910135</v>
          </cell>
          <cell r="B192" t="str">
            <v>OPERACIONES POR APLICAR</v>
          </cell>
          <cell r="C192">
            <v>14358.66</v>
          </cell>
          <cell r="D192">
            <v>14358.66</v>
          </cell>
        </row>
        <row r="193">
          <cell r="A193">
            <v>125099910152</v>
          </cell>
          <cell r="B193" t="str">
            <v>SERVICIOS DE COLECTURIA EXTERNA</v>
          </cell>
          <cell r="C193">
            <v>102390.61</v>
          </cell>
          <cell r="D193">
            <v>102390.61</v>
          </cell>
        </row>
        <row r="194">
          <cell r="A194">
            <v>12509991015201</v>
          </cell>
          <cell r="B194" t="str">
            <v>PAGOS COLECTADOS</v>
          </cell>
          <cell r="C194">
            <v>102390.61</v>
          </cell>
          <cell r="D194">
            <v>102390.61</v>
          </cell>
        </row>
        <row r="195">
          <cell r="A195">
            <v>1250999101520100</v>
          </cell>
          <cell r="B195" t="str">
            <v>FARMACIAS ECONOMICAS</v>
          </cell>
          <cell r="C195">
            <v>102067.19</v>
          </cell>
          <cell r="D195">
            <v>102067.19</v>
          </cell>
        </row>
        <row r="196">
          <cell r="A196">
            <v>1250999101520100</v>
          </cell>
          <cell r="B196" t="str">
            <v>GRUPO MONGE - ALMACENES PRADO</v>
          </cell>
          <cell r="C196">
            <v>2</v>
          </cell>
          <cell r="D196">
            <v>2</v>
          </cell>
        </row>
        <row r="197">
          <cell r="A197">
            <v>1250999101520100</v>
          </cell>
          <cell r="B197" t="str">
            <v>SOVIPE COMERCIAL - ALMACENES WAY</v>
          </cell>
          <cell r="C197">
            <v>321.42</v>
          </cell>
          <cell r="D197">
            <v>321.42</v>
          </cell>
        </row>
        <row r="198">
          <cell r="A198">
            <v>125099910163</v>
          </cell>
          <cell r="B198" t="str">
            <v>COMISIONES POR SERVICIO</v>
          </cell>
          <cell r="C198">
            <v>70473.19</v>
          </cell>
          <cell r="D198">
            <v>70473.19</v>
          </cell>
        </row>
        <row r="199">
          <cell r="A199">
            <v>12509991016301</v>
          </cell>
          <cell r="B199" t="str">
            <v>COMISION POR COBRAR A COLECTORES</v>
          </cell>
          <cell r="C199">
            <v>44532.83</v>
          </cell>
          <cell r="D199">
            <v>44532.83</v>
          </cell>
        </row>
        <row r="200">
          <cell r="A200">
            <v>12509991016303</v>
          </cell>
          <cell r="B200" t="str">
            <v>COMISION POR SERVICIO DE COMERCIALIZACION DE SEGUROS</v>
          </cell>
          <cell r="C200">
            <v>25775.74</v>
          </cell>
          <cell r="D200">
            <v>25775.74</v>
          </cell>
        </row>
        <row r="201">
          <cell r="A201">
            <v>12509991016304</v>
          </cell>
          <cell r="B201" t="str">
            <v>COMISION POR SERVICIOS DE COMERCIALIZACION</v>
          </cell>
          <cell r="C201">
            <v>164.62</v>
          </cell>
          <cell r="D201">
            <v>164.62</v>
          </cell>
        </row>
        <row r="202">
          <cell r="A202">
            <v>1250999101630400</v>
          </cell>
          <cell r="B202" t="str">
            <v>COMISION POR COMERCIALIZACION DE SEGUROS REMESAS FAMILIARES</v>
          </cell>
          <cell r="C202">
            <v>164.62</v>
          </cell>
          <cell r="D202">
            <v>164.62</v>
          </cell>
        </row>
        <row r="203">
          <cell r="A203">
            <v>125099910166</v>
          </cell>
          <cell r="B203" t="str">
            <v>SERVICIOS DE COMERCIALIZACION</v>
          </cell>
          <cell r="C203">
            <v>715</v>
          </cell>
          <cell r="D203">
            <v>715</v>
          </cell>
        </row>
        <row r="204">
          <cell r="A204">
            <v>12509991016601</v>
          </cell>
          <cell r="B204" t="str">
            <v>INDEMNIZACION DE SEGURO REMESAS FAMILIARES</v>
          </cell>
          <cell r="C204">
            <v>715</v>
          </cell>
          <cell r="D204">
            <v>715</v>
          </cell>
        </row>
        <row r="205">
          <cell r="A205">
            <v>125099910199</v>
          </cell>
          <cell r="B205" t="str">
            <v>VARIAS</v>
          </cell>
          <cell r="C205">
            <v>757562.62</v>
          </cell>
          <cell r="D205">
            <v>757562.62</v>
          </cell>
        </row>
        <row r="206">
          <cell r="A206">
            <v>1259</v>
          </cell>
          <cell r="B206" t="str">
            <v>PROVISION DE INCOBRABILIDAD DE CUENTAS POR COBRAR</v>
          </cell>
          <cell r="C206">
            <v>-97268.44</v>
          </cell>
          <cell r="D206">
            <v>-97268.44</v>
          </cell>
        </row>
        <row r="207">
          <cell r="A207">
            <v>125900</v>
          </cell>
          <cell r="B207" t="str">
            <v>PROVISION DE INCOBRABILIDAD DE CUENTAS POR COBRAR</v>
          </cell>
          <cell r="C207">
            <v>-97268.44</v>
          </cell>
          <cell r="D207">
            <v>-97268.44</v>
          </cell>
        </row>
        <row r="208">
          <cell r="A208">
            <v>1259000001</v>
          </cell>
          <cell r="B208" t="str">
            <v>PROVISION POR INCOBRABILIDAD DE CUENTAS POR COBRAR</v>
          </cell>
          <cell r="C208">
            <v>-97268.44</v>
          </cell>
          <cell r="D208">
            <v>-97268.44</v>
          </cell>
        </row>
        <row r="209">
          <cell r="A209">
            <v>125900000101</v>
          </cell>
          <cell r="B209" t="str">
            <v>SALDOS POR COBRAR</v>
          </cell>
          <cell r="C209">
            <v>-97268.44</v>
          </cell>
          <cell r="D209">
            <v>-97268.44</v>
          </cell>
        </row>
        <row r="210">
          <cell r="A210">
            <v>126</v>
          </cell>
          <cell r="B210" t="str">
            <v>DERECHOS Y PARTICIPACIONES</v>
          </cell>
          <cell r="C210">
            <v>3525599.68</v>
          </cell>
          <cell r="D210">
            <v>3525599.68</v>
          </cell>
        </row>
        <row r="211">
          <cell r="A211">
            <v>1260</v>
          </cell>
          <cell r="B211" t="str">
            <v>DERECHOS Y PARTICIPACIONES</v>
          </cell>
          <cell r="C211">
            <v>3525599.68</v>
          </cell>
          <cell r="D211">
            <v>3525599.68</v>
          </cell>
        </row>
        <row r="212">
          <cell r="A212">
            <v>126001</v>
          </cell>
          <cell r="B212" t="str">
            <v>INVERSIONES CONJUNTAS</v>
          </cell>
          <cell r="C212">
            <v>3525599.68</v>
          </cell>
          <cell r="D212">
            <v>3525599.68</v>
          </cell>
        </row>
        <row r="213">
          <cell r="A213">
            <v>1260010101</v>
          </cell>
          <cell r="B213" t="str">
            <v>EN SOCIEDADES NACIONALES - VALOR DE ADQUISICION</v>
          </cell>
          <cell r="C213">
            <v>3032200</v>
          </cell>
          <cell r="D213">
            <v>3032200</v>
          </cell>
        </row>
        <row r="214">
          <cell r="A214">
            <v>126001010101</v>
          </cell>
          <cell r="B214" t="str">
            <v>COSTO DE ADQUISICION</v>
          </cell>
          <cell r="C214">
            <v>3032200</v>
          </cell>
          <cell r="D214">
            <v>3032200</v>
          </cell>
        </row>
        <row r="215">
          <cell r="A215">
            <v>1260019801</v>
          </cell>
          <cell r="B215" t="str">
            <v>EN SOCIEDADES NACIONALES - REVALUO</v>
          </cell>
          <cell r="C215">
            <v>493399.68</v>
          </cell>
          <cell r="D215">
            <v>493399.68</v>
          </cell>
        </row>
        <row r="216">
          <cell r="A216">
            <v>13</v>
          </cell>
          <cell r="B216" t="str">
            <v>ACTIVO FIJO</v>
          </cell>
          <cell r="C216">
            <v>15558605.960000001</v>
          </cell>
          <cell r="D216">
            <v>15558605.960000001</v>
          </cell>
        </row>
        <row r="217">
          <cell r="A217">
            <v>131</v>
          </cell>
          <cell r="B217" t="str">
            <v>NO DEPRECIABLES</v>
          </cell>
          <cell r="C217">
            <v>4760261.03</v>
          </cell>
          <cell r="D217">
            <v>4760261.03</v>
          </cell>
        </row>
        <row r="218">
          <cell r="A218">
            <v>1310</v>
          </cell>
          <cell r="B218" t="str">
            <v>NO DEPRECIABLES</v>
          </cell>
          <cell r="C218">
            <v>4760261.03</v>
          </cell>
          <cell r="D218">
            <v>4760261.03</v>
          </cell>
        </row>
        <row r="219">
          <cell r="A219">
            <v>131001</v>
          </cell>
          <cell r="B219" t="str">
            <v>TERRENOS</v>
          </cell>
          <cell r="C219">
            <v>2551157.89</v>
          </cell>
          <cell r="D219">
            <v>2551157.89</v>
          </cell>
        </row>
        <row r="220">
          <cell r="A220">
            <v>1310010100</v>
          </cell>
          <cell r="B220" t="str">
            <v>TERRENOS - VALOR DE ADQUISICION</v>
          </cell>
          <cell r="C220">
            <v>1046866.41</v>
          </cell>
          <cell r="D220">
            <v>1046866.41</v>
          </cell>
        </row>
        <row r="221">
          <cell r="A221">
            <v>1310019800</v>
          </cell>
          <cell r="B221" t="str">
            <v>TERRENOS ¨ REVALUO</v>
          </cell>
          <cell r="C221">
            <v>1504291.48</v>
          </cell>
          <cell r="D221">
            <v>1504291.48</v>
          </cell>
        </row>
        <row r="222">
          <cell r="A222">
            <v>131002</v>
          </cell>
          <cell r="B222" t="str">
            <v>CONSTRUCCIONES EN PROCESO</v>
          </cell>
          <cell r="C222">
            <v>1692533.22</v>
          </cell>
          <cell r="D222">
            <v>1692533.22</v>
          </cell>
        </row>
        <row r="223">
          <cell r="A223">
            <v>1310020100</v>
          </cell>
          <cell r="B223" t="str">
            <v>INMUEBLES</v>
          </cell>
          <cell r="C223">
            <v>1692533.22</v>
          </cell>
          <cell r="D223">
            <v>1692533.22</v>
          </cell>
        </row>
        <row r="224">
          <cell r="A224">
            <v>131003</v>
          </cell>
          <cell r="B224" t="str">
            <v>MOBILIARIO Y EQUIPO POR UTILIZAR</v>
          </cell>
          <cell r="C224">
            <v>516569.92</v>
          </cell>
          <cell r="D224">
            <v>516569.92</v>
          </cell>
        </row>
        <row r="225">
          <cell r="A225">
            <v>1310030100</v>
          </cell>
          <cell r="B225" t="str">
            <v>MOBILIARIO Y EQUIPO EN TRANSITO</v>
          </cell>
          <cell r="C225">
            <v>2740.25</v>
          </cell>
          <cell r="D225">
            <v>2740.25</v>
          </cell>
        </row>
        <row r="226">
          <cell r="A226">
            <v>1310030200</v>
          </cell>
          <cell r="B226" t="str">
            <v>MOBILIARIO Y EQUIPO EN EXISTENCIA</v>
          </cell>
          <cell r="C226">
            <v>513829.67</v>
          </cell>
          <cell r="D226">
            <v>513829.67</v>
          </cell>
        </row>
        <row r="227">
          <cell r="A227">
            <v>132</v>
          </cell>
          <cell r="B227" t="str">
            <v>DEPRECIABLES</v>
          </cell>
          <cell r="C227">
            <v>10697319.59</v>
          </cell>
          <cell r="D227">
            <v>10697319.59</v>
          </cell>
        </row>
        <row r="228">
          <cell r="A228">
            <v>1320</v>
          </cell>
          <cell r="B228" t="str">
            <v>DEPRECIABLES</v>
          </cell>
          <cell r="C228">
            <v>25383171.32</v>
          </cell>
          <cell r="D228">
            <v>25383171.32</v>
          </cell>
        </row>
        <row r="229">
          <cell r="A229">
            <v>132001</v>
          </cell>
          <cell r="B229" t="str">
            <v>EDIFICACIONES</v>
          </cell>
          <cell r="C229">
            <v>12207505.189999999</v>
          </cell>
          <cell r="D229">
            <v>12207505.189999999</v>
          </cell>
        </row>
        <row r="230">
          <cell r="A230">
            <v>1320010100</v>
          </cell>
          <cell r="B230" t="str">
            <v>EDIFICACIONES - VALOR DE ADQUISICION</v>
          </cell>
          <cell r="C230">
            <v>9264466.1699999999</v>
          </cell>
          <cell r="D230">
            <v>9264466.1699999999</v>
          </cell>
        </row>
        <row r="231">
          <cell r="A231">
            <v>132001010001</v>
          </cell>
          <cell r="B231" t="str">
            <v>EDIFICACIONES PROPIAS</v>
          </cell>
          <cell r="C231">
            <v>9264466.1699999999</v>
          </cell>
          <cell r="D231">
            <v>9264466.1699999999</v>
          </cell>
        </row>
        <row r="232">
          <cell r="A232">
            <v>1320019800</v>
          </cell>
          <cell r="B232" t="str">
            <v>EDIFICACIONES ¨ REVALUO</v>
          </cell>
          <cell r="C232">
            <v>2943039.02</v>
          </cell>
          <cell r="D232">
            <v>2943039.02</v>
          </cell>
        </row>
        <row r="233">
          <cell r="A233">
            <v>132002</v>
          </cell>
          <cell r="B233" t="str">
            <v>EQUIPO DE COMPUTACION</v>
          </cell>
          <cell r="C233">
            <v>7883174.3200000003</v>
          </cell>
          <cell r="D233">
            <v>7883174.3200000003</v>
          </cell>
        </row>
        <row r="234">
          <cell r="A234">
            <v>1320020100</v>
          </cell>
          <cell r="B234" t="str">
            <v>EQUIPO DE COMPUTACION - VALOR DE ADQUISICION</v>
          </cell>
          <cell r="C234">
            <v>7883174.3200000003</v>
          </cell>
          <cell r="D234">
            <v>7883174.3200000003</v>
          </cell>
        </row>
        <row r="235">
          <cell r="A235">
            <v>132002010001</v>
          </cell>
          <cell r="B235" t="str">
            <v>EQUIPO DE COMPUTACION PROPIO</v>
          </cell>
          <cell r="C235">
            <v>7883174.3200000003</v>
          </cell>
          <cell r="D235">
            <v>7883174.3200000003</v>
          </cell>
        </row>
        <row r="236">
          <cell r="A236">
            <v>132003</v>
          </cell>
          <cell r="B236" t="str">
            <v>EQUIPO DE OFICINA</v>
          </cell>
          <cell r="C236">
            <v>347182.6</v>
          </cell>
          <cell r="D236">
            <v>347182.6</v>
          </cell>
        </row>
        <row r="237">
          <cell r="A237">
            <v>1320030100</v>
          </cell>
          <cell r="B237" t="str">
            <v>EQUIPO DE OFICINA - VALOR DE ADQUISICION</v>
          </cell>
          <cell r="C237">
            <v>347182.6</v>
          </cell>
          <cell r="D237">
            <v>347182.6</v>
          </cell>
        </row>
        <row r="238">
          <cell r="A238">
            <v>132003010001</v>
          </cell>
          <cell r="B238" t="str">
            <v>EQUIPO DE OFICINA PROPIO</v>
          </cell>
          <cell r="C238">
            <v>347182.6</v>
          </cell>
          <cell r="D238">
            <v>347182.6</v>
          </cell>
        </row>
        <row r="239">
          <cell r="A239">
            <v>132004</v>
          </cell>
          <cell r="B239" t="str">
            <v>MOBILIARIO</v>
          </cell>
          <cell r="C239">
            <v>499242.68</v>
          </cell>
          <cell r="D239">
            <v>499242.68</v>
          </cell>
        </row>
        <row r="240">
          <cell r="A240">
            <v>1320040100</v>
          </cell>
          <cell r="B240" t="str">
            <v>MOBILIARIO - VALOR DE ADQUISICION</v>
          </cell>
          <cell r="C240">
            <v>499242.68</v>
          </cell>
          <cell r="D240">
            <v>499242.68</v>
          </cell>
        </row>
        <row r="241">
          <cell r="A241">
            <v>132004010001</v>
          </cell>
          <cell r="B241" t="str">
            <v>MOBILIARIO PROPIO</v>
          </cell>
          <cell r="C241">
            <v>499242.68</v>
          </cell>
          <cell r="D241">
            <v>499242.68</v>
          </cell>
        </row>
        <row r="242">
          <cell r="A242">
            <v>132005</v>
          </cell>
          <cell r="B242" t="str">
            <v>VEHICULOS</v>
          </cell>
          <cell r="C242">
            <v>1055686.1299999999</v>
          </cell>
          <cell r="D242">
            <v>1055686.1299999999</v>
          </cell>
        </row>
        <row r="243">
          <cell r="A243">
            <v>1320050100</v>
          </cell>
          <cell r="B243" t="str">
            <v>VEHICULOS - VALOR DE ADQUISICION</v>
          </cell>
          <cell r="C243">
            <v>1055686.1299999999</v>
          </cell>
          <cell r="D243">
            <v>1055686.1299999999</v>
          </cell>
        </row>
        <row r="244">
          <cell r="A244">
            <v>132005010001</v>
          </cell>
          <cell r="B244" t="str">
            <v>VEHICULOS PROPIOS</v>
          </cell>
          <cell r="C244">
            <v>1055686.1299999999</v>
          </cell>
          <cell r="D244">
            <v>1055686.1299999999</v>
          </cell>
        </row>
        <row r="245">
          <cell r="A245">
            <v>132006</v>
          </cell>
          <cell r="B245" t="str">
            <v>MAQUINARIA, EQUIPO Y HERRAMIENTA</v>
          </cell>
          <cell r="C245">
            <v>3390380.4</v>
          </cell>
          <cell r="D245">
            <v>3390380.4</v>
          </cell>
        </row>
        <row r="246">
          <cell r="A246">
            <v>1320060100</v>
          </cell>
          <cell r="B246" t="str">
            <v>MAQUINARIA, EQUIPO Y HERRAMIENTA - VALOR DE ADQUISICION.</v>
          </cell>
          <cell r="C246">
            <v>3390380.4</v>
          </cell>
          <cell r="D246">
            <v>3390380.4</v>
          </cell>
        </row>
        <row r="247">
          <cell r="A247">
            <v>132006010001</v>
          </cell>
          <cell r="B247" t="str">
            <v>MAQUINARIA, EQUIPO Y HERRAMIENTA PROPIAS</v>
          </cell>
          <cell r="C247">
            <v>3390380.4</v>
          </cell>
          <cell r="D247">
            <v>3390380.4</v>
          </cell>
        </row>
        <row r="248">
          <cell r="A248">
            <v>1329</v>
          </cell>
          <cell r="B248" t="str">
            <v>DEPRECIACION ACUMULADA</v>
          </cell>
          <cell r="C248">
            <v>-14685851.73</v>
          </cell>
          <cell r="D248">
            <v>-14685851.73</v>
          </cell>
        </row>
        <row r="249">
          <cell r="A249">
            <v>132901</v>
          </cell>
          <cell r="B249" t="str">
            <v>VALOR HISTORICO</v>
          </cell>
          <cell r="C249">
            <v>-12671270.9</v>
          </cell>
          <cell r="D249">
            <v>-12671270.9</v>
          </cell>
        </row>
        <row r="250">
          <cell r="A250">
            <v>1329010100</v>
          </cell>
          <cell r="B250" t="str">
            <v>EDIFICACIONES</v>
          </cell>
          <cell r="C250">
            <v>-3052874.5</v>
          </cell>
          <cell r="D250">
            <v>-3052874.5</v>
          </cell>
        </row>
        <row r="251">
          <cell r="A251">
            <v>1329010200</v>
          </cell>
          <cell r="B251" t="str">
            <v>EQUIPO DE COMPUTACION</v>
          </cell>
          <cell r="C251">
            <v>-5944308.3300000001</v>
          </cell>
          <cell r="D251">
            <v>-5944308.3300000001</v>
          </cell>
        </row>
        <row r="252">
          <cell r="A252">
            <v>1329010300</v>
          </cell>
          <cell r="B252" t="str">
            <v>EQUIPO DE OFICINA</v>
          </cell>
          <cell r="C252">
            <v>-270771.09999999998</v>
          </cell>
          <cell r="D252">
            <v>-270771.09999999998</v>
          </cell>
        </row>
        <row r="253">
          <cell r="A253">
            <v>1329010400</v>
          </cell>
          <cell r="B253" t="str">
            <v>MOBILIARIO</v>
          </cell>
          <cell r="C253">
            <v>-443514.3</v>
          </cell>
          <cell r="D253">
            <v>-443514.3</v>
          </cell>
        </row>
        <row r="254">
          <cell r="A254">
            <v>1329010500</v>
          </cell>
          <cell r="B254" t="str">
            <v>VEHICULOS</v>
          </cell>
          <cell r="C254">
            <v>-925227.78</v>
          </cell>
          <cell r="D254">
            <v>-925227.78</v>
          </cell>
        </row>
        <row r="255">
          <cell r="A255">
            <v>1329010600</v>
          </cell>
          <cell r="B255" t="str">
            <v>MAQUINARIA, EQUIPO Y HERRAMIENTA</v>
          </cell>
          <cell r="C255">
            <v>-2034574.89</v>
          </cell>
          <cell r="D255">
            <v>-2034574.89</v>
          </cell>
        </row>
        <row r="256">
          <cell r="A256">
            <v>132902</v>
          </cell>
          <cell r="B256" t="str">
            <v>REVALUOS</v>
          </cell>
          <cell r="C256">
            <v>-2014580.83</v>
          </cell>
          <cell r="D256">
            <v>-2014580.83</v>
          </cell>
        </row>
        <row r="257">
          <cell r="A257">
            <v>1329020100</v>
          </cell>
          <cell r="B257" t="str">
            <v>EDIFICACIONES</v>
          </cell>
          <cell r="C257">
            <v>-2014580.83</v>
          </cell>
          <cell r="D257">
            <v>-2014580.83</v>
          </cell>
        </row>
        <row r="258">
          <cell r="A258">
            <v>133</v>
          </cell>
          <cell r="B258" t="str">
            <v>AMORTIZABLES</v>
          </cell>
          <cell r="C258">
            <v>101025.34</v>
          </cell>
          <cell r="D258">
            <v>101025.34</v>
          </cell>
        </row>
        <row r="259">
          <cell r="A259">
            <v>1330</v>
          </cell>
          <cell r="B259" t="str">
            <v>AMORTIZABLES</v>
          </cell>
          <cell r="C259">
            <v>101025.34</v>
          </cell>
          <cell r="D259">
            <v>101025.34</v>
          </cell>
        </row>
        <row r="260">
          <cell r="A260">
            <v>133002</v>
          </cell>
          <cell r="B260" t="str">
            <v>REMODELACIONES Y READECUACIONES</v>
          </cell>
          <cell r="C260">
            <v>101025.34</v>
          </cell>
          <cell r="D260">
            <v>101025.34</v>
          </cell>
        </row>
        <row r="261">
          <cell r="A261">
            <v>1330020100</v>
          </cell>
          <cell r="B261" t="str">
            <v>INMUEBLES PROPIOS</v>
          </cell>
          <cell r="C261">
            <v>101025.34</v>
          </cell>
          <cell r="D261">
            <v>101025.34</v>
          </cell>
        </row>
        <row r="262">
          <cell r="A262">
            <v>0</v>
          </cell>
          <cell r="B262"/>
          <cell r="C262"/>
          <cell r="D262"/>
        </row>
        <row r="263">
          <cell r="A263">
            <v>0</v>
          </cell>
          <cell r="B263" t="str">
            <v>TOTAL ACTIVO</v>
          </cell>
          <cell r="C263">
            <v>610855943.76999998</v>
          </cell>
          <cell r="D263">
            <v>610855943.76999998</v>
          </cell>
        </row>
        <row r="264">
          <cell r="A264">
            <v>0</v>
          </cell>
          <cell r="B264"/>
          <cell r="C264"/>
          <cell r="D264"/>
        </row>
        <row r="265">
          <cell r="A265">
            <v>71</v>
          </cell>
          <cell r="B265" t="str">
            <v>COSTOS DE OPERACIONES DE INTERMEDIACION</v>
          </cell>
          <cell r="C265">
            <v>7071872.2599999998</v>
          </cell>
          <cell r="D265">
            <v>7071872.2599999998</v>
          </cell>
        </row>
        <row r="266">
          <cell r="A266">
            <v>711</v>
          </cell>
          <cell r="B266" t="str">
            <v>CAPTACION DE RECURSOS</v>
          </cell>
          <cell r="C266">
            <v>7071872.2599999998</v>
          </cell>
          <cell r="D266">
            <v>7071872.2599999998</v>
          </cell>
        </row>
        <row r="267">
          <cell r="A267">
            <v>7110</v>
          </cell>
          <cell r="B267" t="str">
            <v>CAPTACION DE RECURSOS</v>
          </cell>
          <cell r="C267">
            <v>7071872.2599999998</v>
          </cell>
          <cell r="D267">
            <v>7071872.2599999998</v>
          </cell>
        </row>
        <row r="268">
          <cell r="A268">
            <v>711001</v>
          </cell>
          <cell r="B268" t="str">
            <v>DEPOSITOS</v>
          </cell>
          <cell r="C268">
            <v>139205.49</v>
          </cell>
          <cell r="D268">
            <v>139205.49</v>
          </cell>
        </row>
        <row r="269">
          <cell r="A269">
            <v>7110010200</v>
          </cell>
          <cell r="B269" t="str">
            <v>INTERESES DE DEPOSITOS A PLAZO</v>
          </cell>
          <cell r="C269">
            <v>139205.49</v>
          </cell>
          <cell r="D269">
            <v>139205.49</v>
          </cell>
        </row>
        <row r="270">
          <cell r="A270">
            <v>711001020001</v>
          </cell>
          <cell r="B270" t="str">
            <v>PACTADOS HASTA UN AÑO PLAZO</v>
          </cell>
          <cell r="C270">
            <v>139205.49</v>
          </cell>
          <cell r="D270">
            <v>139205.49</v>
          </cell>
        </row>
        <row r="271">
          <cell r="A271">
            <v>71100102000102</v>
          </cell>
          <cell r="B271" t="str">
            <v>A 30 DIAS PLAZO</v>
          </cell>
          <cell r="C271">
            <v>139205.49</v>
          </cell>
          <cell r="D271">
            <v>139205.49</v>
          </cell>
        </row>
        <row r="272">
          <cell r="A272">
            <v>711002</v>
          </cell>
          <cell r="B272" t="str">
            <v>PRESTAMOS PARA TERCEROS</v>
          </cell>
          <cell r="C272">
            <v>6757286.9500000002</v>
          </cell>
          <cell r="D272">
            <v>6757286.9500000002</v>
          </cell>
        </row>
        <row r="273">
          <cell r="A273">
            <v>7110020100</v>
          </cell>
          <cell r="B273" t="str">
            <v>INTERESES</v>
          </cell>
          <cell r="C273">
            <v>6091878.7599999998</v>
          </cell>
          <cell r="D273">
            <v>6091878.7599999998</v>
          </cell>
        </row>
        <row r="274">
          <cell r="A274">
            <v>711002010001</v>
          </cell>
          <cell r="B274" t="str">
            <v>PACTADOS HASTA UN AÑO PLAZO</v>
          </cell>
          <cell r="C274">
            <v>159221.32999999999</v>
          </cell>
          <cell r="D274">
            <v>159221.32999999999</v>
          </cell>
        </row>
        <row r="275">
          <cell r="A275">
            <v>711002010002</v>
          </cell>
          <cell r="B275" t="str">
            <v>PACTADOS A MAS DE UN AÑO PLAZO</v>
          </cell>
          <cell r="C275">
            <v>166081.51999999999</v>
          </cell>
          <cell r="D275">
            <v>166081.51999999999</v>
          </cell>
        </row>
        <row r="276">
          <cell r="A276">
            <v>711002010003</v>
          </cell>
          <cell r="B276" t="str">
            <v>PACTADOS A CINCO O MAS AÑOS PLAZO</v>
          </cell>
          <cell r="C276">
            <v>5766575.9100000001</v>
          </cell>
          <cell r="D276">
            <v>5766575.9100000001</v>
          </cell>
        </row>
        <row r="277">
          <cell r="A277">
            <v>7110020200</v>
          </cell>
          <cell r="B277" t="str">
            <v>COMISIONES</v>
          </cell>
          <cell r="C277">
            <v>665408.18999999994</v>
          </cell>
          <cell r="D277">
            <v>665408.18999999994</v>
          </cell>
        </row>
        <row r="278">
          <cell r="A278">
            <v>711002020001</v>
          </cell>
          <cell r="B278" t="str">
            <v>PACTADOS HASTA UN AÑO PLAZO</v>
          </cell>
          <cell r="C278">
            <v>10492.74</v>
          </cell>
          <cell r="D278">
            <v>10492.74</v>
          </cell>
        </row>
        <row r="279">
          <cell r="A279">
            <v>711002020003</v>
          </cell>
          <cell r="B279" t="str">
            <v>PACTADOS A CINCO O MAS AÑOS PLAZO</v>
          </cell>
          <cell r="C279">
            <v>654915.44999999995</v>
          </cell>
          <cell r="D279">
            <v>654915.44999999995</v>
          </cell>
        </row>
        <row r="280">
          <cell r="A280">
            <v>711007</v>
          </cell>
          <cell r="B280" t="str">
            <v>OTROS COSTOS DE INTERMEDIACION</v>
          </cell>
          <cell r="C280">
            <v>175379.82</v>
          </cell>
          <cell r="D280">
            <v>175379.82</v>
          </cell>
        </row>
        <row r="281">
          <cell r="A281">
            <v>7110070300</v>
          </cell>
          <cell r="B281" t="str">
            <v>COMISIONES PAGADAS POR ADQUISICION DE TITULOS VALORES</v>
          </cell>
          <cell r="C281">
            <v>175379.82</v>
          </cell>
          <cell r="D281">
            <v>175379.82</v>
          </cell>
        </row>
        <row r="282">
          <cell r="A282">
            <v>72</v>
          </cell>
          <cell r="B282" t="str">
            <v>COSTOS DE OTRAS OPERACIONES</v>
          </cell>
          <cell r="C282">
            <v>6206753.5999999996</v>
          </cell>
          <cell r="D282">
            <v>6206753.5999999996</v>
          </cell>
        </row>
        <row r="283">
          <cell r="A283">
            <v>722</v>
          </cell>
          <cell r="B283" t="str">
            <v>PRESTACION DE SERVICIOS</v>
          </cell>
          <cell r="C283">
            <v>6206753.5999999996</v>
          </cell>
          <cell r="D283">
            <v>6206753.5999999996</v>
          </cell>
        </row>
        <row r="284">
          <cell r="A284">
            <v>7220</v>
          </cell>
          <cell r="B284" t="str">
            <v>PRESTACION DE SERVICIOS</v>
          </cell>
          <cell r="C284">
            <v>6206753.5999999996</v>
          </cell>
          <cell r="D284">
            <v>6206753.5999999996</v>
          </cell>
        </row>
        <row r="285">
          <cell r="A285">
            <v>722001</v>
          </cell>
          <cell r="B285" t="str">
            <v>PRESTACION DE SERVICIOS FINANCIEROS</v>
          </cell>
          <cell r="C285">
            <v>5859048.3399999999</v>
          </cell>
          <cell r="D285">
            <v>5859048.3399999999</v>
          </cell>
        </row>
        <row r="286">
          <cell r="A286">
            <v>7220010000</v>
          </cell>
          <cell r="B286" t="str">
            <v>PRESTACION DE SERVICIOS FINANCIEROS</v>
          </cell>
          <cell r="C286">
            <v>5859048.3399999999</v>
          </cell>
          <cell r="D286">
            <v>5859048.3399999999</v>
          </cell>
        </row>
        <row r="287">
          <cell r="A287">
            <v>722001000006</v>
          </cell>
          <cell r="B287" t="str">
            <v>UNIDAD PYME</v>
          </cell>
          <cell r="C287">
            <v>210169.84</v>
          </cell>
          <cell r="D287">
            <v>210169.84</v>
          </cell>
        </row>
        <row r="288">
          <cell r="A288">
            <v>722001000010</v>
          </cell>
          <cell r="B288" t="str">
            <v>RESGUARDO Y CUSTODIA DE DOCUMENTOS</v>
          </cell>
          <cell r="C288">
            <v>1553.53</v>
          </cell>
          <cell r="D288">
            <v>1553.53</v>
          </cell>
        </row>
        <row r="289">
          <cell r="A289">
            <v>722001000013</v>
          </cell>
          <cell r="B289" t="str">
            <v>SERVICIOS POR PAGO DE REMESAS FAMILIARES</v>
          </cell>
          <cell r="C289">
            <v>195531.45</v>
          </cell>
          <cell r="D289">
            <v>195531.45</v>
          </cell>
        </row>
        <row r="290">
          <cell r="A290">
            <v>722001000015</v>
          </cell>
          <cell r="B290" t="str">
            <v>TARJETAS</v>
          </cell>
          <cell r="C290">
            <v>3433592.99</v>
          </cell>
          <cell r="D290">
            <v>3433592.99</v>
          </cell>
        </row>
        <row r="291">
          <cell r="A291">
            <v>72200100001501</v>
          </cell>
          <cell r="B291" t="str">
            <v>TARJETA DE CREDITO</v>
          </cell>
          <cell r="C291">
            <v>2230617.86</v>
          </cell>
          <cell r="D291">
            <v>2230617.86</v>
          </cell>
        </row>
        <row r="292">
          <cell r="A292">
            <v>72200100001502</v>
          </cell>
          <cell r="B292" t="str">
            <v>TARJETA DE DEBITO</v>
          </cell>
          <cell r="C292">
            <v>1202975.1299999999</v>
          </cell>
          <cell r="D292">
            <v>1202975.1299999999</v>
          </cell>
        </row>
        <row r="293">
          <cell r="A293">
            <v>722001000024</v>
          </cell>
          <cell r="B293" t="str">
            <v>SERVICIO SARO</v>
          </cell>
          <cell r="C293">
            <v>59684.81</v>
          </cell>
          <cell r="D293">
            <v>59684.81</v>
          </cell>
        </row>
        <row r="294">
          <cell r="A294">
            <v>722001000025</v>
          </cell>
          <cell r="B294" t="str">
            <v>SERVICIO CREDIT SCORING</v>
          </cell>
          <cell r="C294">
            <v>59136.91</v>
          </cell>
          <cell r="D294">
            <v>59136.91</v>
          </cell>
        </row>
        <row r="295">
          <cell r="A295">
            <v>722001000041</v>
          </cell>
          <cell r="B295" t="str">
            <v>SERVICIO DE SALUD A TU ALCANCE</v>
          </cell>
          <cell r="C295">
            <v>984.17</v>
          </cell>
          <cell r="D295">
            <v>984.17</v>
          </cell>
        </row>
        <row r="296">
          <cell r="A296">
            <v>722001000042</v>
          </cell>
          <cell r="B296" t="str">
            <v>COMISIONES ATM´S</v>
          </cell>
          <cell r="C296">
            <v>2098</v>
          </cell>
          <cell r="D296">
            <v>2098</v>
          </cell>
        </row>
        <row r="297">
          <cell r="A297">
            <v>72200100004203</v>
          </cell>
          <cell r="B297" t="str">
            <v>COMISION A ATH POR OPERACIONES DE OTROS BANCOS EN ATM DE FCB</v>
          </cell>
          <cell r="C297">
            <v>2098</v>
          </cell>
          <cell r="D297">
            <v>2098</v>
          </cell>
        </row>
        <row r="298">
          <cell r="A298">
            <v>722001000043</v>
          </cell>
          <cell r="B298" t="str">
            <v>ADMINISTRACION Y OTROS COSTOS POR SERVICIO EN ATM´S</v>
          </cell>
          <cell r="C298">
            <v>1016049.91</v>
          </cell>
          <cell r="D298">
            <v>1016049.91</v>
          </cell>
        </row>
        <row r="299">
          <cell r="A299">
            <v>722001000046</v>
          </cell>
          <cell r="B299" t="str">
            <v>CORRESPONSALES NO BANCARIOS</v>
          </cell>
          <cell r="C299">
            <v>1434.4</v>
          </cell>
          <cell r="D299">
            <v>1434.4</v>
          </cell>
        </row>
        <row r="300">
          <cell r="A300">
            <v>72200100004601</v>
          </cell>
          <cell r="B300" t="str">
            <v>COMISION POR SERVICIOS DE RED DE CNB</v>
          </cell>
          <cell r="C300">
            <v>1434.4</v>
          </cell>
          <cell r="D300">
            <v>1434.4</v>
          </cell>
        </row>
        <row r="301">
          <cell r="A301">
            <v>722001000048</v>
          </cell>
          <cell r="B301" t="str">
            <v>ADMINISTRACION Y OTROS COSTOS POR SERVICIOS DE CNB</v>
          </cell>
          <cell r="C301">
            <v>107942.66</v>
          </cell>
          <cell r="D301">
            <v>107942.66</v>
          </cell>
        </row>
        <row r="302">
          <cell r="A302">
            <v>722001000056</v>
          </cell>
          <cell r="B302" t="str">
            <v>BANCA MOVIL</v>
          </cell>
          <cell r="C302">
            <v>162772.01999999999</v>
          </cell>
          <cell r="D302">
            <v>162772.01999999999</v>
          </cell>
        </row>
        <row r="303">
          <cell r="A303">
            <v>72200100005601</v>
          </cell>
          <cell r="B303" t="str">
            <v>COMISION POR SERVICIO DE BANCA MOVIL</v>
          </cell>
          <cell r="C303">
            <v>32343.279999999999</v>
          </cell>
          <cell r="D303">
            <v>32343.279999999999</v>
          </cell>
        </row>
        <row r="304">
          <cell r="A304">
            <v>72200100005602</v>
          </cell>
          <cell r="B304" t="str">
            <v>ADMINISTRACION Y OTROS COSTOS POR SERVICIO DE BANCA MOVIL</v>
          </cell>
          <cell r="C304">
            <v>130428.74</v>
          </cell>
          <cell r="D304">
            <v>130428.74</v>
          </cell>
        </row>
        <row r="305">
          <cell r="A305">
            <v>722001000060</v>
          </cell>
          <cell r="B305" t="str">
            <v>CALL CENTER TARJETAS</v>
          </cell>
          <cell r="C305">
            <v>555145.21</v>
          </cell>
          <cell r="D305">
            <v>555145.21</v>
          </cell>
        </row>
        <row r="306">
          <cell r="A306">
            <v>722001000066</v>
          </cell>
          <cell r="B306" t="str">
            <v>SERVICIO DE KIOSKOS FINANCIEROS</v>
          </cell>
          <cell r="C306">
            <v>14321.35</v>
          </cell>
          <cell r="D306">
            <v>14321.35</v>
          </cell>
        </row>
        <row r="307">
          <cell r="A307">
            <v>72200100006603</v>
          </cell>
          <cell r="B307" t="str">
            <v>COMISION POR SERVICIO DE ADMINISTRACION DE KIOSKOS</v>
          </cell>
          <cell r="C307">
            <v>14321.35</v>
          </cell>
          <cell r="D307">
            <v>14321.35</v>
          </cell>
        </row>
        <row r="308">
          <cell r="A308">
            <v>722001000099</v>
          </cell>
          <cell r="B308" t="str">
            <v>OTROS</v>
          </cell>
          <cell r="C308">
            <v>38631.089999999997</v>
          </cell>
          <cell r="D308">
            <v>38631.089999999997</v>
          </cell>
        </row>
        <row r="309">
          <cell r="A309">
            <v>722002</v>
          </cell>
          <cell r="B309" t="str">
            <v>PRESTACION DE SERVICIOS TECNICOS</v>
          </cell>
          <cell r="C309">
            <v>347705.26</v>
          </cell>
          <cell r="D309">
            <v>347705.26</v>
          </cell>
        </row>
        <row r="310">
          <cell r="A310">
            <v>7220020300</v>
          </cell>
          <cell r="B310" t="str">
            <v>SERVICIOS DE CAPACITACION</v>
          </cell>
          <cell r="C310">
            <v>207587.74</v>
          </cell>
          <cell r="D310">
            <v>207587.74</v>
          </cell>
        </row>
        <row r="311">
          <cell r="A311">
            <v>7220020700</v>
          </cell>
          <cell r="B311" t="str">
            <v>ASESORIA</v>
          </cell>
          <cell r="C311">
            <v>68508.899999999994</v>
          </cell>
          <cell r="D311">
            <v>68508.899999999994</v>
          </cell>
        </row>
        <row r="312">
          <cell r="A312">
            <v>7220029100</v>
          </cell>
          <cell r="B312" t="str">
            <v>OTROS</v>
          </cell>
          <cell r="C312">
            <v>71608.62</v>
          </cell>
          <cell r="D312">
            <v>71608.62</v>
          </cell>
        </row>
        <row r="313">
          <cell r="A313">
            <v>722002910002</v>
          </cell>
          <cell r="B313" t="str">
            <v>SERVICIO DE ORGANIZACION Y METODO</v>
          </cell>
          <cell r="C313">
            <v>1893.7</v>
          </cell>
          <cell r="D313">
            <v>1893.7</v>
          </cell>
        </row>
        <row r="314">
          <cell r="A314">
            <v>722002910003</v>
          </cell>
          <cell r="B314" t="str">
            <v>SERVICIO DE SELECCION Y EVALUACION DE RECURSOS HUMANOS</v>
          </cell>
          <cell r="C314">
            <v>14044.78</v>
          </cell>
          <cell r="D314">
            <v>14044.78</v>
          </cell>
        </row>
        <row r="315">
          <cell r="A315">
            <v>722002910004</v>
          </cell>
          <cell r="B315" t="str">
            <v>SERVICIO DE CIERRE CENTRALIZADO EN CADI</v>
          </cell>
          <cell r="C315">
            <v>55670.14</v>
          </cell>
          <cell r="D315">
            <v>55670.14</v>
          </cell>
        </row>
        <row r="316">
          <cell r="A316">
            <v>0</v>
          </cell>
          <cell r="B316"/>
          <cell r="C316"/>
          <cell r="D316"/>
        </row>
        <row r="317">
          <cell r="A317">
            <v>0</v>
          </cell>
          <cell r="B317" t="str">
            <v>TOTAL COSTOS</v>
          </cell>
          <cell r="C317">
            <v>13278625.859999999</v>
          </cell>
          <cell r="D317">
            <v>13278625.859999999</v>
          </cell>
        </row>
        <row r="318">
          <cell r="A318">
            <v>0</v>
          </cell>
          <cell r="B318"/>
          <cell r="C318"/>
          <cell r="D318"/>
        </row>
        <row r="319">
          <cell r="A319">
            <v>81</v>
          </cell>
          <cell r="B319" t="str">
            <v>GASTOS DE OPERACION</v>
          </cell>
          <cell r="C319">
            <v>6559871.1299999999</v>
          </cell>
          <cell r="D319">
            <v>6559871.1299999999</v>
          </cell>
        </row>
        <row r="320">
          <cell r="A320">
            <v>811</v>
          </cell>
          <cell r="B320" t="str">
            <v>GASTOS DE FUNCIONARIOS Y EMPLEADOS</v>
          </cell>
          <cell r="C320">
            <v>3334619.27</v>
          </cell>
          <cell r="D320">
            <v>3334619.27</v>
          </cell>
        </row>
        <row r="321">
          <cell r="A321">
            <v>8110</v>
          </cell>
          <cell r="B321" t="str">
            <v>GASTOS DE FUNCIONARIOS Y EMPLEADOS</v>
          </cell>
          <cell r="C321">
            <v>3334619.27</v>
          </cell>
          <cell r="D321">
            <v>3334619.27</v>
          </cell>
        </row>
        <row r="322">
          <cell r="A322">
            <v>811001</v>
          </cell>
          <cell r="B322" t="str">
            <v>REMUNERACIONES</v>
          </cell>
          <cell r="C322">
            <v>1416206.77</v>
          </cell>
          <cell r="D322">
            <v>1416206.77</v>
          </cell>
        </row>
        <row r="323">
          <cell r="A323">
            <v>8110010100</v>
          </cell>
          <cell r="B323" t="str">
            <v>SALARIOS ORDINARIOS</v>
          </cell>
          <cell r="C323">
            <v>1396089.96</v>
          </cell>
          <cell r="D323">
            <v>1396089.96</v>
          </cell>
        </row>
        <row r="324">
          <cell r="A324">
            <v>8110010200</v>
          </cell>
          <cell r="B324" t="str">
            <v>SALARIOS EXTRAORDINARIOS</v>
          </cell>
          <cell r="C324">
            <v>20116.810000000001</v>
          </cell>
          <cell r="D324">
            <v>20116.810000000001</v>
          </cell>
        </row>
        <row r="325">
          <cell r="A325">
            <v>811002</v>
          </cell>
          <cell r="B325" t="str">
            <v>PRESTACIONES AL PERSONAL</v>
          </cell>
          <cell r="C325">
            <v>1018671.32</v>
          </cell>
          <cell r="D325">
            <v>1018671.32</v>
          </cell>
        </row>
        <row r="326">
          <cell r="A326">
            <v>8110020100</v>
          </cell>
          <cell r="B326" t="str">
            <v>AGUINALDOS Y BONIFICACIONES</v>
          </cell>
          <cell r="C326">
            <v>452196.52</v>
          </cell>
          <cell r="D326">
            <v>452196.52</v>
          </cell>
        </row>
        <row r="327">
          <cell r="A327">
            <v>811002010001</v>
          </cell>
          <cell r="B327" t="str">
            <v>AGUINALDO</v>
          </cell>
          <cell r="C327">
            <v>126745.61</v>
          </cell>
          <cell r="D327">
            <v>126745.61</v>
          </cell>
        </row>
        <row r="328">
          <cell r="A328">
            <v>811002010002</v>
          </cell>
          <cell r="B328" t="str">
            <v>BONIFICACIONES</v>
          </cell>
          <cell r="C328">
            <v>325450.90999999997</v>
          </cell>
          <cell r="D328">
            <v>325450.90999999997</v>
          </cell>
        </row>
        <row r="329">
          <cell r="A329">
            <v>8110020200</v>
          </cell>
          <cell r="B329" t="str">
            <v>VACACIONES</v>
          </cell>
          <cell r="C329">
            <v>135911.45000000001</v>
          </cell>
          <cell r="D329">
            <v>135911.45000000001</v>
          </cell>
        </row>
        <row r="330">
          <cell r="A330">
            <v>811002020001</v>
          </cell>
          <cell r="B330" t="str">
            <v>ORDINARIAS</v>
          </cell>
          <cell r="C330">
            <v>135911.45000000001</v>
          </cell>
          <cell r="D330">
            <v>135911.45000000001</v>
          </cell>
        </row>
        <row r="331">
          <cell r="A331">
            <v>8110020300</v>
          </cell>
          <cell r="B331" t="str">
            <v>UNIFORMES</v>
          </cell>
          <cell r="C331">
            <v>4407.41</v>
          </cell>
          <cell r="D331">
            <v>4407.41</v>
          </cell>
        </row>
        <row r="332">
          <cell r="A332">
            <v>8110020400</v>
          </cell>
          <cell r="B332" t="str">
            <v>SEGURO SOCIAL Y F.S.V.</v>
          </cell>
          <cell r="C332">
            <v>50797.34</v>
          </cell>
          <cell r="D332">
            <v>50797.34</v>
          </cell>
        </row>
        <row r="333">
          <cell r="A333">
            <v>811002040001</v>
          </cell>
          <cell r="B333" t="str">
            <v>SALUD</v>
          </cell>
          <cell r="C333">
            <v>50797.34</v>
          </cell>
          <cell r="D333">
            <v>50797.34</v>
          </cell>
        </row>
        <row r="334">
          <cell r="A334">
            <v>8110020500</v>
          </cell>
          <cell r="B334" t="str">
            <v>INSAFOR</v>
          </cell>
          <cell r="C334">
            <v>6441.17</v>
          </cell>
          <cell r="D334">
            <v>6441.17</v>
          </cell>
        </row>
        <row r="335">
          <cell r="A335">
            <v>8110020600</v>
          </cell>
          <cell r="B335" t="str">
            <v>GASTOS MEDICOS</v>
          </cell>
          <cell r="C335">
            <v>14306.7</v>
          </cell>
          <cell r="D335">
            <v>14306.7</v>
          </cell>
        </row>
        <row r="336">
          <cell r="A336">
            <v>8110020800</v>
          </cell>
          <cell r="B336" t="str">
            <v>ATENCIONES Y RECREACIONES</v>
          </cell>
          <cell r="C336">
            <v>57444.83</v>
          </cell>
          <cell r="D336">
            <v>57444.83</v>
          </cell>
        </row>
        <row r="337">
          <cell r="A337">
            <v>811002080001</v>
          </cell>
          <cell r="B337" t="str">
            <v>ATENCIONES SOCIALES</v>
          </cell>
          <cell r="C337">
            <v>40694.29</v>
          </cell>
          <cell r="D337">
            <v>40694.29</v>
          </cell>
        </row>
        <row r="338">
          <cell r="A338">
            <v>811002080002</v>
          </cell>
          <cell r="B338" t="str">
            <v>ACTIVIDADES DEPORTIVAS, CULTURALES Y OTRAS</v>
          </cell>
          <cell r="C338">
            <v>16750.54</v>
          </cell>
          <cell r="D338">
            <v>16750.54</v>
          </cell>
        </row>
        <row r="339">
          <cell r="A339">
            <v>8110020900</v>
          </cell>
          <cell r="B339" t="str">
            <v>OTROS SEGUROS</v>
          </cell>
          <cell r="C339">
            <v>81082.03</v>
          </cell>
          <cell r="D339">
            <v>81082.03</v>
          </cell>
        </row>
        <row r="340">
          <cell r="A340">
            <v>811002090001</v>
          </cell>
          <cell r="B340" t="str">
            <v>DE VIDA</v>
          </cell>
          <cell r="C340">
            <v>18829.12</v>
          </cell>
          <cell r="D340">
            <v>18829.12</v>
          </cell>
        </row>
        <row r="341">
          <cell r="A341">
            <v>811002090002</v>
          </cell>
          <cell r="B341" t="str">
            <v>DE FIDELIDAD</v>
          </cell>
          <cell r="C341">
            <v>11537.07</v>
          </cell>
          <cell r="D341">
            <v>11537.07</v>
          </cell>
        </row>
        <row r="342">
          <cell r="A342">
            <v>811002090003</v>
          </cell>
          <cell r="B342" t="str">
            <v>MEDICO HOSPITALARIO</v>
          </cell>
          <cell r="C342">
            <v>50715.839999999997</v>
          </cell>
          <cell r="D342">
            <v>50715.839999999997</v>
          </cell>
        </row>
        <row r="343">
          <cell r="A343">
            <v>8110021000</v>
          </cell>
          <cell r="B343" t="str">
            <v>AFP'S</v>
          </cell>
          <cell r="C343">
            <v>99365.26</v>
          </cell>
          <cell r="D343">
            <v>99365.26</v>
          </cell>
        </row>
        <row r="344">
          <cell r="A344">
            <v>811002100001</v>
          </cell>
          <cell r="B344" t="str">
            <v>CONFIA</v>
          </cell>
          <cell r="C344">
            <v>43684.44</v>
          </cell>
          <cell r="D344">
            <v>43684.44</v>
          </cell>
        </row>
        <row r="345">
          <cell r="A345">
            <v>811002100002</v>
          </cell>
          <cell r="B345" t="str">
            <v>CRECER</v>
          </cell>
          <cell r="C345">
            <v>55680.82</v>
          </cell>
          <cell r="D345">
            <v>55680.82</v>
          </cell>
        </row>
        <row r="346">
          <cell r="A346">
            <v>8110029100</v>
          </cell>
          <cell r="B346" t="str">
            <v>OTRAS PRESTACIONES AL PERSONAL</v>
          </cell>
          <cell r="C346">
            <v>116718.61</v>
          </cell>
          <cell r="D346">
            <v>116718.61</v>
          </cell>
        </row>
        <row r="347">
          <cell r="A347">
            <v>811002910001</v>
          </cell>
          <cell r="B347" t="str">
            <v>PRESTACION ALIMENTARIA</v>
          </cell>
          <cell r="C347">
            <v>37003.480000000003</v>
          </cell>
          <cell r="D347">
            <v>37003.480000000003</v>
          </cell>
        </row>
        <row r="348">
          <cell r="A348">
            <v>811002910002</v>
          </cell>
          <cell r="B348" t="str">
            <v>CAFE, AZUCAR Y ALIMENTACION</v>
          </cell>
          <cell r="C348">
            <v>16586.38</v>
          </cell>
          <cell r="D348">
            <v>16586.38</v>
          </cell>
        </row>
        <row r="349">
          <cell r="A349">
            <v>811002910003</v>
          </cell>
          <cell r="B349" t="str">
            <v>PRESTACION 25% I.S.S.S.</v>
          </cell>
          <cell r="C349">
            <v>40911.03</v>
          </cell>
          <cell r="D349">
            <v>40911.03</v>
          </cell>
        </row>
        <row r="350">
          <cell r="A350">
            <v>811002910004</v>
          </cell>
          <cell r="B350" t="str">
            <v>LENTES</v>
          </cell>
          <cell r="C350">
            <v>240</v>
          </cell>
          <cell r="D350">
            <v>240</v>
          </cell>
        </row>
        <row r="351">
          <cell r="A351">
            <v>811002910005</v>
          </cell>
          <cell r="B351" t="str">
            <v>INDEMNIZACION POR RETIRO VOLUNTARIO</v>
          </cell>
          <cell r="C351">
            <v>178.36</v>
          </cell>
          <cell r="D351">
            <v>178.36</v>
          </cell>
        </row>
        <row r="352">
          <cell r="A352">
            <v>811002910006</v>
          </cell>
          <cell r="B352" t="str">
            <v>IPSFA</v>
          </cell>
          <cell r="C352">
            <v>555.07000000000005</v>
          </cell>
          <cell r="D352">
            <v>555.07000000000005</v>
          </cell>
        </row>
        <row r="353">
          <cell r="A353">
            <v>811002910099</v>
          </cell>
          <cell r="B353" t="str">
            <v>OTRAS</v>
          </cell>
          <cell r="C353">
            <v>21244.29</v>
          </cell>
          <cell r="D353">
            <v>21244.29</v>
          </cell>
        </row>
        <row r="354">
          <cell r="A354">
            <v>811003</v>
          </cell>
          <cell r="B354" t="str">
            <v>INDEMNIZACIONES AL PERSONAL</v>
          </cell>
          <cell r="C354">
            <v>148631.57999999999</v>
          </cell>
          <cell r="D354">
            <v>148631.57999999999</v>
          </cell>
        </row>
        <row r="355">
          <cell r="A355">
            <v>8110030100</v>
          </cell>
          <cell r="B355" t="str">
            <v>POR DESPIDO</v>
          </cell>
          <cell r="C355">
            <v>148631.57999999999</v>
          </cell>
          <cell r="D355">
            <v>148631.57999999999</v>
          </cell>
        </row>
        <row r="356">
          <cell r="A356">
            <v>811004</v>
          </cell>
          <cell r="B356" t="str">
            <v>GASTOS DEL DIRECTORIO</v>
          </cell>
          <cell r="C356">
            <v>502038.2</v>
          </cell>
          <cell r="D356">
            <v>502038.2</v>
          </cell>
        </row>
        <row r="357">
          <cell r="A357">
            <v>8110040100</v>
          </cell>
          <cell r="B357" t="str">
            <v>DIETAS</v>
          </cell>
          <cell r="C357">
            <v>382500</v>
          </cell>
          <cell r="D357">
            <v>382500</v>
          </cell>
        </row>
        <row r="358">
          <cell r="A358">
            <v>811004010001</v>
          </cell>
          <cell r="B358" t="str">
            <v>CONSEJO DIRECTIVO O JUNTA DIRECTIVA</v>
          </cell>
          <cell r="C358">
            <v>382500</v>
          </cell>
          <cell r="D358">
            <v>382500</v>
          </cell>
        </row>
        <row r="359">
          <cell r="A359">
            <v>8110049100</v>
          </cell>
          <cell r="B359" t="str">
            <v>OTRAS PRESTACIONES</v>
          </cell>
          <cell r="C359">
            <v>119538.2</v>
          </cell>
          <cell r="D359">
            <v>119538.2</v>
          </cell>
        </row>
        <row r="360">
          <cell r="A360">
            <v>811004910001</v>
          </cell>
          <cell r="B360" t="str">
            <v>ALIMENTACION</v>
          </cell>
          <cell r="C360">
            <v>3943.47</v>
          </cell>
          <cell r="D360">
            <v>3943.47</v>
          </cell>
        </row>
        <row r="361">
          <cell r="A361">
            <v>811004910002</v>
          </cell>
          <cell r="B361" t="str">
            <v>SEGURO MEDICO HOSPITALARIO</v>
          </cell>
          <cell r="C361">
            <v>41714.639999999999</v>
          </cell>
          <cell r="D361">
            <v>41714.639999999999</v>
          </cell>
        </row>
        <row r="362">
          <cell r="A362">
            <v>811004910003</v>
          </cell>
          <cell r="B362" t="str">
            <v>SEGURO DE VIDA</v>
          </cell>
          <cell r="C362">
            <v>16406.39</v>
          </cell>
          <cell r="D362">
            <v>16406.39</v>
          </cell>
        </row>
        <row r="363">
          <cell r="A363">
            <v>811004910005</v>
          </cell>
          <cell r="B363" t="str">
            <v>GASTOS DE VIAJE</v>
          </cell>
          <cell r="C363">
            <v>55664.5</v>
          </cell>
          <cell r="D363">
            <v>55664.5</v>
          </cell>
        </row>
        <row r="364">
          <cell r="A364">
            <v>811004910099</v>
          </cell>
          <cell r="B364" t="str">
            <v>OTRAS</v>
          </cell>
          <cell r="C364">
            <v>1809.2</v>
          </cell>
          <cell r="D364">
            <v>1809.2</v>
          </cell>
        </row>
        <row r="365">
          <cell r="A365">
            <v>811005</v>
          </cell>
          <cell r="B365" t="str">
            <v>OTROS GASTOS DEL PERSONAL</v>
          </cell>
          <cell r="C365">
            <v>249071.4</v>
          </cell>
          <cell r="D365">
            <v>249071.4</v>
          </cell>
        </row>
        <row r="366">
          <cell r="A366">
            <v>8110050100</v>
          </cell>
          <cell r="B366" t="str">
            <v>CAPACITACION</v>
          </cell>
          <cell r="C366">
            <v>113601.95</v>
          </cell>
          <cell r="D366">
            <v>113601.95</v>
          </cell>
        </row>
        <row r="367">
          <cell r="A367">
            <v>811005010001</v>
          </cell>
          <cell r="B367" t="str">
            <v>INSTITUTOCIONAL</v>
          </cell>
          <cell r="C367">
            <v>88139.11</v>
          </cell>
          <cell r="D367">
            <v>88139.11</v>
          </cell>
        </row>
        <row r="368">
          <cell r="A368">
            <v>811005010002</v>
          </cell>
          <cell r="B368" t="str">
            <v>PROGRAMA DE BECAS A EMPLEADOS</v>
          </cell>
          <cell r="C368">
            <v>25462.84</v>
          </cell>
          <cell r="D368">
            <v>25462.84</v>
          </cell>
        </row>
        <row r="369">
          <cell r="A369">
            <v>8110050200</v>
          </cell>
          <cell r="B369" t="str">
            <v>GASTOS DE VIAJE</v>
          </cell>
          <cell r="C369">
            <v>22892.94</v>
          </cell>
          <cell r="D369">
            <v>22892.94</v>
          </cell>
        </row>
        <row r="370">
          <cell r="A370">
            <v>8110050300</v>
          </cell>
          <cell r="B370" t="str">
            <v>COMBUSTIBLE Y LUBRICANTES</v>
          </cell>
          <cell r="C370">
            <v>1999.89</v>
          </cell>
          <cell r="D370">
            <v>1999.89</v>
          </cell>
        </row>
        <row r="371">
          <cell r="A371">
            <v>8110050400</v>
          </cell>
          <cell r="B371" t="str">
            <v>VI TICOS Y TRANSPORTE</v>
          </cell>
          <cell r="C371">
            <v>110576.62</v>
          </cell>
          <cell r="D371">
            <v>110576.62</v>
          </cell>
        </row>
        <row r="372">
          <cell r="A372">
            <v>811005040001</v>
          </cell>
          <cell r="B372" t="str">
            <v>VIATICOS</v>
          </cell>
          <cell r="C372">
            <v>20862.28</v>
          </cell>
          <cell r="D372">
            <v>20862.28</v>
          </cell>
        </row>
        <row r="373">
          <cell r="A373">
            <v>811005040002</v>
          </cell>
          <cell r="B373" t="str">
            <v>TRANSPORTE</v>
          </cell>
          <cell r="C373">
            <v>29451.96</v>
          </cell>
          <cell r="D373">
            <v>29451.96</v>
          </cell>
        </row>
        <row r="374">
          <cell r="A374">
            <v>811005040003</v>
          </cell>
          <cell r="B374" t="str">
            <v>KILOMETRAJE</v>
          </cell>
          <cell r="C374">
            <v>60262.38</v>
          </cell>
          <cell r="D374">
            <v>60262.38</v>
          </cell>
        </row>
        <row r="375">
          <cell r="A375">
            <v>812</v>
          </cell>
          <cell r="B375" t="str">
            <v>GASTOS GENERALES</v>
          </cell>
          <cell r="C375">
            <v>2696018.25</v>
          </cell>
          <cell r="D375">
            <v>2696018.25</v>
          </cell>
        </row>
        <row r="376">
          <cell r="A376">
            <v>8120</v>
          </cell>
          <cell r="B376" t="str">
            <v>GASTOS GENERALES</v>
          </cell>
          <cell r="C376">
            <v>2696018.25</v>
          </cell>
          <cell r="D376">
            <v>2696018.25</v>
          </cell>
        </row>
        <row r="377">
          <cell r="A377">
            <v>812001</v>
          </cell>
          <cell r="B377" t="str">
            <v>CONSUMO DE MATERIALES</v>
          </cell>
          <cell r="C377">
            <v>77761.23</v>
          </cell>
          <cell r="D377">
            <v>77761.23</v>
          </cell>
        </row>
        <row r="378">
          <cell r="A378">
            <v>8120010100</v>
          </cell>
          <cell r="B378" t="str">
            <v>COMBUSTIBLE Y LUBRICANTES</v>
          </cell>
          <cell r="C378">
            <v>10225.64</v>
          </cell>
          <cell r="D378">
            <v>10225.64</v>
          </cell>
        </row>
        <row r="379">
          <cell r="A379">
            <v>8120010200</v>
          </cell>
          <cell r="B379" t="str">
            <v>PAPELERIA Y UTILES</v>
          </cell>
          <cell r="C379">
            <v>35351.15</v>
          </cell>
          <cell r="D379">
            <v>35351.15</v>
          </cell>
        </row>
        <row r="380">
          <cell r="A380">
            <v>8120010300</v>
          </cell>
          <cell r="B380" t="str">
            <v>MATERIALES DE LIMPIEZA</v>
          </cell>
          <cell r="C380">
            <v>32184.44</v>
          </cell>
          <cell r="D380">
            <v>32184.44</v>
          </cell>
        </row>
        <row r="381">
          <cell r="A381">
            <v>812002</v>
          </cell>
          <cell r="B381" t="str">
            <v>REPARACION Y MANTENIMIENTO DE ACTIVO FIJO</v>
          </cell>
          <cell r="C381">
            <v>157159.72</v>
          </cell>
          <cell r="D381">
            <v>157159.72</v>
          </cell>
        </row>
        <row r="382">
          <cell r="A382">
            <v>8120020100</v>
          </cell>
          <cell r="B382" t="str">
            <v>EDIFICIOS PROPIOS</v>
          </cell>
          <cell r="C382">
            <v>86556.91</v>
          </cell>
          <cell r="D382">
            <v>86556.91</v>
          </cell>
        </row>
        <row r="383">
          <cell r="A383">
            <v>812002010001</v>
          </cell>
          <cell r="B383" t="str">
            <v>OFICINA CENTRAL</v>
          </cell>
          <cell r="C383">
            <v>33543.230000000003</v>
          </cell>
          <cell r="D383">
            <v>33543.230000000003</v>
          </cell>
        </row>
        <row r="384">
          <cell r="A384">
            <v>812002010002</v>
          </cell>
          <cell r="B384" t="str">
            <v>CENTRO RECREATIVO</v>
          </cell>
          <cell r="C384">
            <v>31125.75</v>
          </cell>
          <cell r="D384">
            <v>31125.75</v>
          </cell>
        </row>
        <row r="385">
          <cell r="A385">
            <v>812002010003</v>
          </cell>
          <cell r="B385" t="str">
            <v>AGENCIAS</v>
          </cell>
          <cell r="C385">
            <v>21887.93</v>
          </cell>
          <cell r="D385">
            <v>21887.93</v>
          </cell>
        </row>
        <row r="386">
          <cell r="A386">
            <v>8120020200</v>
          </cell>
          <cell r="B386" t="str">
            <v>EQUIPO DE COMPUTACION</v>
          </cell>
          <cell r="C386">
            <v>30686.46</v>
          </cell>
          <cell r="D386">
            <v>30686.46</v>
          </cell>
        </row>
        <row r="387">
          <cell r="A387">
            <v>8120020300</v>
          </cell>
          <cell r="B387" t="str">
            <v>VEHICULOS</v>
          </cell>
          <cell r="C387">
            <v>16401.5</v>
          </cell>
          <cell r="D387">
            <v>16401.5</v>
          </cell>
        </row>
        <row r="388">
          <cell r="A388">
            <v>8120020400</v>
          </cell>
          <cell r="B388" t="str">
            <v>MOBILIARIO Y EQUIPO DE OFICINA</v>
          </cell>
          <cell r="C388">
            <v>23514.85</v>
          </cell>
          <cell r="D388">
            <v>23514.85</v>
          </cell>
        </row>
        <row r="389">
          <cell r="A389">
            <v>812002040001</v>
          </cell>
          <cell r="B389" t="str">
            <v>MOBILIARIO</v>
          </cell>
          <cell r="C389">
            <v>1350.72</v>
          </cell>
          <cell r="D389">
            <v>1350.72</v>
          </cell>
        </row>
        <row r="390">
          <cell r="A390">
            <v>812002040002</v>
          </cell>
          <cell r="B390" t="str">
            <v>EQUIPO</v>
          </cell>
          <cell r="C390">
            <v>22164.13</v>
          </cell>
          <cell r="D390">
            <v>22164.13</v>
          </cell>
        </row>
        <row r="391">
          <cell r="A391">
            <v>81200204000201</v>
          </cell>
          <cell r="B391" t="str">
            <v>EQUIPO DE OFICINA</v>
          </cell>
          <cell r="C391">
            <v>597.78</v>
          </cell>
          <cell r="D391">
            <v>597.78</v>
          </cell>
        </row>
        <row r="392">
          <cell r="A392">
            <v>81200204000202</v>
          </cell>
          <cell r="B392" t="str">
            <v>AIRE ACONDICIONADO</v>
          </cell>
          <cell r="C392">
            <v>18582.810000000001</v>
          </cell>
          <cell r="D392">
            <v>18582.810000000001</v>
          </cell>
        </row>
        <row r="393">
          <cell r="A393">
            <v>81200204000203</v>
          </cell>
          <cell r="B393" t="str">
            <v>PLANTA DE EMERGENCIA</v>
          </cell>
          <cell r="C393">
            <v>2983.54</v>
          </cell>
          <cell r="D393">
            <v>2983.54</v>
          </cell>
        </row>
        <row r="394">
          <cell r="A394">
            <v>812003</v>
          </cell>
          <cell r="B394" t="str">
            <v>SERVICIOS PUBLICOS E IMPUESTOS</v>
          </cell>
          <cell r="C394">
            <v>501866.61</v>
          </cell>
          <cell r="D394">
            <v>501866.61</v>
          </cell>
        </row>
        <row r="395">
          <cell r="A395">
            <v>8120030100</v>
          </cell>
          <cell r="B395" t="str">
            <v>COMUNICACIONES</v>
          </cell>
          <cell r="C395">
            <v>56629.05</v>
          </cell>
          <cell r="D395">
            <v>56629.05</v>
          </cell>
        </row>
        <row r="396">
          <cell r="A396">
            <v>8120030200</v>
          </cell>
          <cell r="B396" t="str">
            <v>ENERGIA ELECTRICA</v>
          </cell>
          <cell r="C396">
            <v>106234.85</v>
          </cell>
          <cell r="D396">
            <v>106234.85</v>
          </cell>
        </row>
        <row r="397">
          <cell r="A397">
            <v>8120030300</v>
          </cell>
          <cell r="B397" t="str">
            <v>AGUA POTABLE</v>
          </cell>
          <cell r="C397">
            <v>17556.38</v>
          </cell>
          <cell r="D397">
            <v>17556.38</v>
          </cell>
        </row>
        <row r="398">
          <cell r="A398">
            <v>8120030400</v>
          </cell>
          <cell r="B398" t="str">
            <v>IMPUESTOS FISCALES</v>
          </cell>
          <cell r="C398">
            <v>282680.14</v>
          </cell>
          <cell r="D398">
            <v>282680.14</v>
          </cell>
        </row>
        <row r="399">
          <cell r="A399">
            <v>812003040001</v>
          </cell>
          <cell r="B399" t="str">
            <v>REMANENTE DE IVA</v>
          </cell>
          <cell r="C399">
            <v>262124.72</v>
          </cell>
          <cell r="D399">
            <v>262124.72</v>
          </cell>
        </row>
        <row r="400">
          <cell r="A400">
            <v>812003040002</v>
          </cell>
          <cell r="B400" t="str">
            <v>FOVIAL</v>
          </cell>
          <cell r="C400">
            <v>1724.79</v>
          </cell>
          <cell r="D400">
            <v>1724.79</v>
          </cell>
        </row>
        <row r="401">
          <cell r="A401">
            <v>812003040003</v>
          </cell>
          <cell r="B401" t="str">
            <v>DERECHOS DE REGISTRO DE COMERCIO</v>
          </cell>
          <cell r="C401">
            <v>10022.959999999999</v>
          </cell>
          <cell r="D401">
            <v>10022.959999999999</v>
          </cell>
        </row>
        <row r="402">
          <cell r="A402">
            <v>812003040004</v>
          </cell>
          <cell r="B402" t="str">
            <v>TARJETA DE CIRCULACION DE VEHICULOS</v>
          </cell>
          <cell r="C402">
            <v>1362.29</v>
          </cell>
          <cell r="D402">
            <v>1362.29</v>
          </cell>
        </row>
        <row r="403">
          <cell r="A403">
            <v>812003040099</v>
          </cell>
          <cell r="B403" t="str">
            <v>OTROS</v>
          </cell>
          <cell r="C403">
            <v>7445.38</v>
          </cell>
          <cell r="D403">
            <v>7445.38</v>
          </cell>
        </row>
        <row r="404">
          <cell r="A404">
            <v>8120030500</v>
          </cell>
          <cell r="B404" t="str">
            <v>IMPUESTOS MUNICIPALES</v>
          </cell>
          <cell r="C404">
            <v>38766.19</v>
          </cell>
          <cell r="D404">
            <v>38766.19</v>
          </cell>
        </row>
        <row r="405">
          <cell r="A405">
            <v>812004</v>
          </cell>
          <cell r="B405" t="str">
            <v>PUBLICIDAD Y PROMOCION</v>
          </cell>
          <cell r="C405">
            <v>188117.75</v>
          </cell>
          <cell r="D405">
            <v>188117.75</v>
          </cell>
        </row>
        <row r="406">
          <cell r="A406">
            <v>8120040100</v>
          </cell>
          <cell r="B406" t="str">
            <v>TELEVISION</v>
          </cell>
          <cell r="C406">
            <v>24960</v>
          </cell>
          <cell r="D406">
            <v>24960</v>
          </cell>
        </row>
        <row r="407">
          <cell r="A407">
            <v>8120040200</v>
          </cell>
          <cell r="B407" t="str">
            <v>RADIO</v>
          </cell>
          <cell r="C407">
            <v>9302.4</v>
          </cell>
          <cell r="D407">
            <v>9302.4</v>
          </cell>
        </row>
        <row r="408">
          <cell r="A408">
            <v>8120040300</v>
          </cell>
          <cell r="B408" t="str">
            <v>PRENSA ESCRITA</v>
          </cell>
          <cell r="C408">
            <v>41536.28</v>
          </cell>
          <cell r="D408">
            <v>41536.28</v>
          </cell>
        </row>
        <row r="409">
          <cell r="A409">
            <v>8120040400</v>
          </cell>
          <cell r="B409" t="str">
            <v>OTROS MEDIOS</v>
          </cell>
          <cell r="C409">
            <v>83369.070000000007</v>
          </cell>
          <cell r="D409">
            <v>83369.070000000007</v>
          </cell>
        </row>
        <row r="410">
          <cell r="A410">
            <v>812004040001</v>
          </cell>
          <cell r="B410" t="str">
            <v>OTTROS MEDIOS</v>
          </cell>
          <cell r="C410">
            <v>83369.070000000007</v>
          </cell>
          <cell r="D410">
            <v>83369.070000000007</v>
          </cell>
        </row>
        <row r="411">
          <cell r="A411">
            <v>8120040500</v>
          </cell>
          <cell r="B411" t="str">
            <v>ARTICULOS PROMOCIONALES</v>
          </cell>
          <cell r="C411">
            <v>4950</v>
          </cell>
          <cell r="D411">
            <v>4950</v>
          </cell>
        </row>
        <row r="412">
          <cell r="A412">
            <v>8120040600</v>
          </cell>
          <cell r="B412" t="str">
            <v>GASTOS DE REPRESENTACIION</v>
          </cell>
          <cell r="C412">
            <v>24000</v>
          </cell>
          <cell r="D412">
            <v>24000</v>
          </cell>
        </row>
        <row r="413">
          <cell r="A413">
            <v>812006</v>
          </cell>
          <cell r="B413" t="str">
            <v>SEGUROS SOBRE BIENES</v>
          </cell>
          <cell r="C413">
            <v>51940.42</v>
          </cell>
          <cell r="D413">
            <v>51940.42</v>
          </cell>
        </row>
        <row r="414">
          <cell r="A414">
            <v>8120060100</v>
          </cell>
          <cell r="B414" t="str">
            <v>SOBRE ACTIVOS FIJOS</v>
          </cell>
          <cell r="C414">
            <v>46725.72</v>
          </cell>
          <cell r="D414">
            <v>46725.72</v>
          </cell>
        </row>
        <row r="415">
          <cell r="A415">
            <v>812006010001</v>
          </cell>
          <cell r="B415" t="str">
            <v>EDIFICIOS</v>
          </cell>
          <cell r="C415">
            <v>25705.19</v>
          </cell>
          <cell r="D415">
            <v>25705.19</v>
          </cell>
        </row>
        <row r="416">
          <cell r="A416">
            <v>812006010002</v>
          </cell>
          <cell r="B416" t="str">
            <v>MOBILIARIO</v>
          </cell>
          <cell r="C416">
            <v>1785.92</v>
          </cell>
          <cell r="D416">
            <v>1785.92</v>
          </cell>
        </row>
        <row r="417">
          <cell r="A417">
            <v>812006010003</v>
          </cell>
          <cell r="B417" t="str">
            <v>EQUIPO DE OFICINA</v>
          </cell>
          <cell r="C417">
            <v>3211.51</v>
          </cell>
          <cell r="D417">
            <v>3211.51</v>
          </cell>
        </row>
        <row r="418">
          <cell r="A418">
            <v>812006010004</v>
          </cell>
          <cell r="B418" t="str">
            <v>VEHICULOS</v>
          </cell>
          <cell r="C418">
            <v>14189.41</v>
          </cell>
          <cell r="D418">
            <v>14189.41</v>
          </cell>
        </row>
        <row r="419">
          <cell r="A419">
            <v>812006010005</v>
          </cell>
          <cell r="B419" t="str">
            <v>MAQUINARIA, EQUIPO Y HERRAMIENTAS</v>
          </cell>
          <cell r="C419">
            <v>1833.69</v>
          </cell>
          <cell r="D419">
            <v>1833.69</v>
          </cell>
        </row>
        <row r="420">
          <cell r="A420">
            <v>8120060200</v>
          </cell>
          <cell r="B420" t="str">
            <v>SOBRE RIESGOS BANCARIOS</v>
          </cell>
          <cell r="C420">
            <v>5214.7</v>
          </cell>
          <cell r="D420">
            <v>5214.7</v>
          </cell>
        </row>
        <row r="421">
          <cell r="A421">
            <v>812007</v>
          </cell>
          <cell r="B421" t="str">
            <v>HONORARIOS PROFESIONALES</v>
          </cell>
          <cell r="C421">
            <v>202741.03</v>
          </cell>
          <cell r="D421">
            <v>202741.03</v>
          </cell>
        </row>
        <row r="422">
          <cell r="A422">
            <v>8120070100</v>
          </cell>
          <cell r="B422" t="str">
            <v>AUDITORES</v>
          </cell>
          <cell r="C422">
            <v>36666.639999999999</v>
          </cell>
          <cell r="D422">
            <v>36666.639999999999</v>
          </cell>
        </row>
        <row r="423">
          <cell r="A423">
            <v>812007010001</v>
          </cell>
          <cell r="B423" t="str">
            <v>AUDITORIA EXTERNA</v>
          </cell>
          <cell r="C423">
            <v>30000</v>
          </cell>
          <cell r="D423">
            <v>30000</v>
          </cell>
        </row>
        <row r="424">
          <cell r="A424">
            <v>812007010002</v>
          </cell>
          <cell r="B424" t="str">
            <v>AUDITORIA FISCAL</v>
          </cell>
          <cell r="C424">
            <v>6666.64</v>
          </cell>
          <cell r="D424">
            <v>6666.64</v>
          </cell>
        </row>
        <row r="425">
          <cell r="A425">
            <v>8120070200</v>
          </cell>
          <cell r="B425" t="str">
            <v>ABOGADOS</v>
          </cell>
          <cell r="C425">
            <v>55587.5</v>
          </cell>
          <cell r="D425">
            <v>55587.5</v>
          </cell>
        </row>
        <row r="426">
          <cell r="A426">
            <v>8120070300</v>
          </cell>
          <cell r="B426" t="str">
            <v>EMPRESAS CONSULTORAS</v>
          </cell>
          <cell r="C426">
            <v>7635</v>
          </cell>
          <cell r="D426">
            <v>7635</v>
          </cell>
        </row>
        <row r="427">
          <cell r="A427">
            <v>8120070900</v>
          </cell>
          <cell r="B427" t="str">
            <v>OTROS</v>
          </cell>
          <cell r="C427">
            <v>102851.89</v>
          </cell>
          <cell r="D427">
            <v>102851.89</v>
          </cell>
        </row>
        <row r="428">
          <cell r="A428">
            <v>812008</v>
          </cell>
          <cell r="B428" t="str">
            <v>SUPERINTENDENCIA DEL SISTEMA FINANCIERO</v>
          </cell>
          <cell r="C428">
            <v>212011.04</v>
          </cell>
          <cell r="D428">
            <v>212011.04</v>
          </cell>
        </row>
        <row r="429">
          <cell r="A429">
            <v>8120080100</v>
          </cell>
          <cell r="B429" t="str">
            <v>CUOTA OBLIGATORIA</v>
          </cell>
          <cell r="C429">
            <v>212011.04</v>
          </cell>
          <cell r="D429">
            <v>212011.04</v>
          </cell>
        </row>
        <row r="430">
          <cell r="A430">
            <v>812011</v>
          </cell>
          <cell r="B430" t="str">
            <v>SERVICIOS TECNICOS</v>
          </cell>
          <cell r="C430">
            <v>250611.09</v>
          </cell>
          <cell r="D430">
            <v>250611.09</v>
          </cell>
        </row>
        <row r="431">
          <cell r="A431">
            <v>8120110700</v>
          </cell>
          <cell r="B431" t="str">
            <v>ASESORIA</v>
          </cell>
          <cell r="C431">
            <v>9887.76</v>
          </cell>
          <cell r="D431">
            <v>9887.76</v>
          </cell>
        </row>
        <row r="432">
          <cell r="A432">
            <v>8120110800</v>
          </cell>
          <cell r="B432" t="str">
            <v>INFORM TICA</v>
          </cell>
          <cell r="C432">
            <v>240723.33</v>
          </cell>
          <cell r="D432">
            <v>240723.33</v>
          </cell>
        </row>
        <row r="433">
          <cell r="A433">
            <v>812099</v>
          </cell>
          <cell r="B433" t="str">
            <v>OTROS</v>
          </cell>
          <cell r="C433">
            <v>1053809.3600000001</v>
          </cell>
          <cell r="D433">
            <v>1053809.3600000001</v>
          </cell>
        </row>
        <row r="434">
          <cell r="A434">
            <v>8120990100</v>
          </cell>
          <cell r="B434" t="str">
            <v>SERVICIOS DE SEGURIDAD</v>
          </cell>
          <cell r="C434">
            <v>167478.51</v>
          </cell>
          <cell r="D434">
            <v>167478.51</v>
          </cell>
        </row>
        <row r="435">
          <cell r="A435">
            <v>8120990200</v>
          </cell>
          <cell r="B435" t="str">
            <v>SUSCRIPCIONES</v>
          </cell>
          <cell r="C435">
            <v>1866.16</v>
          </cell>
          <cell r="D435">
            <v>1866.16</v>
          </cell>
        </row>
        <row r="436">
          <cell r="A436">
            <v>8120990300</v>
          </cell>
          <cell r="B436" t="str">
            <v>CONTRIBUCIONES</v>
          </cell>
          <cell r="C436">
            <v>132948.20000000001</v>
          </cell>
          <cell r="D436">
            <v>132948.20000000001</v>
          </cell>
        </row>
        <row r="437">
          <cell r="A437">
            <v>812099030001</v>
          </cell>
          <cell r="B437" t="str">
            <v>INSTITUCIONES BENEFICAS</v>
          </cell>
          <cell r="C437">
            <v>5565</v>
          </cell>
          <cell r="D437">
            <v>5565</v>
          </cell>
        </row>
        <row r="438">
          <cell r="A438">
            <v>812099030099</v>
          </cell>
          <cell r="B438" t="str">
            <v>OTRAS INSTITUCIONES</v>
          </cell>
          <cell r="C438">
            <v>127383.2</v>
          </cell>
          <cell r="D438">
            <v>127383.2</v>
          </cell>
        </row>
        <row r="439">
          <cell r="A439">
            <v>8120990400</v>
          </cell>
          <cell r="B439" t="str">
            <v>PUBLICACIONES Y CONVOCATORIAS</v>
          </cell>
          <cell r="C439">
            <v>32317.49</v>
          </cell>
          <cell r="D439">
            <v>32317.49</v>
          </cell>
        </row>
        <row r="440">
          <cell r="A440">
            <v>8120999100</v>
          </cell>
          <cell r="B440" t="str">
            <v>OTROS</v>
          </cell>
          <cell r="C440">
            <v>719199</v>
          </cell>
          <cell r="D440">
            <v>719199</v>
          </cell>
        </row>
        <row r="441">
          <cell r="A441">
            <v>812099910001</v>
          </cell>
          <cell r="B441" t="str">
            <v>SERVICIOS DE LIMPIEZA Y MENSAJERIA</v>
          </cell>
          <cell r="C441">
            <v>111815.89</v>
          </cell>
          <cell r="D441">
            <v>111815.89</v>
          </cell>
        </row>
        <row r="442">
          <cell r="A442">
            <v>812099910003</v>
          </cell>
          <cell r="B442" t="str">
            <v>MEMBRESIA</v>
          </cell>
          <cell r="C442">
            <v>25160.2</v>
          </cell>
          <cell r="D442">
            <v>25160.2</v>
          </cell>
        </row>
        <row r="443">
          <cell r="A443">
            <v>812099910004</v>
          </cell>
          <cell r="B443" t="str">
            <v>ASAMBLEA GENERAL DE ACCIONISTAS</v>
          </cell>
          <cell r="C443">
            <v>8186.92</v>
          </cell>
          <cell r="D443">
            <v>8186.92</v>
          </cell>
        </row>
        <row r="444">
          <cell r="A444">
            <v>812099910006</v>
          </cell>
          <cell r="B444" t="str">
            <v>ATENCION A COOPERATIVAS SOCIAS</v>
          </cell>
          <cell r="C444">
            <v>13818.89</v>
          </cell>
          <cell r="D444">
            <v>13818.89</v>
          </cell>
        </row>
        <row r="445">
          <cell r="A445">
            <v>812099910007</v>
          </cell>
          <cell r="B445" t="str">
            <v>EVENTOS INSTITUCIONALES</v>
          </cell>
          <cell r="C445">
            <v>83194.11</v>
          </cell>
          <cell r="D445">
            <v>83194.11</v>
          </cell>
        </row>
        <row r="446">
          <cell r="A446">
            <v>812099910008</v>
          </cell>
          <cell r="B446" t="str">
            <v>DIETAS A COMITES DE APOYO AL CONSEJO DIRECTIVO</v>
          </cell>
          <cell r="C446">
            <v>10550</v>
          </cell>
          <cell r="D446">
            <v>10550</v>
          </cell>
        </row>
        <row r="447">
          <cell r="A447">
            <v>812099910011</v>
          </cell>
          <cell r="B447" t="str">
            <v>SERVICIOS DE PERSONAL OUTSOURCING</v>
          </cell>
          <cell r="C447">
            <v>7717.71</v>
          </cell>
          <cell r="D447">
            <v>7717.71</v>
          </cell>
        </row>
        <row r="448">
          <cell r="A448">
            <v>812099910012</v>
          </cell>
          <cell r="B448" t="str">
            <v>CUENTA CORRIENTE</v>
          </cell>
          <cell r="C448">
            <v>361852.91</v>
          </cell>
          <cell r="D448">
            <v>361852.91</v>
          </cell>
        </row>
        <row r="449">
          <cell r="A449">
            <v>812099910099</v>
          </cell>
          <cell r="B449" t="str">
            <v>OTROS</v>
          </cell>
          <cell r="C449">
            <v>96902.37</v>
          </cell>
          <cell r="D449">
            <v>96902.37</v>
          </cell>
        </row>
        <row r="450">
          <cell r="A450">
            <v>813</v>
          </cell>
          <cell r="B450" t="str">
            <v>DEPRECIACIONES Y AMORTIZACIONES</v>
          </cell>
          <cell r="C450">
            <v>529233.61</v>
          </cell>
          <cell r="D450">
            <v>529233.61</v>
          </cell>
        </row>
        <row r="451">
          <cell r="A451">
            <v>8130</v>
          </cell>
          <cell r="B451" t="str">
            <v>DEPRECIACIONES Y AMORTIZACIONES</v>
          </cell>
          <cell r="C451">
            <v>529233.61</v>
          </cell>
          <cell r="D451">
            <v>529233.61</v>
          </cell>
        </row>
        <row r="452">
          <cell r="A452">
            <v>813001</v>
          </cell>
          <cell r="B452" t="str">
            <v>DEPRECIACIONES</v>
          </cell>
          <cell r="C452">
            <v>377589.41</v>
          </cell>
          <cell r="D452">
            <v>377589.41</v>
          </cell>
        </row>
        <row r="453">
          <cell r="A453">
            <v>8130010100</v>
          </cell>
          <cell r="B453" t="str">
            <v>BIENES MUEBLES</v>
          </cell>
          <cell r="C453">
            <v>213216.51</v>
          </cell>
          <cell r="D453">
            <v>213216.51</v>
          </cell>
        </row>
        <row r="454">
          <cell r="A454">
            <v>813001010001</v>
          </cell>
          <cell r="B454" t="str">
            <v>VALOR HISTORICO</v>
          </cell>
          <cell r="C454">
            <v>213216.51</v>
          </cell>
          <cell r="D454">
            <v>213216.51</v>
          </cell>
        </row>
        <row r="455">
          <cell r="A455">
            <v>81300101000102</v>
          </cell>
          <cell r="B455" t="str">
            <v>EQUIPO DE COMPUTACION</v>
          </cell>
          <cell r="C455">
            <v>113178.7</v>
          </cell>
          <cell r="D455">
            <v>113178.7</v>
          </cell>
        </row>
        <row r="456">
          <cell r="A456">
            <v>81300101000103</v>
          </cell>
          <cell r="B456" t="str">
            <v>EQUIPO DE OFICINA</v>
          </cell>
          <cell r="C456">
            <v>11555.22</v>
          </cell>
          <cell r="D456">
            <v>11555.22</v>
          </cell>
        </row>
        <row r="457">
          <cell r="A457">
            <v>81300101000104</v>
          </cell>
          <cell r="B457" t="str">
            <v>MOBILIARIO</v>
          </cell>
          <cell r="C457">
            <v>11670.9</v>
          </cell>
          <cell r="D457">
            <v>11670.9</v>
          </cell>
        </row>
        <row r="458">
          <cell r="A458">
            <v>81300101000105</v>
          </cell>
          <cell r="B458" t="str">
            <v>VEHICULOS</v>
          </cell>
          <cell r="C458">
            <v>40104.959999999999</v>
          </cell>
          <cell r="D458">
            <v>40104.959999999999</v>
          </cell>
        </row>
        <row r="459">
          <cell r="A459">
            <v>81300101000106</v>
          </cell>
          <cell r="B459" t="str">
            <v>MAQUINARIA, EQUIPO Y HERRAMIENTAS</v>
          </cell>
          <cell r="C459">
            <v>36706.730000000003</v>
          </cell>
          <cell r="D459">
            <v>36706.730000000003</v>
          </cell>
        </row>
        <row r="460">
          <cell r="A460">
            <v>8130010200</v>
          </cell>
          <cell r="B460" t="str">
            <v>BIENES INMUEBLES</v>
          </cell>
          <cell r="C460">
            <v>164372.9</v>
          </cell>
          <cell r="D460">
            <v>164372.9</v>
          </cell>
        </row>
        <row r="461">
          <cell r="A461">
            <v>813001020001</v>
          </cell>
          <cell r="B461" t="str">
            <v>VALOR HISTORICO</v>
          </cell>
          <cell r="C461">
            <v>138375.06</v>
          </cell>
          <cell r="D461">
            <v>138375.06</v>
          </cell>
        </row>
        <row r="462">
          <cell r="A462">
            <v>81300102000101</v>
          </cell>
          <cell r="B462" t="str">
            <v>EDIFICACIONES</v>
          </cell>
          <cell r="C462">
            <v>138375.06</v>
          </cell>
          <cell r="D462">
            <v>138375.06</v>
          </cell>
        </row>
        <row r="463">
          <cell r="A463">
            <v>813001020002</v>
          </cell>
          <cell r="B463" t="str">
            <v>REVALUOS</v>
          </cell>
          <cell r="C463">
            <v>25997.84</v>
          </cell>
          <cell r="D463">
            <v>25997.84</v>
          </cell>
        </row>
        <row r="464">
          <cell r="A464">
            <v>81300102000201</v>
          </cell>
          <cell r="B464" t="str">
            <v>EDIFICACIONES</v>
          </cell>
          <cell r="C464">
            <v>25997.84</v>
          </cell>
          <cell r="D464">
            <v>25997.84</v>
          </cell>
        </row>
        <row r="465">
          <cell r="A465">
            <v>813002</v>
          </cell>
          <cell r="B465" t="str">
            <v>AMORTIZACIONES</v>
          </cell>
          <cell r="C465">
            <v>151644.20000000001</v>
          </cell>
          <cell r="D465">
            <v>151644.20000000001</v>
          </cell>
        </row>
        <row r="466">
          <cell r="A466">
            <v>8130020200</v>
          </cell>
          <cell r="B466" t="str">
            <v>REMODELACIONES Y READECUACIONES EN LOCALES PROPIOS</v>
          </cell>
          <cell r="C466">
            <v>9184.16</v>
          </cell>
          <cell r="D466">
            <v>9184.16</v>
          </cell>
        </row>
        <row r="467">
          <cell r="A467">
            <v>813002020002</v>
          </cell>
          <cell r="B467" t="str">
            <v>INMUEBLES</v>
          </cell>
          <cell r="C467">
            <v>9184.16</v>
          </cell>
          <cell r="D467">
            <v>9184.16</v>
          </cell>
        </row>
        <row r="468">
          <cell r="A468">
            <v>8130020300</v>
          </cell>
          <cell r="B468" t="str">
            <v>PROGRAMAS COMPUTACIONALES</v>
          </cell>
          <cell r="C468">
            <v>142460.04</v>
          </cell>
          <cell r="D468">
            <v>142460.04</v>
          </cell>
        </row>
        <row r="469">
          <cell r="A469">
            <v>82</v>
          </cell>
          <cell r="B469" t="str">
            <v>GASTOS NO OPERACIONALES</v>
          </cell>
          <cell r="C469">
            <v>128322.13</v>
          </cell>
          <cell r="D469">
            <v>128322.13</v>
          </cell>
        </row>
        <row r="470">
          <cell r="A470">
            <v>827</v>
          </cell>
          <cell r="B470" t="str">
            <v>OTROS</v>
          </cell>
          <cell r="C470">
            <v>128322.13</v>
          </cell>
          <cell r="D470">
            <v>128322.13</v>
          </cell>
        </row>
        <row r="471">
          <cell r="A471">
            <v>8270</v>
          </cell>
          <cell r="B471" t="str">
            <v>OTROS</v>
          </cell>
          <cell r="C471">
            <v>128322.13</v>
          </cell>
          <cell r="D471">
            <v>128322.13</v>
          </cell>
        </row>
        <row r="472">
          <cell r="A472">
            <v>827000</v>
          </cell>
          <cell r="B472" t="str">
            <v>OTROS</v>
          </cell>
          <cell r="C472">
            <v>128322.13</v>
          </cell>
          <cell r="D472">
            <v>128322.13</v>
          </cell>
        </row>
        <row r="473">
          <cell r="A473">
            <v>8270000000</v>
          </cell>
          <cell r="B473" t="str">
            <v>OTROS</v>
          </cell>
          <cell r="C473">
            <v>128322.13</v>
          </cell>
          <cell r="D473">
            <v>128322.13</v>
          </cell>
        </row>
        <row r="474">
          <cell r="A474">
            <v>827000000002</v>
          </cell>
          <cell r="B474" t="str">
            <v>REMUNERACION ENCAJE ENTIDADES SOCIAS NO SUPERVISADAS S.</v>
          </cell>
          <cell r="C474">
            <v>12877.66</v>
          </cell>
          <cell r="D474">
            <v>12877.66</v>
          </cell>
        </row>
        <row r="475">
          <cell r="A475">
            <v>827000000003</v>
          </cell>
          <cell r="B475" t="str">
            <v>REMUNERACION DISPONIBLE DE ENTIDADES SOCIAS</v>
          </cell>
          <cell r="C475">
            <v>25838.25</v>
          </cell>
          <cell r="D475">
            <v>25838.25</v>
          </cell>
        </row>
        <row r="476">
          <cell r="A476">
            <v>827000000004</v>
          </cell>
          <cell r="B476" t="str">
            <v>PROVISION PARA INCOBRABILIDAD DE CUENTAS POR COBRAR</v>
          </cell>
          <cell r="C476">
            <v>53698.21</v>
          </cell>
          <cell r="D476">
            <v>53698.21</v>
          </cell>
        </row>
        <row r="477">
          <cell r="A477">
            <v>827000000008</v>
          </cell>
          <cell r="B477" t="str">
            <v>ASISTENCIA MEDICA</v>
          </cell>
          <cell r="C477">
            <v>944.6</v>
          </cell>
          <cell r="D477">
            <v>944.6</v>
          </cell>
        </row>
        <row r="478">
          <cell r="A478">
            <v>827000000099</v>
          </cell>
          <cell r="B478" t="str">
            <v>OTROS</v>
          </cell>
          <cell r="C478">
            <v>34963.410000000003</v>
          </cell>
          <cell r="D478">
            <v>34963.410000000003</v>
          </cell>
        </row>
        <row r="479">
          <cell r="A479">
            <v>83</v>
          </cell>
          <cell r="B479" t="str">
            <v>IMPUESTOS DIRECTOS</v>
          </cell>
          <cell r="C479">
            <v>1458087.02</v>
          </cell>
          <cell r="D479">
            <v>1458087.02</v>
          </cell>
        </row>
        <row r="480">
          <cell r="A480">
            <v>831</v>
          </cell>
          <cell r="B480" t="str">
            <v>IMPUESTO SOBRE LA RENTA</v>
          </cell>
          <cell r="C480">
            <v>1458087.02</v>
          </cell>
          <cell r="D480">
            <v>1458087.02</v>
          </cell>
        </row>
        <row r="481">
          <cell r="A481">
            <v>8310</v>
          </cell>
          <cell r="B481" t="str">
            <v>IMPUESTO SOBRE LA RENTA</v>
          </cell>
          <cell r="C481">
            <v>1458087.02</v>
          </cell>
          <cell r="D481">
            <v>1458087.02</v>
          </cell>
        </row>
        <row r="482">
          <cell r="A482">
            <v>831000</v>
          </cell>
          <cell r="B482" t="str">
            <v>IMPUESTO SOBRE LA RENTA</v>
          </cell>
          <cell r="C482">
            <v>1458087.02</v>
          </cell>
          <cell r="D482">
            <v>1458087.02</v>
          </cell>
        </row>
        <row r="483">
          <cell r="A483">
            <v>8310000000</v>
          </cell>
          <cell r="B483" t="str">
            <v>IMPUESTO SOBRE LA RENTA</v>
          </cell>
          <cell r="C483">
            <v>1458087.02</v>
          </cell>
          <cell r="D483">
            <v>1458087.02</v>
          </cell>
        </row>
        <row r="484">
          <cell r="A484">
            <v>831000000001</v>
          </cell>
          <cell r="B484" t="str">
            <v>IMPUESTO SOBRE LA RENTA</v>
          </cell>
          <cell r="C484">
            <v>1458087.02</v>
          </cell>
          <cell r="D484">
            <v>1458087.02</v>
          </cell>
        </row>
        <row r="485">
          <cell r="A485">
            <v>0</v>
          </cell>
          <cell r="B485"/>
          <cell r="C485"/>
          <cell r="D485"/>
        </row>
        <row r="486">
          <cell r="A486">
            <v>0</v>
          </cell>
          <cell r="B486" t="str">
            <v>TOTAL GASTOS</v>
          </cell>
          <cell r="C486">
            <v>8146280.2800000003</v>
          </cell>
          <cell r="D486">
            <v>8146280.2800000003</v>
          </cell>
        </row>
        <row r="487">
          <cell r="A487">
            <v>0</v>
          </cell>
          <cell r="B487"/>
          <cell r="C487"/>
          <cell r="D487"/>
        </row>
        <row r="488">
          <cell r="A488">
            <v>0</v>
          </cell>
          <cell r="B488" t="str">
            <v>TOTAL CUENTAS DEUDORAS</v>
          </cell>
          <cell r="C488">
            <v>632280849.90999997</v>
          </cell>
          <cell r="D488">
            <v>632280849.90999997</v>
          </cell>
        </row>
        <row r="489">
          <cell r="A489">
            <v>0</v>
          </cell>
          <cell r="B489"/>
          <cell r="C489"/>
          <cell r="D489"/>
        </row>
        <row r="490">
          <cell r="A490">
            <v>0</v>
          </cell>
          <cell r="B490" t="str">
            <v>CUENTAS ACREEDORAS</v>
          </cell>
          <cell r="C490">
            <v>0</v>
          </cell>
          <cell r="D490">
            <v>0</v>
          </cell>
        </row>
        <row r="491">
          <cell r="A491">
            <v>21</v>
          </cell>
          <cell r="B491" t="str">
            <v>PASIVOS DE INTERMEDIACION</v>
          </cell>
          <cell r="C491">
            <v>-220726170.52000001</v>
          </cell>
          <cell r="D491">
            <v>-220726170.52000001</v>
          </cell>
        </row>
        <row r="492">
          <cell r="A492">
            <v>211</v>
          </cell>
          <cell r="B492" t="str">
            <v>DEPOSITOS</v>
          </cell>
          <cell r="C492">
            <v>-43031883.189999998</v>
          </cell>
          <cell r="D492">
            <v>-43031883.189999998</v>
          </cell>
        </row>
        <row r="493">
          <cell r="A493">
            <v>2110</v>
          </cell>
          <cell r="B493" t="str">
            <v>DEPOSITOS A LA VISTA</v>
          </cell>
          <cell r="C493">
            <v>-38020951.68</v>
          </cell>
          <cell r="D493">
            <v>-38020951.68</v>
          </cell>
        </row>
        <row r="494">
          <cell r="A494">
            <v>211001</v>
          </cell>
          <cell r="B494" t="str">
            <v>DEPOSITOS EN CUENTA CORRIENTE</v>
          </cell>
          <cell r="C494">
            <v>-38020951.68</v>
          </cell>
          <cell r="D494">
            <v>-38020951.68</v>
          </cell>
        </row>
        <row r="495">
          <cell r="A495">
            <v>2110010601</v>
          </cell>
          <cell r="B495" t="str">
            <v>OTRAS ENTIDADES DEL SISTEMA FINANCIERO</v>
          </cell>
          <cell r="C495">
            <v>-38020951.68</v>
          </cell>
          <cell r="D495">
            <v>-38020951.68</v>
          </cell>
        </row>
        <row r="496">
          <cell r="A496">
            <v>2111</v>
          </cell>
          <cell r="B496" t="str">
            <v>DEPOSITOS PACTADOS HASTA UN AÑO PLAZO</v>
          </cell>
          <cell r="C496">
            <v>-5010931.51</v>
          </cell>
          <cell r="D496">
            <v>-5010931.51</v>
          </cell>
        </row>
        <row r="497">
          <cell r="A497">
            <v>211102</v>
          </cell>
          <cell r="B497" t="str">
            <v>DEPOSITOS A 30 DIAS PLAZO</v>
          </cell>
          <cell r="C497">
            <v>-5010931.51</v>
          </cell>
          <cell r="D497">
            <v>-5010931.51</v>
          </cell>
        </row>
        <row r="498">
          <cell r="A498">
            <v>2111020601</v>
          </cell>
          <cell r="B498" t="str">
            <v>OTRAS ENTIDADES DEL SISTEMA FINANCIERO</v>
          </cell>
          <cell r="C498">
            <v>-5000000</v>
          </cell>
          <cell r="D498">
            <v>-5000000</v>
          </cell>
        </row>
        <row r="499">
          <cell r="A499">
            <v>2111029901</v>
          </cell>
          <cell r="B499" t="str">
            <v>INTERESES Y OTROS POR PAGAR</v>
          </cell>
          <cell r="C499">
            <v>-10931.51</v>
          </cell>
          <cell r="D499">
            <v>-10931.51</v>
          </cell>
        </row>
        <row r="500">
          <cell r="A500">
            <v>211102990106</v>
          </cell>
          <cell r="B500" t="str">
            <v>OTRAS ENTIDADES DEL SISTEMA FINANCIERO</v>
          </cell>
          <cell r="C500">
            <v>-10931.51</v>
          </cell>
          <cell r="D500">
            <v>-10931.51</v>
          </cell>
        </row>
        <row r="501">
          <cell r="A501">
            <v>212</v>
          </cell>
          <cell r="B501" t="str">
            <v>PRESTAMOS</v>
          </cell>
          <cell r="C501">
            <v>-177690390.52000001</v>
          </cell>
          <cell r="D501">
            <v>-177690390.52000001</v>
          </cell>
        </row>
        <row r="502">
          <cell r="A502">
            <v>2121</v>
          </cell>
          <cell r="B502" t="str">
            <v>PRESTAMOS PACTADOS HASTA UN AÑO PLAZO</v>
          </cell>
          <cell r="C502">
            <v>-5001301.66</v>
          </cell>
          <cell r="D502">
            <v>-5001301.66</v>
          </cell>
        </row>
        <row r="503">
          <cell r="A503">
            <v>212106</v>
          </cell>
          <cell r="B503" t="str">
            <v>ADEUDADO A OTRAS ENTIDADES DEL SISTEMA FINANCIERO</v>
          </cell>
          <cell r="C503">
            <v>-5001301.66</v>
          </cell>
          <cell r="D503">
            <v>-5001301.66</v>
          </cell>
        </row>
        <row r="504">
          <cell r="A504">
            <v>2121060701</v>
          </cell>
          <cell r="B504" t="str">
            <v>BANCOS</v>
          </cell>
          <cell r="C504">
            <v>-5000000</v>
          </cell>
          <cell r="D504">
            <v>-5000000</v>
          </cell>
        </row>
        <row r="505">
          <cell r="A505">
            <v>2121069901</v>
          </cell>
          <cell r="B505" t="str">
            <v>INTERESES Y OTROS POR PAGAR</v>
          </cell>
          <cell r="C505">
            <v>-1301.6600000000001</v>
          </cell>
          <cell r="D505">
            <v>-1301.6600000000001</v>
          </cell>
        </row>
        <row r="506">
          <cell r="A506">
            <v>212106990107</v>
          </cell>
          <cell r="B506" t="str">
            <v>A BANCOS</v>
          </cell>
          <cell r="C506">
            <v>-1301.6600000000001</v>
          </cell>
          <cell r="D506">
            <v>-1301.6600000000001</v>
          </cell>
        </row>
        <row r="507">
          <cell r="A507">
            <v>2122</v>
          </cell>
          <cell r="B507" t="str">
            <v>PRESTAMOS PACTADOS A MAS DE UN AÑO PLAZO</v>
          </cell>
          <cell r="C507">
            <v>-3711938.75</v>
          </cell>
          <cell r="D507">
            <v>-3711938.75</v>
          </cell>
        </row>
        <row r="508">
          <cell r="A508">
            <v>212206</v>
          </cell>
          <cell r="B508" t="str">
            <v>ADEUDADO A OTRAS ENTIDADES DEL SISTEMA FINANCIERO</v>
          </cell>
          <cell r="C508">
            <v>-3522858.4</v>
          </cell>
          <cell r="D508">
            <v>-3522858.4</v>
          </cell>
        </row>
        <row r="509">
          <cell r="A509">
            <v>2122060701</v>
          </cell>
          <cell r="B509" t="str">
            <v>BANCOS</v>
          </cell>
          <cell r="C509">
            <v>-3506837.43</v>
          </cell>
          <cell r="D509">
            <v>-3506837.43</v>
          </cell>
        </row>
        <row r="510">
          <cell r="A510">
            <v>2122069901</v>
          </cell>
          <cell r="B510" t="str">
            <v>INTERESES Y OTROS POR PAGAR</v>
          </cell>
          <cell r="C510">
            <v>-16020.97</v>
          </cell>
          <cell r="D510">
            <v>-16020.97</v>
          </cell>
        </row>
        <row r="511">
          <cell r="A511">
            <v>212206990107</v>
          </cell>
          <cell r="B511" t="str">
            <v>A BANCOS</v>
          </cell>
          <cell r="C511">
            <v>-16020.97</v>
          </cell>
          <cell r="D511">
            <v>-16020.97</v>
          </cell>
        </row>
        <row r="512">
          <cell r="A512">
            <v>212207</v>
          </cell>
          <cell r="B512" t="str">
            <v>ADEUDADO AL BMI PARA PRESTAR A TERCEROS</v>
          </cell>
          <cell r="C512">
            <v>-189080.35</v>
          </cell>
          <cell r="D512">
            <v>-189080.35</v>
          </cell>
        </row>
        <row r="513">
          <cell r="A513">
            <v>2122070101</v>
          </cell>
          <cell r="B513" t="str">
            <v>PARA PRESTAR A TERCEROS</v>
          </cell>
          <cell r="C513">
            <v>-187915.26</v>
          </cell>
          <cell r="D513">
            <v>-187915.26</v>
          </cell>
        </row>
        <row r="514">
          <cell r="A514">
            <v>2122079901</v>
          </cell>
          <cell r="B514" t="str">
            <v>INTERESES Y OTROS POR PAGAR</v>
          </cell>
          <cell r="C514">
            <v>-1165.0899999999999</v>
          </cell>
          <cell r="D514">
            <v>-1165.0899999999999</v>
          </cell>
        </row>
        <row r="515">
          <cell r="A515">
            <v>2123</v>
          </cell>
          <cell r="B515" t="str">
            <v>PRESTAMOS PACTADOS A CINCO O MAS ANIOS PLAZO</v>
          </cell>
          <cell r="C515">
            <v>-168977150.11000001</v>
          </cell>
          <cell r="D515">
            <v>-168977150.11000001</v>
          </cell>
        </row>
        <row r="516">
          <cell r="A516">
            <v>212306</v>
          </cell>
          <cell r="B516" t="str">
            <v>ADEUDADO A ENTIDADES EXTRANJERAS</v>
          </cell>
          <cell r="C516">
            <v>-164243038.84999999</v>
          </cell>
          <cell r="D516">
            <v>-164243038.84999999</v>
          </cell>
        </row>
        <row r="517">
          <cell r="A517">
            <v>2123060201</v>
          </cell>
          <cell r="B517" t="str">
            <v>ADEUDADO A BANCOS EXTRANJEROS POR LINEAS DE CREDITO</v>
          </cell>
          <cell r="C517">
            <v>-92465999.450000003</v>
          </cell>
          <cell r="D517">
            <v>-92465999.450000003</v>
          </cell>
        </row>
        <row r="518">
          <cell r="A518">
            <v>2123060301</v>
          </cell>
          <cell r="B518" t="str">
            <v>ADEUDADO A BANCOS EXTRANJEROS - OTROS</v>
          </cell>
          <cell r="C518">
            <v>-70041404.599999994</v>
          </cell>
          <cell r="D518">
            <v>-70041404.599999994</v>
          </cell>
        </row>
        <row r="519">
          <cell r="A519">
            <v>2123069901</v>
          </cell>
          <cell r="B519" t="str">
            <v>INTERESES Y OTROS POR PAGAR</v>
          </cell>
          <cell r="C519">
            <v>-1735634.8</v>
          </cell>
          <cell r="D519">
            <v>-1735634.8</v>
          </cell>
        </row>
        <row r="520">
          <cell r="A520">
            <v>212306990102</v>
          </cell>
          <cell r="B520" t="str">
            <v>ADEUDADO A BANCOS EXTRANJEROS POR LINEAS DE CREDITO</v>
          </cell>
          <cell r="C520">
            <v>-675542.65</v>
          </cell>
          <cell r="D520">
            <v>-675542.65</v>
          </cell>
        </row>
        <row r="521">
          <cell r="A521">
            <v>212306990103</v>
          </cell>
          <cell r="B521" t="str">
            <v>ADEUDADO A BANCOS EXTRANJEROS - OTROS</v>
          </cell>
          <cell r="C521">
            <v>-1060092.1499999999</v>
          </cell>
          <cell r="D521">
            <v>-1060092.1499999999</v>
          </cell>
        </row>
        <row r="522">
          <cell r="A522">
            <v>212307</v>
          </cell>
          <cell r="B522" t="str">
            <v>OTROS PRESTAMOS</v>
          </cell>
          <cell r="C522">
            <v>-4734111.26</v>
          </cell>
          <cell r="D522">
            <v>-4734111.26</v>
          </cell>
        </row>
        <row r="523">
          <cell r="A523">
            <v>2123070101</v>
          </cell>
          <cell r="B523" t="str">
            <v>PARA PRESTAR A TERCEROS</v>
          </cell>
          <cell r="C523">
            <v>-4703627.2</v>
          </cell>
          <cell r="D523">
            <v>-4703627.2</v>
          </cell>
        </row>
        <row r="524">
          <cell r="A524">
            <v>2123079901</v>
          </cell>
          <cell r="B524" t="str">
            <v>INTERESES Y OTROS POR PAGAR</v>
          </cell>
          <cell r="C524">
            <v>-30484.06</v>
          </cell>
          <cell r="D524">
            <v>-30484.06</v>
          </cell>
        </row>
        <row r="525">
          <cell r="A525">
            <v>213</v>
          </cell>
          <cell r="B525" t="str">
            <v>OBLIGACIONES A LA VISTA</v>
          </cell>
          <cell r="C525">
            <v>-3896.81</v>
          </cell>
          <cell r="D525">
            <v>-3896.81</v>
          </cell>
        </row>
        <row r="526">
          <cell r="A526">
            <v>2130</v>
          </cell>
          <cell r="B526" t="str">
            <v>OBLIGACIONES A LA VISTA</v>
          </cell>
          <cell r="C526">
            <v>-3896.81</v>
          </cell>
          <cell r="D526">
            <v>-3896.81</v>
          </cell>
        </row>
        <row r="527">
          <cell r="A527">
            <v>213001</v>
          </cell>
          <cell r="B527" t="str">
            <v>CHEQUES PROPIOS</v>
          </cell>
          <cell r="C527">
            <v>-110</v>
          </cell>
          <cell r="D527">
            <v>-110</v>
          </cell>
        </row>
        <row r="528">
          <cell r="A528">
            <v>2130010201</v>
          </cell>
          <cell r="B528" t="str">
            <v>CHEQUES CERTIFICADOS - ML</v>
          </cell>
          <cell r="C528">
            <v>-110</v>
          </cell>
          <cell r="D528">
            <v>-110</v>
          </cell>
        </row>
        <row r="529">
          <cell r="A529">
            <v>213003</v>
          </cell>
          <cell r="B529" t="str">
            <v>COBROS POR CUENTA AJENA</v>
          </cell>
          <cell r="C529">
            <v>-3786.81</v>
          </cell>
          <cell r="D529">
            <v>-3786.81</v>
          </cell>
        </row>
        <row r="530">
          <cell r="A530">
            <v>2130030100</v>
          </cell>
          <cell r="B530" t="str">
            <v>COBRANZAS LOCALES</v>
          </cell>
          <cell r="C530">
            <v>-1500.95</v>
          </cell>
          <cell r="D530">
            <v>-1500.95</v>
          </cell>
        </row>
        <row r="531">
          <cell r="A531">
            <v>213003010004</v>
          </cell>
          <cell r="B531" t="str">
            <v>COLECTORES</v>
          </cell>
          <cell r="C531">
            <v>-1500.95</v>
          </cell>
          <cell r="D531">
            <v>-1500.95</v>
          </cell>
        </row>
        <row r="532">
          <cell r="A532">
            <v>21300301000402</v>
          </cell>
          <cell r="B532" t="str">
            <v>COLECTORES INTERENTIDADES</v>
          </cell>
          <cell r="C532">
            <v>-1500.95</v>
          </cell>
          <cell r="D532">
            <v>-1500.95</v>
          </cell>
        </row>
        <row r="533">
          <cell r="A533">
            <v>2130030300</v>
          </cell>
          <cell r="B533" t="str">
            <v>IMPUESTOS Y SERVICIOS PIBLICOS</v>
          </cell>
          <cell r="C533">
            <v>-2285.86</v>
          </cell>
          <cell r="D533">
            <v>-2285.86</v>
          </cell>
        </row>
        <row r="534">
          <cell r="A534">
            <v>213003030002</v>
          </cell>
          <cell r="B534" t="str">
            <v>SERVICIOS PUBLICOS</v>
          </cell>
          <cell r="C534">
            <v>-2285.86</v>
          </cell>
          <cell r="D534">
            <v>-2285.86</v>
          </cell>
        </row>
        <row r="535">
          <cell r="A535">
            <v>21300303000203</v>
          </cell>
          <cell r="B535" t="str">
            <v>SERVICIO TELEFONICO</v>
          </cell>
          <cell r="C535">
            <v>-2285.86</v>
          </cell>
          <cell r="D535">
            <v>-2285.86</v>
          </cell>
        </row>
        <row r="536">
          <cell r="A536">
            <v>22</v>
          </cell>
          <cell r="B536" t="str">
            <v>OTROS PASIVOS</v>
          </cell>
          <cell r="C536">
            <v>-252645213.93000001</v>
          </cell>
          <cell r="D536">
            <v>-252645213.93000001</v>
          </cell>
        </row>
        <row r="537">
          <cell r="A537">
            <v>222</v>
          </cell>
          <cell r="B537" t="str">
            <v>CUENTAS POR PAGAR</v>
          </cell>
          <cell r="C537">
            <v>-243728674.66999999</v>
          </cell>
          <cell r="D537">
            <v>-243728674.66999999</v>
          </cell>
        </row>
        <row r="538">
          <cell r="A538">
            <v>2220</v>
          </cell>
          <cell r="B538" t="str">
            <v>CUENTAS POR PAGAR</v>
          </cell>
          <cell r="C538">
            <v>-243728674.66999999</v>
          </cell>
          <cell r="D538">
            <v>-243728674.66999999</v>
          </cell>
        </row>
        <row r="539">
          <cell r="A539">
            <v>222005</v>
          </cell>
          <cell r="B539" t="str">
            <v>IMPUESTOS SERVICIOS PUBLICOS Y OTRAS OBLIGACIONES</v>
          </cell>
          <cell r="C539">
            <v>-580952.9</v>
          </cell>
          <cell r="D539">
            <v>-580952.9</v>
          </cell>
        </row>
        <row r="540">
          <cell r="A540">
            <v>2220050100</v>
          </cell>
          <cell r="B540" t="str">
            <v>IMPUESTOS</v>
          </cell>
          <cell r="C540">
            <v>-191090.17</v>
          </cell>
          <cell r="D540">
            <v>-191090.17</v>
          </cell>
        </row>
        <row r="541">
          <cell r="A541">
            <v>222005010001</v>
          </cell>
          <cell r="B541" t="str">
            <v>IVA POR PAGAR</v>
          </cell>
          <cell r="C541">
            <v>-191090.17</v>
          </cell>
          <cell r="D541">
            <v>-191090.17</v>
          </cell>
        </row>
        <row r="542">
          <cell r="A542">
            <v>2220050200</v>
          </cell>
          <cell r="B542" t="str">
            <v>SERVICIOS PUBLICOS</v>
          </cell>
          <cell r="C542">
            <v>-40847.879999999997</v>
          </cell>
          <cell r="D542">
            <v>-40847.879999999997</v>
          </cell>
        </row>
        <row r="543">
          <cell r="A543">
            <v>222005020001</v>
          </cell>
          <cell r="B543" t="str">
            <v>TELEFONO</v>
          </cell>
          <cell r="C543">
            <v>-18057.189999999999</v>
          </cell>
          <cell r="D543">
            <v>-18057.189999999999</v>
          </cell>
        </row>
        <row r="544">
          <cell r="A544">
            <v>222005020002</v>
          </cell>
          <cell r="B544" t="str">
            <v>AGUA</v>
          </cell>
          <cell r="C544">
            <v>-3130.36</v>
          </cell>
          <cell r="D544">
            <v>-3130.36</v>
          </cell>
        </row>
        <row r="545">
          <cell r="A545">
            <v>222005020003</v>
          </cell>
          <cell r="B545" t="str">
            <v>ENERGIA ELECTRICA</v>
          </cell>
          <cell r="C545">
            <v>-19660.330000000002</v>
          </cell>
          <cell r="D545">
            <v>-19660.330000000002</v>
          </cell>
        </row>
        <row r="546">
          <cell r="A546">
            <v>2220050300</v>
          </cell>
          <cell r="B546" t="str">
            <v>CUOTA PATRONAL ISSS</v>
          </cell>
          <cell r="C546">
            <v>-17267.330000000002</v>
          </cell>
          <cell r="D546">
            <v>-17267.330000000002</v>
          </cell>
        </row>
        <row r="547">
          <cell r="A547">
            <v>222005030001</v>
          </cell>
          <cell r="B547" t="str">
            <v>SALUD</v>
          </cell>
          <cell r="C547">
            <v>-15748.68</v>
          </cell>
          <cell r="D547">
            <v>-15748.68</v>
          </cell>
        </row>
        <row r="548">
          <cell r="A548">
            <v>222005030003</v>
          </cell>
          <cell r="B548" t="str">
            <v>INSTITUTO SALVADOREÑO DE FORMACION PROFESIONAL</v>
          </cell>
          <cell r="C548">
            <v>-1518.65</v>
          </cell>
          <cell r="D548">
            <v>-1518.65</v>
          </cell>
        </row>
        <row r="549">
          <cell r="A549">
            <v>2220050400</v>
          </cell>
          <cell r="B549" t="str">
            <v>PROVEEDORES</v>
          </cell>
          <cell r="C549">
            <v>-291502.90000000002</v>
          </cell>
          <cell r="D549">
            <v>-291502.90000000002</v>
          </cell>
        </row>
        <row r="550">
          <cell r="A550">
            <v>222005040001</v>
          </cell>
          <cell r="B550" t="str">
            <v>PROVEEDORES</v>
          </cell>
          <cell r="C550">
            <v>-272283.78000000003</v>
          </cell>
          <cell r="D550">
            <v>-272283.78000000003</v>
          </cell>
        </row>
        <row r="551">
          <cell r="A551">
            <v>222005040003</v>
          </cell>
          <cell r="B551" t="str">
            <v>PROVEEDORES - BANCA MOVIL</v>
          </cell>
          <cell r="C551">
            <v>-19219.12</v>
          </cell>
          <cell r="D551">
            <v>-19219.12</v>
          </cell>
        </row>
        <row r="552">
          <cell r="A552">
            <v>2220050700</v>
          </cell>
          <cell r="B552" t="str">
            <v>AFP</v>
          </cell>
          <cell r="C552">
            <v>-40244.620000000003</v>
          </cell>
          <cell r="D552">
            <v>-40244.620000000003</v>
          </cell>
        </row>
        <row r="553">
          <cell r="A553">
            <v>222005070001</v>
          </cell>
          <cell r="B553" t="str">
            <v>CONFIA</v>
          </cell>
          <cell r="C553">
            <v>-12688.9</v>
          </cell>
          <cell r="D553">
            <v>-12688.9</v>
          </cell>
        </row>
        <row r="554">
          <cell r="A554">
            <v>222005070002</v>
          </cell>
          <cell r="B554" t="str">
            <v>CRECER</v>
          </cell>
          <cell r="C554">
            <v>-27555.72</v>
          </cell>
          <cell r="D554">
            <v>-27555.72</v>
          </cell>
        </row>
        <row r="555">
          <cell r="A555">
            <v>222006</v>
          </cell>
          <cell r="B555" t="str">
            <v>IMPUESTO SOBRE LA RENTA</v>
          </cell>
          <cell r="C555">
            <v>-1452790.17</v>
          </cell>
          <cell r="D555">
            <v>-1452790.17</v>
          </cell>
        </row>
        <row r="556">
          <cell r="A556">
            <v>2220060000</v>
          </cell>
          <cell r="B556" t="str">
            <v>IMPUESTO SOBRE LA RENTA</v>
          </cell>
          <cell r="C556">
            <v>-1452790.17</v>
          </cell>
          <cell r="D556">
            <v>-1452790.17</v>
          </cell>
        </row>
        <row r="557">
          <cell r="A557">
            <v>222007</v>
          </cell>
          <cell r="B557" t="str">
            <v>PASIVOS TRANSITORIOS</v>
          </cell>
          <cell r="C557">
            <v>-1647.3</v>
          </cell>
          <cell r="D557">
            <v>-1647.3</v>
          </cell>
        </row>
        <row r="558">
          <cell r="A558">
            <v>2220070201</v>
          </cell>
          <cell r="B558" t="str">
            <v>COBROS POR CUENTA AJENA</v>
          </cell>
          <cell r="C558">
            <v>-1647.3</v>
          </cell>
          <cell r="D558">
            <v>-1647.3</v>
          </cell>
        </row>
        <row r="559">
          <cell r="A559">
            <v>222007020102</v>
          </cell>
          <cell r="B559" t="str">
            <v>SEGURO DE DEUDA</v>
          </cell>
          <cell r="C559">
            <v>-761.04</v>
          </cell>
          <cell r="D559">
            <v>-761.04</v>
          </cell>
        </row>
        <row r="560">
          <cell r="A560">
            <v>222007020104</v>
          </cell>
          <cell r="B560" t="str">
            <v>SEGUROS DE CESANTIA</v>
          </cell>
          <cell r="C560">
            <v>-633.05999999999995</v>
          </cell>
          <cell r="D560">
            <v>-633.05999999999995</v>
          </cell>
        </row>
        <row r="561">
          <cell r="A561">
            <v>222007020107</v>
          </cell>
          <cell r="B561" t="str">
            <v>SEGURO POR DAÑOS</v>
          </cell>
          <cell r="C561">
            <v>-253.2</v>
          </cell>
          <cell r="D561">
            <v>-253.2</v>
          </cell>
        </row>
        <row r="562">
          <cell r="A562">
            <v>222099</v>
          </cell>
          <cell r="B562" t="str">
            <v>OTRAS</v>
          </cell>
          <cell r="C562">
            <v>-241693284.30000001</v>
          </cell>
          <cell r="D562">
            <v>-241693284.30000001</v>
          </cell>
        </row>
        <row r="563">
          <cell r="A563">
            <v>2220990101</v>
          </cell>
          <cell r="B563" t="str">
            <v>SOBRANTES DE CAJA</v>
          </cell>
          <cell r="C563">
            <v>-4751.6099999999997</v>
          </cell>
          <cell r="D563">
            <v>-4751.6099999999997</v>
          </cell>
        </row>
        <row r="564">
          <cell r="A564">
            <v>222099010102</v>
          </cell>
          <cell r="B564" t="str">
            <v>AGENCIAS</v>
          </cell>
          <cell r="C564">
            <v>-1.61</v>
          </cell>
          <cell r="D564">
            <v>-1.61</v>
          </cell>
        </row>
        <row r="565">
          <cell r="A565">
            <v>222099010103</v>
          </cell>
          <cell r="B565" t="str">
            <v>SOBRANTE EN ATM´S</v>
          </cell>
          <cell r="C565">
            <v>-4750</v>
          </cell>
          <cell r="D565">
            <v>-4750</v>
          </cell>
        </row>
        <row r="566">
          <cell r="A566">
            <v>2220990201</v>
          </cell>
          <cell r="B566" t="str">
            <v>DEBITO FISCAL</v>
          </cell>
          <cell r="C566">
            <v>-29627.74</v>
          </cell>
          <cell r="D566">
            <v>-29627.74</v>
          </cell>
        </row>
        <row r="567">
          <cell r="A567">
            <v>222099020102</v>
          </cell>
          <cell r="B567" t="str">
            <v>RETENCION IVA 1 %</v>
          </cell>
          <cell r="C567">
            <v>-8380.11</v>
          </cell>
          <cell r="D567">
            <v>-8380.11</v>
          </cell>
        </row>
        <row r="568">
          <cell r="A568">
            <v>222099020103</v>
          </cell>
          <cell r="B568" t="str">
            <v>RETENCION IVA 13%</v>
          </cell>
          <cell r="C568">
            <v>-21247.63</v>
          </cell>
          <cell r="D568">
            <v>-21247.63</v>
          </cell>
        </row>
        <row r="569">
          <cell r="A569">
            <v>2220999101</v>
          </cell>
          <cell r="B569" t="str">
            <v>OTRAS</v>
          </cell>
          <cell r="C569">
            <v>-241658904.94999999</v>
          </cell>
          <cell r="D569">
            <v>-241658904.94999999</v>
          </cell>
        </row>
        <row r="570">
          <cell r="A570">
            <v>222099910102</v>
          </cell>
          <cell r="B570" t="str">
            <v>EXCEDENTES DE CUOTAS</v>
          </cell>
          <cell r="C570">
            <v>-388.1</v>
          </cell>
          <cell r="D570">
            <v>-388.1</v>
          </cell>
        </row>
        <row r="571">
          <cell r="A571">
            <v>222099910104</v>
          </cell>
          <cell r="B571" t="str">
            <v>SERVICIOS DE TARJETAS DE CREDITO Y DEBITO POR PAGAR</v>
          </cell>
          <cell r="C571">
            <v>-148206.13</v>
          </cell>
          <cell r="D571">
            <v>-148206.13</v>
          </cell>
        </row>
        <row r="572">
          <cell r="A572">
            <v>222099910105</v>
          </cell>
          <cell r="B572" t="str">
            <v>FONDO PARA GASTOS DE PUBLICIDAD DEL SISTEMA FEDECREDITO</v>
          </cell>
          <cell r="C572">
            <v>-1358669</v>
          </cell>
          <cell r="D572">
            <v>-1358669</v>
          </cell>
        </row>
        <row r="573">
          <cell r="A573">
            <v>222099910106</v>
          </cell>
          <cell r="B573" t="str">
            <v>VALORES PENDIENTES DE OPERACIONES TRANSFER365</v>
          </cell>
          <cell r="C573">
            <v>-8738.83</v>
          </cell>
          <cell r="D573">
            <v>-8738.83</v>
          </cell>
        </row>
        <row r="574">
          <cell r="A574">
            <v>222099910107</v>
          </cell>
          <cell r="B574" t="str">
            <v>ACCIONES POR DEVOLVER</v>
          </cell>
          <cell r="C574">
            <v>-1514250</v>
          </cell>
          <cell r="D574">
            <v>-1514250</v>
          </cell>
        </row>
        <row r="575">
          <cell r="A575">
            <v>222099910109</v>
          </cell>
          <cell r="B575" t="str">
            <v>RESERVA DE LIQUIDEZ</v>
          </cell>
          <cell r="C575">
            <v>-221089818.77000001</v>
          </cell>
          <cell r="D575">
            <v>-221089818.77000001</v>
          </cell>
        </row>
        <row r="576">
          <cell r="A576">
            <v>22209991010903</v>
          </cell>
          <cell r="B576" t="str">
            <v>ENTIDADES SOCIAS NO SUPERVISADAS POR SSF</v>
          </cell>
          <cell r="C576">
            <v>-219988050.08000001</v>
          </cell>
          <cell r="D576">
            <v>-219988050.08000001</v>
          </cell>
        </row>
        <row r="577">
          <cell r="A577">
            <v>2220999101090300</v>
          </cell>
          <cell r="B577" t="str">
            <v>CAJAS DE CREDITO</v>
          </cell>
          <cell r="C577">
            <v>-207949460.88999999</v>
          </cell>
          <cell r="D577">
            <v>-207949460.88999999</v>
          </cell>
        </row>
        <row r="578">
          <cell r="A578">
            <v>2220999101090300</v>
          </cell>
          <cell r="B578" t="str">
            <v>BANCOS DE LOS TRABAJADORES</v>
          </cell>
          <cell r="C578">
            <v>-12038589.189999999</v>
          </cell>
          <cell r="D578">
            <v>-12038589.189999999</v>
          </cell>
        </row>
        <row r="579">
          <cell r="A579">
            <v>22209991010904</v>
          </cell>
          <cell r="B579" t="str">
            <v>EX SOCIO DE FEDECRÉDITO-CAJA DE CRÉDITO DE COLÓN</v>
          </cell>
          <cell r="C579">
            <v>-1101768.69</v>
          </cell>
          <cell r="D579">
            <v>-1101768.69</v>
          </cell>
        </row>
        <row r="580">
          <cell r="A580">
            <v>222099910111</v>
          </cell>
          <cell r="B580" t="str">
            <v>DISPONIBLE DE ENTIDADES SOCIAS</v>
          </cell>
          <cell r="C580">
            <v>-8309193.3899999997</v>
          </cell>
          <cell r="D580">
            <v>-8309193.3899999997</v>
          </cell>
        </row>
        <row r="581">
          <cell r="A581">
            <v>22209991011101</v>
          </cell>
          <cell r="B581" t="str">
            <v>CAJAS DE CREDITO</v>
          </cell>
          <cell r="C581">
            <v>-7509660.9900000002</v>
          </cell>
          <cell r="D581">
            <v>-7509660.9900000002</v>
          </cell>
        </row>
        <row r="582">
          <cell r="A582">
            <v>22209991011102</v>
          </cell>
          <cell r="B582" t="str">
            <v>BANCOS DE LOS TRABAJADORES</v>
          </cell>
          <cell r="C582">
            <v>-724418.46</v>
          </cell>
          <cell r="D582">
            <v>-724418.46</v>
          </cell>
        </row>
        <row r="583">
          <cell r="A583">
            <v>22209991011103</v>
          </cell>
          <cell r="B583" t="str">
            <v>FEDESERVI</v>
          </cell>
          <cell r="C583">
            <v>-75113.94</v>
          </cell>
          <cell r="D583">
            <v>-75113.94</v>
          </cell>
        </row>
        <row r="584">
          <cell r="A584">
            <v>222099910113</v>
          </cell>
          <cell r="B584" t="str">
            <v>CUOTA PLAN DE MARKETING</v>
          </cell>
          <cell r="C584">
            <v>-69936.5</v>
          </cell>
          <cell r="D584">
            <v>-69936.5</v>
          </cell>
        </row>
        <row r="585">
          <cell r="A585">
            <v>222099910117</v>
          </cell>
          <cell r="B585" t="str">
            <v>FONDO BECAS</v>
          </cell>
          <cell r="C585">
            <v>-15230</v>
          </cell>
          <cell r="D585">
            <v>-15230</v>
          </cell>
        </row>
        <row r="586">
          <cell r="A586">
            <v>222099910118</v>
          </cell>
          <cell r="B586" t="str">
            <v>IPSFA</v>
          </cell>
          <cell r="C586">
            <v>-60.02</v>
          </cell>
          <cell r="D586">
            <v>-60.02</v>
          </cell>
        </row>
        <row r="587">
          <cell r="A587">
            <v>222099910122</v>
          </cell>
          <cell r="B587" t="str">
            <v>CUOTAS GASTOS FUNCIONAMIENTO CADI</v>
          </cell>
          <cell r="C587">
            <v>-468150.55</v>
          </cell>
          <cell r="D587">
            <v>-468150.55</v>
          </cell>
        </row>
        <row r="588">
          <cell r="A588">
            <v>222099910132</v>
          </cell>
          <cell r="B588" t="str">
            <v>ADMINISTRACION DE VENTAS</v>
          </cell>
          <cell r="C588">
            <v>-10039.65</v>
          </cell>
          <cell r="D588">
            <v>-10039.65</v>
          </cell>
        </row>
        <row r="589">
          <cell r="A589">
            <v>22209991013202</v>
          </cell>
          <cell r="B589" t="str">
            <v>CONTRACARGOS</v>
          </cell>
          <cell r="C589">
            <v>-10039.65</v>
          </cell>
          <cell r="D589">
            <v>-10039.65</v>
          </cell>
        </row>
        <row r="590">
          <cell r="A590">
            <v>222099910134</v>
          </cell>
          <cell r="B590" t="str">
            <v>FONDOS SIGUE CORPORATION</v>
          </cell>
          <cell r="C590">
            <v>-87573.59</v>
          </cell>
          <cell r="D590">
            <v>-87573.59</v>
          </cell>
        </row>
        <row r="591">
          <cell r="A591">
            <v>222099910135</v>
          </cell>
          <cell r="B591" t="str">
            <v>FONDOS RECIBA NETWORKS</v>
          </cell>
          <cell r="C591">
            <v>-118103.11</v>
          </cell>
          <cell r="D591">
            <v>-118103.11</v>
          </cell>
        </row>
        <row r="592">
          <cell r="A592">
            <v>222099910136</v>
          </cell>
          <cell r="B592" t="str">
            <v>TELECOM</v>
          </cell>
          <cell r="C592">
            <v>-45863.97</v>
          </cell>
          <cell r="D592">
            <v>-45863.97</v>
          </cell>
        </row>
        <row r="593">
          <cell r="A593">
            <v>222099910137</v>
          </cell>
          <cell r="B593" t="str">
            <v>UNITELLER</v>
          </cell>
          <cell r="C593">
            <v>-54248.69</v>
          </cell>
          <cell r="D593">
            <v>-54248.69</v>
          </cell>
        </row>
        <row r="594">
          <cell r="A594">
            <v>222099910140</v>
          </cell>
          <cell r="B594" t="str">
            <v>EMPRESAS REMESADORAS</v>
          </cell>
          <cell r="C594">
            <v>-201597.23</v>
          </cell>
          <cell r="D594">
            <v>-201597.23</v>
          </cell>
        </row>
        <row r="595">
          <cell r="A595">
            <v>222099910143</v>
          </cell>
          <cell r="B595" t="str">
            <v>COLECTURIA DELSUR</v>
          </cell>
          <cell r="C595">
            <v>-31213.59</v>
          </cell>
          <cell r="D595">
            <v>-31213.59</v>
          </cell>
        </row>
        <row r="596">
          <cell r="A596">
            <v>222099910145</v>
          </cell>
          <cell r="B596" t="str">
            <v>OPERACIONES POR APLICAR</v>
          </cell>
          <cell r="C596">
            <v>-154055.32</v>
          </cell>
          <cell r="D596">
            <v>-154055.32</v>
          </cell>
        </row>
        <row r="597">
          <cell r="A597">
            <v>222099910146</v>
          </cell>
          <cell r="B597" t="str">
            <v>SERVICIO DE ATM´S</v>
          </cell>
          <cell r="C597">
            <v>-9.9</v>
          </cell>
          <cell r="D597">
            <v>-9.9</v>
          </cell>
        </row>
        <row r="598">
          <cell r="A598">
            <v>22209991014602</v>
          </cell>
          <cell r="B598" t="str">
            <v>COMISIONES POR SERVICIO DE RED ATM´S</v>
          </cell>
          <cell r="C598">
            <v>-9.9</v>
          </cell>
          <cell r="D598">
            <v>-9.9</v>
          </cell>
        </row>
        <row r="599">
          <cell r="A599">
            <v>2220999101460200</v>
          </cell>
          <cell r="B599" t="str">
            <v>COMISION A ATH POR OPERACIONES DE OTROS BANCOS EN ATM DE FCB</v>
          </cell>
          <cell r="C599">
            <v>-9.9</v>
          </cell>
          <cell r="D599">
            <v>-9.9</v>
          </cell>
        </row>
        <row r="600">
          <cell r="A600">
            <v>222099910147</v>
          </cell>
          <cell r="B600" t="str">
            <v>AES</v>
          </cell>
          <cell r="C600">
            <v>-83670.3</v>
          </cell>
          <cell r="D600">
            <v>-83670.3</v>
          </cell>
        </row>
        <row r="601">
          <cell r="A601">
            <v>22209991014701</v>
          </cell>
          <cell r="B601" t="str">
            <v>SERVICIO DE CAESS</v>
          </cell>
          <cell r="C601">
            <v>-19024</v>
          </cell>
          <cell r="D601">
            <v>-19024</v>
          </cell>
        </row>
        <row r="602">
          <cell r="A602">
            <v>22209991014702</v>
          </cell>
          <cell r="B602" t="str">
            <v>SERVICIO DE CLESA</v>
          </cell>
          <cell r="C602">
            <v>-23728.37</v>
          </cell>
          <cell r="D602">
            <v>-23728.37</v>
          </cell>
        </row>
        <row r="603">
          <cell r="A603">
            <v>22209991014703</v>
          </cell>
          <cell r="B603" t="str">
            <v>SERVICIO DE EEO</v>
          </cell>
          <cell r="C603">
            <v>-8519.2199999999993</v>
          </cell>
          <cell r="D603">
            <v>-8519.2199999999993</v>
          </cell>
        </row>
        <row r="604">
          <cell r="A604">
            <v>22209991014704</v>
          </cell>
          <cell r="B604" t="str">
            <v>SERVICIO DE DEUSEN</v>
          </cell>
          <cell r="C604">
            <v>-32398.71</v>
          </cell>
          <cell r="D604">
            <v>-32398.71</v>
          </cell>
        </row>
        <row r="605">
          <cell r="A605">
            <v>222099910149</v>
          </cell>
          <cell r="B605" t="str">
            <v>RECARGA DE SALDO EN CELULARES</v>
          </cell>
          <cell r="C605">
            <v>-393.75</v>
          </cell>
          <cell r="D605">
            <v>-393.75</v>
          </cell>
        </row>
        <row r="606">
          <cell r="A606">
            <v>22209991014902</v>
          </cell>
          <cell r="B606" t="str">
            <v>DIGICEL</v>
          </cell>
          <cell r="C606">
            <v>-54.75</v>
          </cell>
          <cell r="D606">
            <v>-54.75</v>
          </cell>
        </row>
        <row r="607">
          <cell r="A607">
            <v>22209991014903</v>
          </cell>
          <cell r="B607" t="str">
            <v>TELEFONICA</v>
          </cell>
          <cell r="C607">
            <v>-339</v>
          </cell>
          <cell r="D607">
            <v>-339</v>
          </cell>
        </row>
        <row r="608">
          <cell r="A608">
            <v>222099910150</v>
          </cell>
          <cell r="B608" t="str">
            <v>COLECTURIA BELCORP</v>
          </cell>
          <cell r="C608">
            <v>-6400.63</v>
          </cell>
          <cell r="D608">
            <v>-6400.63</v>
          </cell>
        </row>
        <row r="609">
          <cell r="A609">
            <v>22209991015001</v>
          </cell>
          <cell r="B609" t="str">
            <v>SERVICIO DE COLECTURIA BELCORP</v>
          </cell>
          <cell r="C609">
            <v>-6400.63</v>
          </cell>
          <cell r="D609">
            <v>-6400.63</v>
          </cell>
        </row>
        <row r="610">
          <cell r="A610">
            <v>222099910151</v>
          </cell>
          <cell r="B610" t="str">
            <v>SERVICIO DE COLECTURIA</v>
          </cell>
          <cell r="C610">
            <v>-75476.460000000006</v>
          </cell>
          <cell r="D610">
            <v>-75476.460000000006</v>
          </cell>
        </row>
        <row r="611">
          <cell r="A611">
            <v>22209991015101</v>
          </cell>
          <cell r="B611" t="str">
            <v>SERVICIO DE ANDA</v>
          </cell>
          <cell r="C611">
            <v>-11460.66</v>
          </cell>
          <cell r="D611">
            <v>-11460.66</v>
          </cell>
        </row>
        <row r="612">
          <cell r="A612">
            <v>22209991015103</v>
          </cell>
          <cell r="B612" t="str">
            <v>SERVICIO DE TELEFONIA TIGO</v>
          </cell>
          <cell r="C612">
            <v>-4526.62</v>
          </cell>
          <cell r="D612">
            <v>-4526.62</v>
          </cell>
        </row>
        <row r="613">
          <cell r="A613">
            <v>22209991015105</v>
          </cell>
          <cell r="B613" t="str">
            <v>DIGICEL</v>
          </cell>
          <cell r="C613">
            <v>-153.44999999999999</v>
          </cell>
          <cell r="D613">
            <v>-153.44999999999999</v>
          </cell>
        </row>
        <row r="614">
          <cell r="A614">
            <v>22209991015106</v>
          </cell>
          <cell r="B614" t="str">
            <v>TELEFONICA</v>
          </cell>
          <cell r="C614">
            <v>-866.44</v>
          </cell>
          <cell r="D614">
            <v>-866.44</v>
          </cell>
        </row>
        <row r="615">
          <cell r="A615">
            <v>22209991015107</v>
          </cell>
          <cell r="B615" t="str">
            <v>SEGUROS FEDECREDITO</v>
          </cell>
          <cell r="C615">
            <v>-5559.59</v>
          </cell>
          <cell r="D615">
            <v>-5559.59</v>
          </cell>
        </row>
        <row r="616">
          <cell r="A616">
            <v>2220999101510700</v>
          </cell>
          <cell r="B616" t="str">
            <v>FEDECREDITO VIDA, S.A., SEGUROS DE PERSONAS</v>
          </cell>
          <cell r="C616">
            <v>-5559.59</v>
          </cell>
          <cell r="D616">
            <v>-5559.59</v>
          </cell>
        </row>
        <row r="617">
          <cell r="A617">
            <v>22209991015108</v>
          </cell>
          <cell r="B617" t="str">
            <v>MULTINET</v>
          </cell>
          <cell r="C617">
            <v>-1319</v>
          </cell>
          <cell r="D617">
            <v>-1319</v>
          </cell>
        </row>
        <row r="618">
          <cell r="A618">
            <v>22209991015109</v>
          </cell>
          <cell r="B618" t="str">
            <v>ARABELA</v>
          </cell>
          <cell r="C618">
            <v>-106.65</v>
          </cell>
          <cell r="D618">
            <v>-106.65</v>
          </cell>
        </row>
        <row r="619">
          <cell r="A619">
            <v>22209991015110</v>
          </cell>
          <cell r="B619" t="str">
            <v>CREDI Q</v>
          </cell>
          <cell r="C619">
            <v>-3054.57</v>
          </cell>
          <cell r="D619">
            <v>-3054.57</v>
          </cell>
        </row>
        <row r="620">
          <cell r="A620">
            <v>22209991015111</v>
          </cell>
          <cell r="B620" t="str">
            <v>RENA WARE</v>
          </cell>
          <cell r="C620">
            <v>-132.9</v>
          </cell>
          <cell r="D620">
            <v>-132.9</v>
          </cell>
        </row>
        <row r="621">
          <cell r="A621">
            <v>22209991015112</v>
          </cell>
          <cell r="B621" t="str">
            <v>UNIVERSIDADES</v>
          </cell>
          <cell r="C621">
            <v>-1283.8</v>
          </cell>
          <cell r="D621">
            <v>-1283.8</v>
          </cell>
        </row>
        <row r="622">
          <cell r="A622">
            <v>2220999101511200</v>
          </cell>
          <cell r="B622" t="str">
            <v>UNIVERSIDAD FRANCISCO GAVIDIA</v>
          </cell>
          <cell r="C622">
            <v>-903.8</v>
          </cell>
          <cell r="D622">
            <v>-903.8</v>
          </cell>
        </row>
        <row r="623">
          <cell r="A623">
            <v>2220999101511200</v>
          </cell>
          <cell r="B623" t="str">
            <v>UNIVERSIDAD DE ORIENTE - UNIVO</v>
          </cell>
          <cell r="C623">
            <v>-380</v>
          </cell>
          <cell r="D623">
            <v>-380</v>
          </cell>
        </row>
        <row r="624">
          <cell r="A624">
            <v>22209991015113</v>
          </cell>
          <cell r="B624" t="str">
            <v>DISTRIBUIDORAS AUTOMOTRIZ</v>
          </cell>
          <cell r="C624">
            <v>-403</v>
          </cell>
          <cell r="D624">
            <v>-403</v>
          </cell>
        </row>
        <row r="625">
          <cell r="A625">
            <v>2220999101511290</v>
          </cell>
          <cell r="B625" t="str">
            <v>YAMAHA</v>
          </cell>
          <cell r="C625">
            <v>-403</v>
          </cell>
          <cell r="D625">
            <v>-403</v>
          </cell>
        </row>
        <row r="626">
          <cell r="A626">
            <v>22209991015114</v>
          </cell>
          <cell r="B626" t="str">
            <v>ALMACENES PRADO</v>
          </cell>
          <cell r="C626">
            <v>-20.6</v>
          </cell>
          <cell r="D626">
            <v>-20.6</v>
          </cell>
        </row>
        <row r="627">
          <cell r="A627">
            <v>22209991015115</v>
          </cell>
          <cell r="B627" t="str">
            <v>FONDO SOCIAL PARA LA VIVIENDA</v>
          </cell>
          <cell r="C627">
            <v>-46141.23</v>
          </cell>
          <cell r="D627">
            <v>-46141.23</v>
          </cell>
        </row>
        <row r="628">
          <cell r="A628">
            <v>22209991015116</v>
          </cell>
          <cell r="B628" t="str">
            <v>AVON</v>
          </cell>
          <cell r="C628">
            <v>-447.95</v>
          </cell>
          <cell r="D628">
            <v>-447.95</v>
          </cell>
        </row>
        <row r="629">
          <cell r="A629">
            <v>222099910152</v>
          </cell>
          <cell r="B629" t="str">
            <v>SERVICIO DE COLECTURIA EXTERNA</v>
          </cell>
          <cell r="C629">
            <v>-34105.18</v>
          </cell>
          <cell r="D629">
            <v>-34105.18</v>
          </cell>
        </row>
        <row r="630">
          <cell r="A630">
            <v>22209991015201</v>
          </cell>
          <cell r="B630" t="str">
            <v>PAGOS COLECTADOS</v>
          </cell>
          <cell r="C630">
            <v>-34105.18</v>
          </cell>
          <cell r="D630">
            <v>-34105.18</v>
          </cell>
        </row>
        <row r="631">
          <cell r="A631">
            <v>2220999101520090</v>
          </cell>
          <cell r="B631" t="str">
            <v>FARMACIAS ECONOMICAS</v>
          </cell>
          <cell r="C631">
            <v>-34105.18</v>
          </cell>
          <cell r="D631">
            <v>-34105.18</v>
          </cell>
        </row>
        <row r="632">
          <cell r="A632">
            <v>222099910153</v>
          </cell>
          <cell r="B632" t="str">
            <v>COMERCIALIZACION DE SEGUROS</v>
          </cell>
          <cell r="C632">
            <v>-52475.98</v>
          </cell>
          <cell r="D632">
            <v>-52475.98</v>
          </cell>
        </row>
        <row r="633">
          <cell r="A633">
            <v>22209991015301</v>
          </cell>
          <cell r="B633" t="str">
            <v>FEDECREDITO VIDA, S.A., SEGUROS DE PERSONAS</v>
          </cell>
          <cell r="C633">
            <v>-52062.48</v>
          </cell>
          <cell r="D633">
            <v>-52062.48</v>
          </cell>
        </row>
        <row r="634">
          <cell r="A634">
            <v>22209991015302</v>
          </cell>
          <cell r="B634" t="str">
            <v>SEGUROS FEDECREDITO, S.A.</v>
          </cell>
          <cell r="C634">
            <v>-39</v>
          </cell>
          <cell r="D634">
            <v>-39</v>
          </cell>
        </row>
        <row r="635">
          <cell r="A635">
            <v>2220999101530200</v>
          </cell>
          <cell r="B635" t="str">
            <v>COMERCIALIZACION SEGURO REMESAS FAMILIARES</v>
          </cell>
          <cell r="C635">
            <v>-39</v>
          </cell>
          <cell r="D635">
            <v>-39</v>
          </cell>
        </row>
        <row r="636">
          <cell r="A636">
            <v>22209991015303</v>
          </cell>
          <cell r="B636" t="str">
            <v>SERVICIO DE COMERCIALIZACION</v>
          </cell>
          <cell r="C636">
            <v>-374.5</v>
          </cell>
          <cell r="D636">
            <v>-374.5</v>
          </cell>
        </row>
        <row r="637">
          <cell r="A637">
            <v>2220999101530300</v>
          </cell>
          <cell r="B637" t="str">
            <v>SEGURO DE ASISTENCIA EXEQUIAL REPATRIACION</v>
          </cell>
          <cell r="C637">
            <v>-374.5</v>
          </cell>
          <cell r="D637">
            <v>-374.5</v>
          </cell>
        </row>
        <row r="638">
          <cell r="A638">
            <v>222099910156</v>
          </cell>
          <cell r="B638" t="str">
            <v>SERVICIO DE BANCA MOVIL</v>
          </cell>
          <cell r="C638">
            <v>-26966.62</v>
          </cell>
          <cell r="D638">
            <v>-26966.62</v>
          </cell>
        </row>
        <row r="639">
          <cell r="A639">
            <v>22209991015601</v>
          </cell>
          <cell r="B639" t="str">
            <v>SERVICIO DE BANCA MOVIL</v>
          </cell>
          <cell r="C639">
            <v>-26966.62</v>
          </cell>
          <cell r="D639">
            <v>-26966.62</v>
          </cell>
        </row>
        <row r="640">
          <cell r="A640">
            <v>222099910162</v>
          </cell>
          <cell r="B640" t="str">
            <v>COMISIONES POR SERVICIO</v>
          </cell>
          <cell r="C640">
            <v>-49557.01</v>
          </cell>
          <cell r="D640">
            <v>-49557.01</v>
          </cell>
        </row>
        <row r="641">
          <cell r="A641">
            <v>22209991016202</v>
          </cell>
          <cell r="B641" t="str">
            <v>COMISION POR SERVICIOS DE COLECTORES DE MESES ANTERIORES</v>
          </cell>
          <cell r="C641">
            <v>-31629.07</v>
          </cell>
          <cell r="D641">
            <v>-31629.07</v>
          </cell>
        </row>
        <row r="642">
          <cell r="A642">
            <v>22209991016206</v>
          </cell>
          <cell r="B642" t="str">
            <v>COMISION POR COMERCIALIZACION DE SEGUROS MESES ANTERIORES</v>
          </cell>
          <cell r="C642">
            <v>-17927.939999999999</v>
          </cell>
          <cell r="D642">
            <v>-17927.939999999999</v>
          </cell>
        </row>
        <row r="643">
          <cell r="A643">
            <v>222099910165</v>
          </cell>
          <cell r="B643" t="str">
            <v>REMESADORA RIA</v>
          </cell>
          <cell r="C643">
            <v>-182109.73</v>
          </cell>
          <cell r="D643">
            <v>-182109.73</v>
          </cell>
        </row>
        <row r="644">
          <cell r="A644">
            <v>222099910171</v>
          </cell>
          <cell r="B644" t="str">
            <v>FONDOS AUTORIZADOS POR ASAMBLEA GENERAL DE ACCIONISTAS</v>
          </cell>
          <cell r="C644">
            <v>-6970723.75</v>
          </cell>
          <cell r="D644">
            <v>-6970723.75</v>
          </cell>
        </row>
        <row r="645">
          <cell r="A645">
            <v>22209991017101</v>
          </cell>
          <cell r="B645" t="str">
            <v>FONDO PARA TRANSFORMACION DIGITAL</v>
          </cell>
          <cell r="C645">
            <v>-3800000</v>
          </cell>
          <cell r="D645">
            <v>-3800000</v>
          </cell>
        </row>
        <row r="646">
          <cell r="A646">
            <v>22209991017102</v>
          </cell>
          <cell r="B646" t="str">
            <v>FONDO PARA CONTINGENCIAS</v>
          </cell>
          <cell r="C646">
            <v>-3170723.75</v>
          </cell>
          <cell r="D646">
            <v>-3170723.75</v>
          </cell>
        </row>
        <row r="647">
          <cell r="A647">
            <v>222099910199</v>
          </cell>
          <cell r="B647" t="str">
            <v>OTRAS</v>
          </cell>
          <cell r="C647">
            <v>-491679.2</v>
          </cell>
          <cell r="D647">
            <v>-491679.2</v>
          </cell>
        </row>
        <row r="648">
          <cell r="A648">
            <v>223</v>
          </cell>
          <cell r="B648" t="str">
            <v>RETENCIONES</v>
          </cell>
          <cell r="C648">
            <v>-175994.31</v>
          </cell>
          <cell r="D648">
            <v>-175994.31</v>
          </cell>
        </row>
        <row r="649">
          <cell r="A649">
            <v>2230</v>
          </cell>
          <cell r="B649" t="str">
            <v>RETENCIONES</v>
          </cell>
          <cell r="C649">
            <v>-175994.31</v>
          </cell>
          <cell r="D649">
            <v>-175994.31</v>
          </cell>
        </row>
        <row r="650">
          <cell r="A650">
            <v>223000</v>
          </cell>
          <cell r="B650" t="str">
            <v>RETENCIONES</v>
          </cell>
          <cell r="C650">
            <v>-175994.31</v>
          </cell>
          <cell r="D650">
            <v>-175994.31</v>
          </cell>
        </row>
        <row r="651">
          <cell r="A651">
            <v>2230000100</v>
          </cell>
          <cell r="B651" t="str">
            <v>IMPUESTO SOBRE LA RENTA</v>
          </cell>
          <cell r="C651">
            <v>-124439.87</v>
          </cell>
          <cell r="D651">
            <v>-124439.87</v>
          </cell>
        </row>
        <row r="652">
          <cell r="A652">
            <v>223000010001</v>
          </cell>
          <cell r="B652" t="str">
            <v>EMPLEADOS</v>
          </cell>
          <cell r="C652">
            <v>-60835.45</v>
          </cell>
          <cell r="D652">
            <v>-60835.45</v>
          </cell>
        </row>
        <row r="653">
          <cell r="A653">
            <v>223000010003</v>
          </cell>
          <cell r="B653" t="str">
            <v>CAJAS DE CREDITO</v>
          </cell>
          <cell r="C653">
            <v>-2386.36</v>
          </cell>
          <cell r="D653">
            <v>-2386.36</v>
          </cell>
        </row>
        <row r="654">
          <cell r="A654">
            <v>223000010004</v>
          </cell>
          <cell r="B654" t="str">
            <v>BANCOS DE LOS TRABAJADORES</v>
          </cell>
          <cell r="C654">
            <v>-66.790000000000006</v>
          </cell>
          <cell r="D654">
            <v>-66.790000000000006</v>
          </cell>
        </row>
        <row r="655">
          <cell r="A655">
            <v>223000010005</v>
          </cell>
          <cell r="B655" t="str">
            <v>TERCERAS PERSONAS</v>
          </cell>
          <cell r="C655">
            <v>-61151.27</v>
          </cell>
          <cell r="D655">
            <v>-61151.27</v>
          </cell>
        </row>
        <row r="656">
          <cell r="A656">
            <v>22300001000501</v>
          </cell>
          <cell r="B656" t="str">
            <v>DOMICILIADAS</v>
          </cell>
          <cell r="C656">
            <v>-39647.49</v>
          </cell>
          <cell r="D656">
            <v>-39647.49</v>
          </cell>
        </row>
        <row r="657">
          <cell r="A657">
            <v>22300001000502</v>
          </cell>
          <cell r="B657" t="str">
            <v>NO DOMICILIADAS</v>
          </cell>
          <cell r="C657">
            <v>-21503.78</v>
          </cell>
          <cell r="D657">
            <v>-21503.78</v>
          </cell>
        </row>
        <row r="658">
          <cell r="A658">
            <v>2230000200</v>
          </cell>
          <cell r="B658" t="str">
            <v>ISSS</v>
          </cell>
          <cell r="C658">
            <v>-8393.8799999999992</v>
          </cell>
          <cell r="D658">
            <v>-8393.8799999999992</v>
          </cell>
        </row>
        <row r="659">
          <cell r="A659">
            <v>223000020001</v>
          </cell>
          <cell r="B659" t="str">
            <v>SALUD</v>
          </cell>
          <cell r="C659">
            <v>-8389.81</v>
          </cell>
          <cell r="D659">
            <v>-8389.81</v>
          </cell>
        </row>
        <row r="660">
          <cell r="A660">
            <v>223000020002</v>
          </cell>
          <cell r="B660" t="str">
            <v>INVALIDEZ, VEJEZ Y SOBREVIVIENCIA</v>
          </cell>
          <cell r="C660">
            <v>-4.07</v>
          </cell>
          <cell r="D660">
            <v>-4.07</v>
          </cell>
        </row>
        <row r="661">
          <cell r="A661">
            <v>2230000300</v>
          </cell>
          <cell r="B661" t="str">
            <v>AFPS</v>
          </cell>
          <cell r="C661">
            <v>-29502.92</v>
          </cell>
          <cell r="D661">
            <v>-29502.92</v>
          </cell>
        </row>
        <row r="662">
          <cell r="A662">
            <v>223000030001</v>
          </cell>
          <cell r="B662" t="str">
            <v>CONFIA</v>
          </cell>
          <cell r="C662">
            <v>-14769.66</v>
          </cell>
          <cell r="D662">
            <v>-14769.66</v>
          </cell>
        </row>
        <row r="663">
          <cell r="A663">
            <v>223000030002</v>
          </cell>
          <cell r="B663" t="str">
            <v>CRECER</v>
          </cell>
          <cell r="C663">
            <v>-14733.26</v>
          </cell>
          <cell r="D663">
            <v>-14733.26</v>
          </cell>
        </row>
        <row r="664">
          <cell r="A664">
            <v>2230000400</v>
          </cell>
          <cell r="B664" t="str">
            <v>BANCOS Y FINANCIERAS</v>
          </cell>
          <cell r="C664">
            <v>-7898.76</v>
          </cell>
          <cell r="D664">
            <v>-7898.76</v>
          </cell>
        </row>
        <row r="665">
          <cell r="A665">
            <v>223000040001</v>
          </cell>
          <cell r="B665" t="str">
            <v>BANCOS</v>
          </cell>
          <cell r="C665">
            <v>-2420.7800000000002</v>
          </cell>
          <cell r="D665">
            <v>-2420.7800000000002</v>
          </cell>
        </row>
        <row r="666">
          <cell r="A666">
            <v>22300004000101</v>
          </cell>
          <cell r="B666" t="str">
            <v>BANCO AGRICOLA S.A.</v>
          </cell>
          <cell r="C666">
            <v>-1479.16</v>
          </cell>
          <cell r="D666">
            <v>-1479.16</v>
          </cell>
        </row>
        <row r="667">
          <cell r="A667">
            <v>22300004000102</v>
          </cell>
          <cell r="B667" t="str">
            <v>BANCO CUSCATLAN SV, S.A.</v>
          </cell>
          <cell r="C667">
            <v>-345.88</v>
          </cell>
          <cell r="D667">
            <v>-345.88</v>
          </cell>
        </row>
        <row r="668">
          <cell r="A668">
            <v>22300004000103</v>
          </cell>
          <cell r="B668" t="str">
            <v>BANCO DE AMERICA CENTRAL</v>
          </cell>
          <cell r="C668">
            <v>-120.24</v>
          </cell>
          <cell r="D668">
            <v>-120.24</v>
          </cell>
        </row>
        <row r="669">
          <cell r="A669">
            <v>22300004000104</v>
          </cell>
          <cell r="B669" t="str">
            <v>BANCO CUSCATLAN, S.A.</v>
          </cell>
          <cell r="C669">
            <v>-90.07</v>
          </cell>
          <cell r="D669">
            <v>-90.07</v>
          </cell>
        </row>
        <row r="670">
          <cell r="A670">
            <v>22300004000111</v>
          </cell>
          <cell r="B670" t="str">
            <v>BANCO PROMERICA</v>
          </cell>
          <cell r="C670">
            <v>-251.44</v>
          </cell>
          <cell r="D670">
            <v>-251.44</v>
          </cell>
        </row>
        <row r="671">
          <cell r="A671">
            <v>22300004000112</v>
          </cell>
          <cell r="B671" t="str">
            <v>DAVIVIENDA</v>
          </cell>
          <cell r="C671">
            <v>-133.99</v>
          </cell>
          <cell r="D671">
            <v>-133.99</v>
          </cell>
        </row>
        <row r="672">
          <cell r="A672">
            <v>223000040005</v>
          </cell>
          <cell r="B672" t="str">
            <v>INTERMEDIARIOS FINANCIEROS NO BANCARIOS</v>
          </cell>
          <cell r="C672">
            <v>-989.15</v>
          </cell>
          <cell r="D672">
            <v>-989.15</v>
          </cell>
        </row>
        <row r="673">
          <cell r="A673">
            <v>22300004000501</v>
          </cell>
          <cell r="B673" t="str">
            <v>BANCOS DE LOS TRABAJADORES</v>
          </cell>
          <cell r="C673">
            <v>-143.29</v>
          </cell>
          <cell r="D673">
            <v>-143.29</v>
          </cell>
        </row>
        <row r="674">
          <cell r="A674">
            <v>22300004000502</v>
          </cell>
          <cell r="B674" t="str">
            <v>CAJAS DE CREDITO</v>
          </cell>
          <cell r="C674">
            <v>-845.86</v>
          </cell>
          <cell r="D674">
            <v>-845.86</v>
          </cell>
        </row>
        <row r="675">
          <cell r="A675">
            <v>223000040006</v>
          </cell>
          <cell r="B675" t="str">
            <v>FEDECREDITO</v>
          </cell>
          <cell r="C675">
            <v>-4488.83</v>
          </cell>
          <cell r="D675">
            <v>-4488.83</v>
          </cell>
        </row>
        <row r="676">
          <cell r="A676">
            <v>2230000500</v>
          </cell>
          <cell r="B676" t="str">
            <v>OTRAS RETENCIONES</v>
          </cell>
          <cell r="C676">
            <v>-5758.88</v>
          </cell>
          <cell r="D676">
            <v>-5758.88</v>
          </cell>
        </row>
        <row r="677">
          <cell r="A677">
            <v>223000050002</v>
          </cell>
          <cell r="B677" t="str">
            <v>EMBARGOS JUDICIALES</v>
          </cell>
          <cell r="C677">
            <v>-4627.8999999999996</v>
          </cell>
          <cell r="D677">
            <v>-4627.8999999999996</v>
          </cell>
        </row>
        <row r="678">
          <cell r="A678">
            <v>223000050003</v>
          </cell>
          <cell r="B678" t="str">
            <v>PROCURADURIA GENERAL DE LA REPUBLICA</v>
          </cell>
          <cell r="C678">
            <v>-82.5</v>
          </cell>
          <cell r="D678">
            <v>-82.5</v>
          </cell>
        </row>
        <row r="679">
          <cell r="A679">
            <v>223000050004</v>
          </cell>
          <cell r="B679" t="str">
            <v>FONDO SOCIAL PARA LA VIVIENDA</v>
          </cell>
          <cell r="C679">
            <v>-32.85</v>
          </cell>
          <cell r="D679">
            <v>-32.85</v>
          </cell>
        </row>
        <row r="680">
          <cell r="A680">
            <v>223000050005</v>
          </cell>
          <cell r="B680" t="str">
            <v>PAN AMERICAM LIFE</v>
          </cell>
          <cell r="C680">
            <v>-82.91</v>
          </cell>
          <cell r="D680">
            <v>-82.91</v>
          </cell>
        </row>
        <row r="681">
          <cell r="A681">
            <v>223000050009</v>
          </cell>
          <cell r="B681" t="str">
            <v>IPSFA</v>
          </cell>
          <cell r="C681">
            <v>-58.47</v>
          </cell>
          <cell r="D681">
            <v>-58.47</v>
          </cell>
        </row>
        <row r="682">
          <cell r="A682">
            <v>223000050099</v>
          </cell>
          <cell r="B682" t="str">
            <v>OTROS</v>
          </cell>
          <cell r="C682">
            <v>-874.25</v>
          </cell>
          <cell r="D682">
            <v>-874.25</v>
          </cell>
        </row>
        <row r="683">
          <cell r="A683">
            <v>224</v>
          </cell>
          <cell r="B683" t="str">
            <v>PROVISIONES</v>
          </cell>
          <cell r="C683">
            <v>-2736529.88</v>
          </cell>
          <cell r="D683">
            <v>-2736529.88</v>
          </cell>
        </row>
        <row r="684">
          <cell r="A684">
            <v>2240</v>
          </cell>
          <cell r="B684" t="str">
            <v>PROVISIONES</v>
          </cell>
          <cell r="C684">
            <v>-2736529.88</v>
          </cell>
          <cell r="D684">
            <v>-2736529.88</v>
          </cell>
        </row>
        <row r="685">
          <cell r="A685">
            <v>224001</v>
          </cell>
          <cell r="B685" t="str">
            <v>PROVISIONES LABORALES</v>
          </cell>
          <cell r="C685">
            <v>-1106665.96</v>
          </cell>
          <cell r="D685">
            <v>-1106665.96</v>
          </cell>
        </row>
        <row r="686">
          <cell r="A686">
            <v>2240010200</v>
          </cell>
          <cell r="B686" t="str">
            <v>VACACIONES</v>
          </cell>
          <cell r="C686">
            <v>-274046.75</v>
          </cell>
          <cell r="D686">
            <v>-274046.75</v>
          </cell>
        </row>
        <row r="687">
          <cell r="A687">
            <v>224001020001</v>
          </cell>
          <cell r="B687" t="str">
            <v>ORDINARIAS</v>
          </cell>
          <cell r="C687">
            <v>-274046.75</v>
          </cell>
          <cell r="D687">
            <v>-274046.75</v>
          </cell>
        </row>
        <row r="688">
          <cell r="A688">
            <v>2240010300</v>
          </cell>
          <cell r="B688" t="str">
            <v>GRATIFICACIONES</v>
          </cell>
          <cell r="C688">
            <v>-263249.31</v>
          </cell>
          <cell r="D688">
            <v>-263249.31</v>
          </cell>
        </row>
        <row r="689">
          <cell r="A689">
            <v>2240010400</v>
          </cell>
          <cell r="B689" t="str">
            <v>AGUINALDOS</v>
          </cell>
          <cell r="C689">
            <v>-262464.08</v>
          </cell>
          <cell r="D689">
            <v>-262464.08</v>
          </cell>
        </row>
        <row r="690">
          <cell r="A690">
            <v>2240010500</v>
          </cell>
          <cell r="B690" t="str">
            <v>INDEMNIZACIONES</v>
          </cell>
          <cell r="C690">
            <v>-306905.82</v>
          </cell>
          <cell r="D690">
            <v>-306905.82</v>
          </cell>
        </row>
        <row r="691">
          <cell r="A691">
            <v>224003</v>
          </cell>
          <cell r="B691" t="str">
            <v>OTRAS PROVISIONES</v>
          </cell>
          <cell r="C691">
            <v>-1629863.92</v>
          </cell>
          <cell r="D691">
            <v>-1629863.92</v>
          </cell>
        </row>
        <row r="692">
          <cell r="A692">
            <v>2240030001</v>
          </cell>
          <cell r="B692" t="str">
            <v>OTRAS PROVISIONES</v>
          </cell>
          <cell r="C692">
            <v>-1629863.92</v>
          </cell>
          <cell r="D692">
            <v>-1629863.92</v>
          </cell>
        </row>
        <row r="693">
          <cell r="A693">
            <v>224003000107</v>
          </cell>
          <cell r="B693" t="str">
            <v>PUBLICIDAD</v>
          </cell>
          <cell r="C693">
            <v>-119875.68</v>
          </cell>
          <cell r="D693">
            <v>-119875.68</v>
          </cell>
        </row>
        <row r="694">
          <cell r="A694">
            <v>224003000108</v>
          </cell>
          <cell r="B694" t="str">
            <v>AUDITORIA EXTERNA</v>
          </cell>
          <cell r="C694">
            <v>-6950</v>
          </cell>
          <cell r="D694">
            <v>-6950</v>
          </cell>
        </row>
        <row r="695">
          <cell r="A695">
            <v>224003000109</v>
          </cell>
          <cell r="B695" t="str">
            <v>AUDITORIA FISCAL</v>
          </cell>
          <cell r="C695">
            <v>-4166.6000000000004</v>
          </cell>
          <cell r="D695">
            <v>-4166.6000000000004</v>
          </cell>
        </row>
        <row r="696">
          <cell r="A696">
            <v>224003000116</v>
          </cell>
          <cell r="B696" t="str">
            <v>ADMINISTRACION PROGRAMA DE PROTECCION- TARJETA DE CREDITO</v>
          </cell>
          <cell r="C696">
            <v>-1498871.64</v>
          </cell>
          <cell r="D696">
            <v>-1498871.64</v>
          </cell>
        </row>
        <row r="697">
          <cell r="A697">
            <v>225</v>
          </cell>
          <cell r="B697" t="str">
            <v>CREDITOS DIFERIDOS</v>
          </cell>
          <cell r="C697">
            <v>-6004015.0700000003</v>
          </cell>
          <cell r="D697">
            <v>-6004015.0700000003</v>
          </cell>
        </row>
        <row r="698">
          <cell r="A698">
            <v>2250</v>
          </cell>
          <cell r="B698" t="str">
            <v>CREDITOS DIFERIDOS</v>
          </cell>
          <cell r="C698">
            <v>-6004015.0700000003</v>
          </cell>
          <cell r="D698">
            <v>-6004015.0700000003</v>
          </cell>
        </row>
        <row r="699">
          <cell r="A699">
            <v>225002</v>
          </cell>
          <cell r="B699" t="str">
            <v>DIFERENCIAS DE PRECIOS EN OPERACIONES CON TITULOS VALORES</v>
          </cell>
          <cell r="C699">
            <v>-5998240.1100000003</v>
          </cell>
          <cell r="D699">
            <v>-5998240.1100000003</v>
          </cell>
        </row>
        <row r="700">
          <cell r="A700">
            <v>2250020000</v>
          </cell>
          <cell r="B700" t="str">
            <v>DIFERENCIAS DE PRECIOS EN OPERACIONES CON TITULOS VALORES</v>
          </cell>
          <cell r="C700">
            <v>-5998240.1100000003</v>
          </cell>
          <cell r="D700">
            <v>-5998240.1100000003</v>
          </cell>
        </row>
        <row r="701">
          <cell r="A701">
            <v>225002000002</v>
          </cell>
          <cell r="B701" t="str">
            <v>DIFERENCIAS DE PRECIOS EN OPERACIONES CON ENTIDADES DEL ESTA</v>
          </cell>
          <cell r="C701">
            <v>-5998240.1100000003</v>
          </cell>
          <cell r="D701">
            <v>-5998240.1100000003</v>
          </cell>
        </row>
        <row r="702">
          <cell r="A702">
            <v>225005</v>
          </cell>
          <cell r="B702" t="str">
            <v>SUBVENCIONES</v>
          </cell>
          <cell r="C702">
            <v>-5774.96</v>
          </cell>
          <cell r="D702">
            <v>-5774.96</v>
          </cell>
        </row>
        <row r="703">
          <cell r="A703">
            <v>2250050100</v>
          </cell>
          <cell r="B703" t="str">
            <v>RELACIONADOS CON ACTIVOS</v>
          </cell>
          <cell r="C703">
            <v>-5774.96</v>
          </cell>
          <cell r="D703">
            <v>-5774.96</v>
          </cell>
        </row>
        <row r="704">
          <cell r="A704">
            <v>0</v>
          </cell>
          <cell r="B704"/>
          <cell r="C704"/>
          <cell r="D704"/>
        </row>
        <row r="705">
          <cell r="A705">
            <v>0</v>
          </cell>
          <cell r="B705" t="str">
            <v>TOTAL PASIVOS</v>
          </cell>
          <cell r="C705">
            <v>-473371384.44999999</v>
          </cell>
          <cell r="D705">
            <v>-473371384.44999999</v>
          </cell>
        </row>
        <row r="706">
          <cell r="A706">
            <v>0</v>
          </cell>
          <cell r="B706"/>
          <cell r="C706"/>
          <cell r="D706"/>
        </row>
        <row r="707">
          <cell r="A707">
            <v>31</v>
          </cell>
          <cell r="B707" t="str">
            <v>PATRIMONIO</v>
          </cell>
          <cell r="C707">
            <v>-118679431.94</v>
          </cell>
          <cell r="D707">
            <v>-118679431.94</v>
          </cell>
        </row>
        <row r="708">
          <cell r="A708">
            <v>311</v>
          </cell>
          <cell r="B708" t="str">
            <v>CAPITAL SOCIAL</v>
          </cell>
          <cell r="C708">
            <v>-89555300</v>
          </cell>
          <cell r="D708">
            <v>-89555300</v>
          </cell>
        </row>
        <row r="709">
          <cell r="A709">
            <v>3110</v>
          </cell>
          <cell r="B709" t="str">
            <v>CAPITAL SOCIAL FIJO</v>
          </cell>
          <cell r="C709">
            <v>-5714300</v>
          </cell>
          <cell r="D709">
            <v>-5714300</v>
          </cell>
        </row>
        <row r="710">
          <cell r="A710">
            <v>311001</v>
          </cell>
          <cell r="B710" t="str">
            <v>CAPITAL SUSCRITO PAGADO</v>
          </cell>
          <cell r="C710">
            <v>-5714300</v>
          </cell>
          <cell r="D710">
            <v>-5714300</v>
          </cell>
        </row>
        <row r="711">
          <cell r="A711">
            <v>3110010200</v>
          </cell>
          <cell r="B711" t="str">
            <v>ACCIONES</v>
          </cell>
          <cell r="C711">
            <v>-5714300</v>
          </cell>
          <cell r="D711">
            <v>-5714300</v>
          </cell>
        </row>
        <row r="712">
          <cell r="A712">
            <v>311001020001</v>
          </cell>
          <cell r="B712" t="str">
            <v>CAPITAL FIJO</v>
          </cell>
          <cell r="C712">
            <v>-5714300</v>
          </cell>
          <cell r="D712">
            <v>-5714300</v>
          </cell>
        </row>
        <row r="713">
          <cell r="A713">
            <v>3111</v>
          </cell>
          <cell r="B713" t="str">
            <v>CAPITAL SOCIAL VARIABLE</v>
          </cell>
          <cell r="C713">
            <v>-83841000</v>
          </cell>
          <cell r="D713">
            <v>-83841000</v>
          </cell>
        </row>
        <row r="714">
          <cell r="A714">
            <v>311101</v>
          </cell>
          <cell r="B714" t="str">
            <v>CAPITAL SUSCRITO PAGADO</v>
          </cell>
          <cell r="C714">
            <v>-84453600</v>
          </cell>
          <cell r="D714">
            <v>-84453600</v>
          </cell>
        </row>
        <row r="715">
          <cell r="A715">
            <v>3111010200</v>
          </cell>
          <cell r="B715" t="str">
            <v>ACCIONES</v>
          </cell>
          <cell r="C715">
            <v>-84453600</v>
          </cell>
          <cell r="D715">
            <v>-84453600</v>
          </cell>
        </row>
        <row r="716">
          <cell r="A716">
            <v>311102</v>
          </cell>
          <cell r="B716" t="str">
            <v>CAPITAL SUSCRITO NO PAGADO</v>
          </cell>
          <cell r="C716">
            <v>612600</v>
          </cell>
          <cell r="D716">
            <v>612600</v>
          </cell>
        </row>
        <row r="717">
          <cell r="A717">
            <v>3111020200</v>
          </cell>
          <cell r="B717" t="str">
            <v>ACCIONES</v>
          </cell>
          <cell r="C717">
            <v>612600</v>
          </cell>
          <cell r="D717">
            <v>612600</v>
          </cell>
        </row>
        <row r="718">
          <cell r="A718">
            <v>313</v>
          </cell>
          <cell r="B718" t="str">
            <v>RESERVAS DE CAPITAL</v>
          </cell>
          <cell r="C718">
            <v>-29124131.940000001</v>
          </cell>
          <cell r="D718">
            <v>-29124131.940000001</v>
          </cell>
        </row>
        <row r="719">
          <cell r="A719">
            <v>3130</v>
          </cell>
          <cell r="B719" t="str">
            <v>RESERVAS DE CAPITAL</v>
          </cell>
          <cell r="C719">
            <v>-29124131.940000001</v>
          </cell>
          <cell r="D719">
            <v>-29124131.940000001</v>
          </cell>
        </row>
        <row r="720">
          <cell r="A720">
            <v>313000</v>
          </cell>
          <cell r="B720" t="str">
            <v>RESERVAS DE CAPITAL</v>
          </cell>
          <cell r="C720">
            <v>-29124131.940000001</v>
          </cell>
          <cell r="D720">
            <v>-29124131.940000001</v>
          </cell>
        </row>
        <row r="721">
          <cell r="A721">
            <v>3130000100</v>
          </cell>
          <cell r="B721" t="str">
            <v>RESERVA LEGAL</v>
          </cell>
          <cell r="C721">
            <v>-29112767.550000001</v>
          </cell>
          <cell r="D721">
            <v>-29112767.550000001</v>
          </cell>
        </row>
        <row r="722">
          <cell r="A722">
            <v>3130000300</v>
          </cell>
          <cell r="B722" t="str">
            <v>RESERVAS VOLUNTARIAS</v>
          </cell>
          <cell r="C722">
            <v>-11364.39</v>
          </cell>
          <cell r="D722">
            <v>-11364.39</v>
          </cell>
        </row>
        <row r="723">
          <cell r="A723">
            <v>32</v>
          </cell>
          <cell r="B723" t="str">
            <v>PATRIMONIO RESTRINGIDO</v>
          </cell>
          <cell r="C723">
            <v>-4430472.16</v>
          </cell>
          <cell r="D723">
            <v>-4430472.16</v>
          </cell>
        </row>
        <row r="724">
          <cell r="A724">
            <v>321</v>
          </cell>
          <cell r="B724" t="str">
            <v>UTILIDADES NO DISTRIBUIBLES</v>
          </cell>
          <cell r="C724">
            <v>-1146046.1299999999</v>
          </cell>
          <cell r="D724">
            <v>-1146046.1299999999</v>
          </cell>
        </row>
        <row r="725">
          <cell r="A725">
            <v>3210</v>
          </cell>
          <cell r="B725" t="str">
            <v>UTILIDADES NO DISTRIBUIBLES</v>
          </cell>
          <cell r="C725">
            <v>-1146046.1299999999</v>
          </cell>
          <cell r="D725">
            <v>-1146046.1299999999</v>
          </cell>
        </row>
        <row r="726">
          <cell r="A726">
            <v>321000</v>
          </cell>
          <cell r="B726" t="str">
            <v>UTILIDADES NO DISTRIBUIBLES</v>
          </cell>
          <cell r="C726">
            <v>-1146046.1299999999</v>
          </cell>
          <cell r="D726">
            <v>-1146046.1299999999</v>
          </cell>
        </row>
        <row r="727">
          <cell r="A727">
            <v>3210000000</v>
          </cell>
          <cell r="B727" t="str">
            <v>UTILIDADES NO DISTRIBUIBLES</v>
          </cell>
          <cell r="C727">
            <v>-1146046.1299999999</v>
          </cell>
          <cell r="D727">
            <v>-1146046.1299999999</v>
          </cell>
        </row>
        <row r="728">
          <cell r="A728">
            <v>322</v>
          </cell>
          <cell r="B728" t="str">
            <v>REVALUACIONES</v>
          </cell>
          <cell r="C728">
            <v>-3283546.68</v>
          </cell>
          <cell r="D728">
            <v>-3283546.68</v>
          </cell>
        </row>
        <row r="729">
          <cell r="A729">
            <v>3220</v>
          </cell>
          <cell r="B729" t="str">
            <v>REVALUACIONES</v>
          </cell>
          <cell r="C729">
            <v>-3283546.68</v>
          </cell>
          <cell r="D729">
            <v>-3283546.68</v>
          </cell>
        </row>
        <row r="730">
          <cell r="A730">
            <v>322000</v>
          </cell>
          <cell r="B730" t="str">
            <v>REVALUACIONES</v>
          </cell>
          <cell r="C730">
            <v>-3283546.68</v>
          </cell>
          <cell r="D730">
            <v>-3283546.68</v>
          </cell>
        </row>
        <row r="731">
          <cell r="A731">
            <v>3220000100</v>
          </cell>
          <cell r="B731" t="str">
            <v>REVALUO DE INMUEBLES DEL ACTIVO FIJO</v>
          </cell>
          <cell r="C731">
            <v>-3283546.68</v>
          </cell>
          <cell r="D731">
            <v>-3283546.68</v>
          </cell>
        </row>
        <row r="732">
          <cell r="A732">
            <v>322000010001</v>
          </cell>
          <cell r="B732" t="str">
            <v>TERRENOS</v>
          </cell>
          <cell r="C732">
            <v>-1504291.48</v>
          </cell>
          <cell r="D732">
            <v>-1504291.48</v>
          </cell>
        </row>
        <row r="733">
          <cell r="A733">
            <v>322000010002</v>
          </cell>
          <cell r="B733" t="str">
            <v>EDIFICACIONES</v>
          </cell>
          <cell r="C733">
            <v>-1779255.2</v>
          </cell>
          <cell r="D733">
            <v>-1779255.2</v>
          </cell>
        </row>
        <row r="734">
          <cell r="A734">
            <v>324</v>
          </cell>
          <cell r="B734" t="str">
            <v>DONACIONES</v>
          </cell>
          <cell r="C734">
            <v>-879.35</v>
          </cell>
          <cell r="D734">
            <v>-879.35</v>
          </cell>
        </row>
        <row r="735">
          <cell r="A735">
            <v>3240</v>
          </cell>
          <cell r="B735" t="str">
            <v>DONACIONES</v>
          </cell>
          <cell r="C735">
            <v>-879.35</v>
          </cell>
          <cell r="D735">
            <v>-879.35</v>
          </cell>
        </row>
        <row r="736">
          <cell r="A736">
            <v>324002</v>
          </cell>
          <cell r="B736" t="str">
            <v>OTRAS DONACIONES</v>
          </cell>
          <cell r="C736">
            <v>-879.35</v>
          </cell>
          <cell r="D736">
            <v>-879.35</v>
          </cell>
        </row>
        <row r="737">
          <cell r="A737">
            <v>3240020300</v>
          </cell>
          <cell r="B737" t="str">
            <v>MUEBLES</v>
          </cell>
          <cell r="C737">
            <v>-879.35</v>
          </cell>
          <cell r="D737">
            <v>-879.35</v>
          </cell>
        </row>
        <row r="738">
          <cell r="A738">
            <v>0</v>
          </cell>
          <cell r="B738"/>
          <cell r="C738"/>
          <cell r="D738"/>
        </row>
        <row r="739">
          <cell r="A739">
            <v>0</v>
          </cell>
          <cell r="B739" t="str">
            <v>TOTAL PATRIMONIO</v>
          </cell>
          <cell r="C739">
            <v>-123109904.09999999</v>
          </cell>
          <cell r="D739">
            <v>-123109904.09999999</v>
          </cell>
        </row>
        <row r="740">
          <cell r="A740">
            <v>0</v>
          </cell>
          <cell r="B740"/>
          <cell r="C740"/>
          <cell r="D740"/>
        </row>
        <row r="741">
          <cell r="A741">
            <v>61</v>
          </cell>
          <cell r="B741" t="str">
            <v>INGRESOS DE OPERACIONES DE INTERMEDIACION</v>
          </cell>
          <cell r="C741">
            <v>-24651700.16</v>
          </cell>
          <cell r="D741">
            <v>-24651700.16</v>
          </cell>
        </row>
        <row r="742">
          <cell r="A742">
            <v>611</v>
          </cell>
          <cell r="B742" t="str">
            <v>INGRESOS DE OPERACIONES DE INTERMEDIACION</v>
          </cell>
          <cell r="C742">
            <v>-24651700.16</v>
          </cell>
          <cell r="D742">
            <v>-24651700.16</v>
          </cell>
        </row>
        <row r="743">
          <cell r="A743">
            <v>6110</v>
          </cell>
          <cell r="B743" t="str">
            <v>INGRESOS DE OPERACIONES DE INTERMEDIACION</v>
          </cell>
          <cell r="C743">
            <v>-24651700.16</v>
          </cell>
          <cell r="D743">
            <v>-24651700.16</v>
          </cell>
        </row>
        <row r="744">
          <cell r="A744">
            <v>611001</v>
          </cell>
          <cell r="B744" t="str">
            <v>CARTERA DE PRESTAMOS</v>
          </cell>
          <cell r="C744">
            <v>-15320799.68</v>
          </cell>
          <cell r="D744">
            <v>-15320799.68</v>
          </cell>
        </row>
        <row r="745">
          <cell r="A745">
            <v>6110010100</v>
          </cell>
          <cell r="B745" t="str">
            <v>INTERESES</v>
          </cell>
          <cell r="C745">
            <v>-15320799.68</v>
          </cell>
          <cell r="D745">
            <v>-15320799.68</v>
          </cell>
        </row>
        <row r="746">
          <cell r="A746">
            <v>611001010001</v>
          </cell>
          <cell r="B746" t="str">
            <v>PACTADOS HASTA UN AÑO PLAZO</v>
          </cell>
          <cell r="C746">
            <v>-113271.08</v>
          </cell>
          <cell r="D746">
            <v>-113271.08</v>
          </cell>
        </row>
        <row r="747">
          <cell r="A747">
            <v>61100101000101</v>
          </cell>
          <cell r="B747" t="str">
            <v>OTORGAMIENTOS ORIGINALES</v>
          </cell>
          <cell r="C747">
            <v>-113268.91</v>
          </cell>
          <cell r="D747">
            <v>-113268.91</v>
          </cell>
        </row>
        <row r="748">
          <cell r="A748">
            <v>61100101000103</v>
          </cell>
          <cell r="B748" t="str">
            <v>INTERESES MORATORIOS</v>
          </cell>
          <cell r="C748">
            <v>-2.17</v>
          </cell>
          <cell r="D748">
            <v>-2.17</v>
          </cell>
        </row>
        <row r="749">
          <cell r="A749">
            <v>611001010002</v>
          </cell>
          <cell r="B749" t="str">
            <v>PACTADOS A MAS DE UN AÑO PLAZO</v>
          </cell>
          <cell r="C749">
            <v>-15207528.6</v>
          </cell>
          <cell r="D749">
            <v>-15207528.6</v>
          </cell>
        </row>
        <row r="750">
          <cell r="A750">
            <v>61100101000201</v>
          </cell>
          <cell r="B750" t="str">
            <v>OTORGAMIENTOS ORIGINALES</v>
          </cell>
          <cell r="C750">
            <v>-15207521.52</v>
          </cell>
          <cell r="D750">
            <v>-15207521.52</v>
          </cell>
        </row>
        <row r="751">
          <cell r="A751">
            <v>61100101000203</v>
          </cell>
          <cell r="B751" t="str">
            <v>INTERESES MORATORIOS</v>
          </cell>
          <cell r="C751">
            <v>-7.08</v>
          </cell>
          <cell r="D751">
            <v>-7.08</v>
          </cell>
        </row>
        <row r="752">
          <cell r="A752">
            <v>611002</v>
          </cell>
          <cell r="B752" t="str">
            <v>CARTERA DE INVERSIONES</v>
          </cell>
          <cell r="C752">
            <v>-8783773.7400000002</v>
          </cell>
          <cell r="D752">
            <v>-8783773.7400000002</v>
          </cell>
        </row>
        <row r="753">
          <cell r="A753">
            <v>6110020100</v>
          </cell>
          <cell r="B753" t="str">
            <v>INTERESES</v>
          </cell>
          <cell r="C753">
            <v>-8783773.7400000002</v>
          </cell>
          <cell r="D753">
            <v>-8783773.7400000002</v>
          </cell>
        </row>
        <row r="754">
          <cell r="A754">
            <v>611002010001</v>
          </cell>
          <cell r="B754" t="str">
            <v>TITULOS VALORES CONSERVADOS PARA NEGOCIACION</v>
          </cell>
          <cell r="C754">
            <v>-8783773.7400000002</v>
          </cell>
          <cell r="D754">
            <v>-8783773.7400000002</v>
          </cell>
        </row>
        <row r="755">
          <cell r="A755">
            <v>61100201000102</v>
          </cell>
          <cell r="B755" t="str">
            <v>TITULOS VALORES TRANSFERIDOS</v>
          </cell>
          <cell r="C755">
            <v>-8783773.7400000002</v>
          </cell>
          <cell r="D755">
            <v>-8783773.7400000002</v>
          </cell>
        </row>
        <row r="756">
          <cell r="A756">
            <v>611004</v>
          </cell>
          <cell r="B756" t="str">
            <v>INTERESES SOBRE DEPOSITOS</v>
          </cell>
          <cell r="C756">
            <v>-547126.74</v>
          </cell>
          <cell r="D756">
            <v>-547126.74</v>
          </cell>
        </row>
        <row r="757">
          <cell r="A757">
            <v>6110040100</v>
          </cell>
          <cell r="B757" t="str">
            <v>EN EL BCR</v>
          </cell>
          <cell r="C757">
            <v>-6429.84</v>
          </cell>
          <cell r="D757">
            <v>-6429.84</v>
          </cell>
        </row>
        <row r="758">
          <cell r="A758">
            <v>611004010001</v>
          </cell>
          <cell r="B758" t="str">
            <v>DEPOSITOS PARA RESERVA DE LIQUDEZ</v>
          </cell>
          <cell r="C758">
            <v>-6429.84</v>
          </cell>
          <cell r="D758">
            <v>-6429.84</v>
          </cell>
        </row>
        <row r="759">
          <cell r="A759">
            <v>6110040200</v>
          </cell>
          <cell r="B759" t="str">
            <v>EN OTRAS INSTITUCIONES FINANCIERAS</v>
          </cell>
          <cell r="C759">
            <v>-540696.9</v>
          </cell>
          <cell r="D759">
            <v>-540696.9</v>
          </cell>
        </row>
        <row r="760">
          <cell r="A760">
            <v>611004020001</v>
          </cell>
          <cell r="B760" t="str">
            <v>OTRAS ENTIDADES DEL SISTEMA FIANCIERO</v>
          </cell>
          <cell r="C760">
            <v>-540696.9</v>
          </cell>
          <cell r="D760">
            <v>-540696.9</v>
          </cell>
        </row>
        <row r="761">
          <cell r="A761">
            <v>61100402000101</v>
          </cell>
          <cell r="B761" t="str">
            <v>DEPOSITOS A LA VISTA</v>
          </cell>
          <cell r="C761">
            <v>-540696.9</v>
          </cell>
          <cell r="D761">
            <v>-540696.9</v>
          </cell>
        </row>
        <row r="762">
          <cell r="A762">
            <v>6110040200010100</v>
          </cell>
          <cell r="B762" t="str">
            <v>BANCOS</v>
          </cell>
          <cell r="C762">
            <v>-540696.9</v>
          </cell>
          <cell r="D762">
            <v>-540696.9</v>
          </cell>
        </row>
        <row r="763">
          <cell r="A763">
            <v>62</v>
          </cell>
          <cell r="B763" t="str">
            <v>INGRESOS DE OTRAS OPERACIONES</v>
          </cell>
          <cell r="C763">
            <v>-10771825.73</v>
          </cell>
          <cell r="D763">
            <v>-10771825.73</v>
          </cell>
        </row>
        <row r="764">
          <cell r="A764">
            <v>621</v>
          </cell>
          <cell r="B764" t="str">
            <v>INGRESOS DE OTRAS OPERACIONES</v>
          </cell>
          <cell r="C764">
            <v>-10771825.73</v>
          </cell>
          <cell r="D764">
            <v>-10771825.73</v>
          </cell>
        </row>
        <row r="765">
          <cell r="A765">
            <v>6210</v>
          </cell>
          <cell r="B765" t="str">
            <v>INGRESOS DE OTRAS OPERACIONES</v>
          </cell>
          <cell r="C765">
            <v>-10771825.73</v>
          </cell>
          <cell r="D765">
            <v>-10771825.73</v>
          </cell>
        </row>
        <row r="766">
          <cell r="A766">
            <v>621002</v>
          </cell>
          <cell r="B766" t="str">
            <v>SERVICIOS TECNICOS</v>
          </cell>
          <cell r="C766">
            <v>-838783.83</v>
          </cell>
          <cell r="D766">
            <v>-838783.83</v>
          </cell>
        </row>
        <row r="767">
          <cell r="A767">
            <v>6210020300</v>
          </cell>
          <cell r="B767" t="str">
            <v>SERVICIOS DE CAPACITACION</v>
          </cell>
          <cell r="C767">
            <v>-400740</v>
          </cell>
          <cell r="D767">
            <v>-400740</v>
          </cell>
        </row>
        <row r="768">
          <cell r="A768">
            <v>6210020700</v>
          </cell>
          <cell r="B768" t="str">
            <v>ASESORIA</v>
          </cell>
          <cell r="C768">
            <v>-14400</v>
          </cell>
          <cell r="D768">
            <v>-14400</v>
          </cell>
        </row>
        <row r="769">
          <cell r="A769">
            <v>6210029100</v>
          </cell>
          <cell r="B769" t="str">
            <v>OTROS</v>
          </cell>
          <cell r="C769">
            <v>-423643.83</v>
          </cell>
          <cell r="D769">
            <v>-423643.83</v>
          </cell>
        </row>
        <row r="770">
          <cell r="A770">
            <v>621002910003</v>
          </cell>
          <cell r="B770" t="str">
            <v>SERVICIO DE SELECCION Y EVALUACION DE RECURSOS HUMANOS</v>
          </cell>
          <cell r="C770">
            <v>-14920</v>
          </cell>
          <cell r="D770">
            <v>-14920</v>
          </cell>
        </row>
        <row r="771">
          <cell r="A771">
            <v>621002910004</v>
          </cell>
          <cell r="B771" t="str">
            <v>SERVICIO DE CIERRE CENTRALIZADO EN CADI</v>
          </cell>
          <cell r="C771">
            <v>-187611.51999999999</v>
          </cell>
          <cell r="D771">
            <v>-187611.51999999999</v>
          </cell>
        </row>
        <row r="772">
          <cell r="A772">
            <v>621002910006</v>
          </cell>
          <cell r="B772" t="str">
            <v>SERVICIO DE ASESORIA MYPE</v>
          </cell>
          <cell r="C772">
            <v>-221112.31</v>
          </cell>
          <cell r="D772">
            <v>-221112.31</v>
          </cell>
        </row>
        <row r="773">
          <cell r="A773">
            <v>621004</v>
          </cell>
          <cell r="B773" t="str">
            <v>SERVICIOS FINANCIEROS</v>
          </cell>
          <cell r="C773">
            <v>-9933041.9000000004</v>
          </cell>
          <cell r="D773">
            <v>-9933041.9000000004</v>
          </cell>
        </row>
        <row r="774">
          <cell r="A774">
            <v>6210040400</v>
          </cell>
          <cell r="B774" t="str">
            <v>OTROS</v>
          </cell>
          <cell r="C774">
            <v>-9933041.9000000004</v>
          </cell>
          <cell r="D774">
            <v>-9933041.9000000004</v>
          </cell>
        </row>
        <row r="775">
          <cell r="A775">
            <v>621004040006</v>
          </cell>
          <cell r="B775" t="str">
            <v>SERVICIO DE SALUD A TU ALCANCE</v>
          </cell>
          <cell r="C775">
            <v>-11929.63</v>
          </cell>
          <cell r="D775">
            <v>-11929.63</v>
          </cell>
        </row>
        <row r="776">
          <cell r="A776">
            <v>621004040009</v>
          </cell>
          <cell r="B776" t="str">
            <v>COMISION POR PAGO REMESAS FAMILIARES</v>
          </cell>
          <cell r="C776">
            <v>-878746.04</v>
          </cell>
          <cell r="D776">
            <v>-878746.04</v>
          </cell>
        </row>
        <row r="777">
          <cell r="A777">
            <v>621004040010</v>
          </cell>
          <cell r="B777" t="str">
            <v>RESGUARDO Y CUSTODIA DE DOCUMENTOS</v>
          </cell>
          <cell r="C777">
            <v>-18571.599999999999</v>
          </cell>
          <cell r="D777">
            <v>-18571.599999999999</v>
          </cell>
        </row>
        <row r="778">
          <cell r="A778">
            <v>621004040018</v>
          </cell>
          <cell r="B778" t="str">
            <v>COMISIONES POR COMPRA TARJETAS DE DEBITO</v>
          </cell>
          <cell r="C778">
            <v>-496384.95</v>
          </cell>
          <cell r="D778">
            <v>-496384.95</v>
          </cell>
        </row>
        <row r="779">
          <cell r="A779">
            <v>621004040020</v>
          </cell>
          <cell r="B779" t="str">
            <v>COMISONES POR SERVICIO DE RETIRO TARJETA DE CREDITO ATMS</v>
          </cell>
          <cell r="C779">
            <v>-314.7</v>
          </cell>
          <cell r="D779">
            <v>-314.7</v>
          </cell>
        </row>
        <row r="780">
          <cell r="A780">
            <v>621004040021</v>
          </cell>
          <cell r="B780" t="str">
            <v>COMISIONES POR SERVICIO RETIRO DE EFECTIVO TARJETA DE DEBITO</v>
          </cell>
          <cell r="C780">
            <v>-68154.8</v>
          </cell>
          <cell r="D780">
            <v>-68154.8</v>
          </cell>
        </row>
        <row r="781">
          <cell r="A781">
            <v>621004040022</v>
          </cell>
          <cell r="B781" t="str">
            <v>COMISION RUTEO TRANSACCIONES TARJETA DE CREDITO POS</v>
          </cell>
          <cell r="C781">
            <v>-1274874.03</v>
          </cell>
          <cell r="D781">
            <v>-1274874.03</v>
          </cell>
        </row>
        <row r="782">
          <cell r="A782">
            <v>621004040023</v>
          </cell>
          <cell r="B782" t="str">
            <v>COMISION RUTEO TRANSACCIONES TARJETA DE DEBITO POS</v>
          </cell>
          <cell r="C782">
            <v>-583176.69999999995</v>
          </cell>
          <cell r="D782">
            <v>-583176.69999999995</v>
          </cell>
        </row>
        <row r="783">
          <cell r="A783">
            <v>621004040027</v>
          </cell>
          <cell r="B783" t="str">
            <v>ADMINISTRACION TARJETA DE CREDITO</v>
          </cell>
          <cell r="C783">
            <v>-2026407.19</v>
          </cell>
          <cell r="D783">
            <v>-2026407.19</v>
          </cell>
        </row>
        <row r="784">
          <cell r="A784">
            <v>621004040028</v>
          </cell>
          <cell r="B784" t="str">
            <v>ADMINISTRACION TARJETA DE DEBITO</v>
          </cell>
          <cell r="C784">
            <v>-1444672.9</v>
          </cell>
          <cell r="D784">
            <v>-1444672.9</v>
          </cell>
        </row>
        <row r="785">
          <cell r="A785">
            <v>621004040031</v>
          </cell>
          <cell r="B785" t="str">
            <v>SERVICIO SARO</v>
          </cell>
          <cell r="C785">
            <v>-265133.15999999997</v>
          </cell>
          <cell r="D785">
            <v>-265133.15999999997</v>
          </cell>
        </row>
        <row r="786">
          <cell r="A786">
            <v>621004040032</v>
          </cell>
          <cell r="B786" t="str">
            <v>SERVICIO CREDIT SCORING</v>
          </cell>
          <cell r="C786">
            <v>-268849.98</v>
          </cell>
          <cell r="D786">
            <v>-268849.98</v>
          </cell>
        </row>
        <row r="787">
          <cell r="A787">
            <v>621004040044</v>
          </cell>
          <cell r="B787" t="str">
            <v>COMISIONES POR SERVICIO DE RED ATM´S</v>
          </cell>
          <cell r="C787">
            <v>-712375.95</v>
          </cell>
          <cell r="D787">
            <v>-712375.95</v>
          </cell>
        </row>
        <row r="788">
          <cell r="A788">
            <v>621004040045</v>
          </cell>
          <cell r="B788" t="str">
            <v>ADMINISTRACION Y OTROS SERVICIOS ATM´S</v>
          </cell>
          <cell r="C788">
            <v>-73200</v>
          </cell>
          <cell r="D788">
            <v>-73200</v>
          </cell>
        </row>
        <row r="789">
          <cell r="A789">
            <v>621004040047</v>
          </cell>
          <cell r="B789" t="str">
            <v>CORRESPONSALES NO BANCARIOS</v>
          </cell>
          <cell r="C789">
            <v>-132347.94</v>
          </cell>
          <cell r="D789">
            <v>-132347.94</v>
          </cell>
        </row>
        <row r="790">
          <cell r="A790">
            <v>62100404004701</v>
          </cell>
          <cell r="B790" t="str">
            <v>COMISION POR SERVICIO DE RED DE CNB</v>
          </cell>
          <cell r="C790">
            <v>-130951.44</v>
          </cell>
          <cell r="D790">
            <v>-130951.44</v>
          </cell>
        </row>
        <row r="791">
          <cell r="A791">
            <v>62100404004703</v>
          </cell>
          <cell r="B791" t="str">
            <v>COMISION DE SERVICIOS CNB´S ADMINISTRADOS POR FEDESERVI</v>
          </cell>
          <cell r="C791">
            <v>-1396.5</v>
          </cell>
          <cell r="D791">
            <v>-1396.5</v>
          </cell>
        </row>
        <row r="792">
          <cell r="A792">
            <v>621004040048</v>
          </cell>
          <cell r="B792" t="str">
            <v>ADMINISTRACION Y OTROS SERVICIOS CNB</v>
          </cell>
          <cell r="C792">
            <v>-46824.35</v>
          </cell>
          <cell r="D792">
            <v>-46824.35</v>
          </cell>
        </row>
        <row r="793">
          <cell r="A793">
            <v>621004040049</v>
          </cell>
          <cell r="B793" t="str">
            <v>COMISION POR OPERACIONES INTERENTIDADES</v>
          </cell>
          <cell r="C793">
            <v>-4023.5</v>
          </cell>
          <cell r="D793">
            <v>-4023.5</v>
          </cell>
        </row>
        <row r="794">
          <cell r="A794">
            <v>621004040050</v>
          </cell>
          <cell r="B794" t="str">
            <v>COMISION POR SERVICIO DE COLECTURIA BELCORP</v>
          </cell>
          <cell r="C794">
            <v>-1893.06</v>
          </cell>
          <cell r="D794">
            <v>-1893.06</v>
          </cell>
        </row>
        <row r="795">
          <cell r="A795">
            <v>621004040051</v>
          </cell>
          <cell r="B795" t="str">
            <v>SERVICIO DE ORGANIZACION Y METODOS</v>
          </cell>
          <cell r="C795">
            <v>-1200</v>
          </cell>
          <cell r="D795">
            <v>-1200</v>
          </cell>
        </row>
        <row r="796">
          <cell r="A796">
            <v>621004040056</v>
          </cell>
          <cell r="B796" t="str">
            <v>SERVICIO DE BANCA MOVIL</v>
          </cell>
          <cell r="C796">
            <v>-640706.93999999994</v>
          </cell>
          <cell r="D796">
            <v>-640706.93999999994</v>
          </cell>
        </row>
        <row r="797">
          <cell r="A797">
            <v>62100404005601</v>
          </cell>
          <cell r="B797" t="str">
            <v>COMISION POR SERVICIO DE BANCA MOVIL</v>
          </cell>
          <cell r="C797">
            <v>-156487.19</v>
          </cell>
          <cell r="D797">
            <v>-156487.19</v>
          </cell>
        </row>
        <row r="798">
          <cell r="A798">
            <v>62100404005602</v>
          </cell>
          <cell r="B798" t="str">
            <v>SERVICIO DE ADMINISTRACION DE BANCA MOVIL</v>
          </cell>
          <cell r="C798">
            <v>-484219.75</v>
          </cell>
          <cell r="D798">
            <v>-484219.75</v>
          </cell>
        </row>
        <row r="799">
          <cell r="A799">
            <v>621004040060</v>
          </cell>
          <cell r="B799" t="str">
            <v>CALL CENTER TARJETAS</v>
          </cell>
          <cell r="C799">
            <v>-906767.58</v>
          </cell>
          <cell r="D799">
            <v>-906767.58</v>
          </cell>
        </row>
        <row r="800">
          <cell r="A800">
            <v>621004040061</v>
          </cell>
          <cell r="B800" t="str">
            <v>SERVICIOS DE COLECTURIA</v>
          </cell>
          <cell r="C800">
            <v>-2410.1799999999998</v>
          </cell>
          <cell r="D800">
            <v>-2410.1799999999998</v>
          </cell>
        </row>
        <row r="801">
          <cell r="A801">
            <v>621004040065</v>
          </cell>
          <cell r="B801" t="str">
            <v>COMISION POR SERVICIOS DE COMERCIALIZACION</v>
          </cell>
          <cell r="C801">
            <v>-88.35</v>
          </cell>
          <cell r="D801">
            <v>-88.35</v>
          </cell>
        </row>
        <row r="802">
          <cell r="A802">
            <v>62100404006501</v>
          </cell>
          <cell r="B802" t="str">
            <v>COMERCIALIZACION DE SEGURO REMESAS FAMILIARES</v>
          </cell>
          <cell r="C802">
            <v>-88.35</v>
          </cell>
          <cell r="D802">
            <v>-88.35</v>
          </cell>
        </row>
        <row r="803">
          <cell r="A803">
            <v>621004040066</v>
          </cell>
          <cell r="B803" t="str">
            <v>SERVICIO DE KIOSKOS FINANCIEROS</v>
          </cell>
          <cell r="C803">
            <v>-7582.73</v>
          </cell>
          <cell r="D803">
            <v>-7582.73</v>
          </cell>
        </row>
        <row r="804">
          <cell r="A804">
            <v>62100404006601</v>
          </cell>
          <cell r="B804" t="str">
            <v>COMISION POR USO DE KIOSKOS</v>
          </cell>
          <cell r="C804">
            <v>-5.31</v>
          </cell>
          <cell r="D804">
            <v>-5.31</v>
          </cell>
        </row>
        <row r="805">
          <cell r="A805">
            <v>62100404006602</v>
          </cell>
          <cell r="B805" t="str">
            <v>COMISION POR RUTEO DE TRANSACCION DE KIOSKOS</v>
          </cell>
          <cell r="C805">
            <v>-52.42</v>
          </cell>
          <cell r="D805">
            <v>-52.42</v>
          </cell>
        </row>
        <row r="806">
          <cell r="A806">
            <v>62100404006603</v>
          </cell>
          <cell r="B806" t="str">
            <v>COMISION POR SERVICIO DE ADMINISTRACION DE KIOSKOS</v>
          </cell>
          <cell r="C806">
            <v>-7525</v>
          </cell>
          <cell r="D806">
            <v>-7525</v>
          </cell>
        </row>
        <row r="807">
          <cell r="A807">
            <v>621004040068</v>
          </cell>
          <cell r="B807" t="str">
            <v>INGRESO POR SERVICIOS DE AGENCIAS DE FEDECREDITO</v>
          </cell>
          <cell r="C807">
            <v>-20719.43</v>
          </cell>
          <cell r="D807">
            <v>-20719.43</v>
          </cell>
        </row>
        <row r="808">
          <cell r="A808">
            <v>62100404006801</v>
          </cell>
          <cell r="B808" t="str">
            <v>AGENCIA MULTIPLAZA</v>
          </cell>
          <cell r="C808">
            <v>-13946.71</v>
          </cell>
          <cell r="D808">
            <v>-13946.71</v>
          </cell>
        </row>
        <row r="809">
          <cell r="A809">
            <v>62100404006802</v>
          </cell>
          <cell r="B809" t="str">
            <v>AGENCIA WORLD TRADE CENTER</v>
          </cell>
          <cell r="C809">
            <v>-6772.72</v>
          </cell>
          <cell r="D809">
            <v>-6772.72</v>
          </cell>
        </row>
        <row r="810">
          <cell r="A810">
            <v>621004040069</v>
          </cell>
          <cell r="B810" t="str">
            <v>COMISIONES POR SERVICIO DE COMERCIOS AFILIADOS</v>
          </cell>
          <cell r="C810">
            <v>-1.17</v>
          </cell>
          <cell r="D810">
            <v>-1.17</v>
          </cell>
        </row>
        <row r="811">
          <cell r="A811">
            <v>62100404006901</v>
          </cell>
          <cell r="B811" t="str">
            <v>TASA DE INTERCAMBIO FIJA</v>
          </cell>
          <cell r="C811">
            <v>-1.07</v>
          </cell>
          <cell r="D811">
            <v>-1.07</v>
          </cell>
        </row>
        <row r="812">
          <cell r="A812">
            <v>6210040400690100</v>
          </cell>
          <cell r="B812" t="str">
            <v>COMISION POR COMPRAS CON TARJETAS DEL SISTEMA FEDECREDITO TD</v>
          </cell>
          <cell r="C812">
            <v>-0.44</v>
          </cell>
          <cell r="D812">
            <v>-0.44</v>
          </cell>
        </row>
        <row r="813">
          <cell r="A813">
            <v>6210040400690100</v>
          </cell>
          <cell r="B813" t="str">
            <v>COMISION POR COMPRAS CON TARJETAS DEL SISTEMA FEDECREDITO TC</v>
          </cell>
          <cell r="C813">
            <v>-0.63</v>
          </cell>
          <cell r="D813">
            <v>-0.63</v>
          </cell>
        </row>
        <row r="814">
          <cell r="A814">
            <v>62100404006902</v>
          </cell>
          <cell r="B814" t="str">
            <v>TASA DE ADQUIRENCIA</v>
          </cell>
          <cell r="C814">
            <v>-0.1</v>
          </cell>
          <cell r="D814">
            <v>-0.1</v>
          </cell>
        </row>
        <row r="815">
          <cell r="A815">
            <v>6210040400690200</v>
          </cell>
          <cell r="B815" t="str">
            <v>COMISION POR COMPRAS CON TARJETAS DEL SISTEMA FEDECREDITO TD</v>
          </cell>
          <cell r="C815">
            <v>-0.04</v>
          </cell>
          <cell r="D815">
            <v>-0.04</v>
          </cell>
        </row>
        <row r="816">
          <cell r="A816">
            <v>6210040400690200</v>
          </cell>
          <cell r="B816" t="str">
            <v>COMISION POR COMPRAS CON TARJETAS DEL SISTEMA FEDECREDITO TC</v>
          </cell>
          <cell r="C816">
            <v>-0.06</v>
          </cell>
          <cell r="D816">
            <v>-0.06</v>
          </cell>
        </row>
        <row r="817">
          <cell r="A817">
            <v>621004040099</v>
          </cell>
          <cell r="B817" t="str">
            <v>OTROS</v>
          </cell>
          <cell r="C817">
            <v>-45685.04</v>
          </cell>
          <cell r="D817">
            <v>-45685.04</v>
          </cell>
        </row>
        <row r="818">
          <cell r="A818">
            <v>63</v>
          </cell>
          <cell r="B818" t="str">
            <v>INGRESOS NO OPERACIONALES</v>
          </cell>
          <cell r="C818">
            <v>-376035.47</v>
          </cell>
          <cell r="D818">
            <v>-376035.47</v>
          </cell>
        </row>
        <row r="819">
          <cell r="A819">
            <v>631</v>
          </cell>
          <cell r="B819" t="str">
            <v>INGRESOS NO OPERACIONALES</v>
          </cell>
          <cell r="C819">
            <v>-376035.47</v>
          </cell>
          <cell r="D819">
            <v>-376035.47</v>
          </cell>
        </row>
        <row r="820">
          <cell r="A820">
            <v>6310</v>
          </cell>
          <cell r="B820" t="str">
            <v>INGRESOS NO OPERACIONALES</v>
          </cell>
          <cell r="C820">
            <v>-376035.47</v>
          </cell>
          <cell r="D820">
            <v>-376035.47</v>
          </cell>
        </row>
        <row r="821">
          <cell r="A821">
            <v>631001</v>
          </cell>
          <cell r="B821" t="str">
            <v>INGRESOS DE EJERCICIOS ANTERIORES</v>
          </cell>
          <cell r="C821">
            <v>-85708.75</v>
          </cell>
          <cell r="D821">
            <v>-85708.75</v>
          </cell>
        </row>
        <row r="822">
          <cell r="A822">
            <v>6310010300</v>
          </cell>
          <cell r="B822" t="str">
            <v>RECUPERACIONES DE GASTOS</v>
          </cell>
          <cell r="C822">
            <v>-4368.84</v>
          </cell>
          <cell r="D822">
            <v>-4368.84</v>
          </cell>
        </row>
        <row r="823">
          <cell r="A823">
            <v>6310010400</v>
          </cell>
          <cell r="B823" t="str">
            <v>LIBERACI¢N DE RESERVAS DE SANEAMIENTO</v>
          </cell>
          <cell r="C823">
            <v>-81339.91</v>
          </cell>
          <cell r="D823">
            <v>-81339.91</v>
          </cell>
        </row>
        <row r="824">
          <cell r="A824">
            <v>631001040001</v>
          </cell>
          <cell r="B824" t="str">
            <v>CAPITAL</v>
          </cell>
          <cell r="C824">
            <v>-10445.93</v>
          </cell>
          <cell r="D824">
            <v>-10445.93</v>
          </cell>
        </row>
        <row r="825">
          <cell r="A825">
            <v>63100104000101</v>
          </cell>
          <cell r="B825" t="str">
            <v>RESERVA PRESTAMOS CATEGORIA A2 Y B</v>
          </cell>
          <cell r="C825">
            <v>-10445.93</v>
          </cell>
          <cell r="D825">
            <v>-10445.93</v>
          </cell>
        </row>
        <row r="826">
          <cell r="A826">
            <v>631001040002</v>
          </cell>
          <cell r="B826" t="str">
            <v>INTERESES</v>
          </cell>
          <cell r="C826">
            <v>-70.64</v>
          </cell>
          <cell r="D826">
            <v>-70.64</v>
          </cell>
        </row>
        <row r="827">
          <cell r="A827">
            <v>63100104000201</v>
          </cell>
          <cell r="B827" t="str">
            <v>RESERVA PRESTAMOS CATEGORIA A2 Y B</v>
          </cell>
          <cell r="C827">
            <v>-70.64</v>
          </cell>
          <cell r="D827">
            <v>-70.64</v>
          </cell>
        </row>
        <row r="828">
          <cell r="A828">
            <v>631001040003</v>
          </cell>
          <cell r="B828" t="str">
            <v>CUENTAS POR COBRAR</v>
          </cell>
          <cell r="C828">
            <v>-2324.1799999999998</v>
          </cell>
          <cell r="D828">
            <v>-2324.1799999999998</v>
          </cell>
        </row>
        <row r="829">
          <cell r="A829">
            <v>631001040006</v>
          </cell>
          <cell r="B829" t="str">
            <v>RESERVA VOLUNTARIA DE PRESTAMOS</v>
          </cell>
          <cell r="C829">
            <v>-68499.16</v>
          </cell>
          <cell r="D829">
            <v>-68499.16</v>
          </cell>
        </row>
        <row r="830">
          <cell r="A830">
            <v>631003</v>
          </cell>
          <cell r="B830" t="str">
            <v>INGRESOS POR EXPLOTACION DE ACTIVOS</v>
          </cell>
          <cell r="C830">
            <v>-36000</v>
          </cell>
          <cell r="D830">
            <v>-36000</v>
          </cell>
        </row>
        <row r="831">
          <cell r="A831">
            <v>6310030100</v>
          </cell>
          <cell r="B831" t="str">
            <v>ACTIVO FIJO</v>
          </cell>
          <cell r="C831">
            <v>-36000</v>
          </cell>
          <cell r="D831">
            <v>-36000</v>
          </cell>
        </row>
        <row r="832">
          <cell r="A832">
            <v>631003010001</v>
          </cell>
          <cell r="B832" t="str">
            <v>INMUEBLES</v>
          </cell>
          <cell r="C832">
            <v>-36000</v>
          </cell>
          <cell r="D832">
            <v>-36000</v>
          </cell>
        </row>
        <row r="833">
          <cell r="A833">
            <v>631099</v>
          </cell>
          <cell r="B833" t="str">
            <v>OTROS</v>
          </cell>
          <cell r="C833">
            <v>-254326.72</v>
          </cell>
          <cell r="D833">
            <v>-254326.72</v>
          </cell>
        </row>
        <row r="834">
          <cell r="A834">
            <v>6310990100</v>
          </cell>
          <cell r="B834" t="str">
            <v>OTROS</v>
          </cell>
          <cell r="C834">
            <v>-254326.72</v>
          </cell>
          <cell r="D834">
            <v>-254326.72</v>
          </cell>
        </row>
        <row r="835">
          <cell r="A835">
            <v>631099010008</v>
          </cell>
          <cell r="B835" t="str">
            <v>ASISTENCIA MEDICA</v>
          </cell>
          <cell r="C835">
            <v>-2548.64</v>
          </cell>
          <cell r="D835">
            <v>-2548.64</v>
          </cell>
        </row>
        <row r="836">
          <cell r="A836">
            <v>631099010010</v>
          </cell>
          <cell r="B836" t="str">
            <v>INGRESOS POR SOBREGIRO DISPONIBLE DE ENTIDADES SOCIAS</v>
          </cell>
          <cell r="C836">
            <v>-61254.97</v>
          </cell>
          <cell r="D836">
            <v>-61254.97</v>
          </cell>
        </row>
        <row r="837">
          <cell r="A837">
            <v>631099010099</v>
          </cell>
          <cell r="B837" t="str">
            <v>OTROS</v>
          </cell>
          <cell r="C837">
            <v>-190523.11</v>
          </cell>
          <cell r="D837">
            <v>-190523.11</v>
          </cell>
        </row>
        <row r="838">
          <cell r="A838">
            <v>0</v>
          </cell>
          <cell r="B838"/>
          <cell r="C838"/>
          <cell r="D838"/>
        </row>
        <row r="839">
          <cell r="A839">
            <v>0</v>
          </cell>
          <cell r="B839" t="str">
            <v>TOTAL INGRESOS</v>
          </cell>
          <cell r="C839">
            <v>-35799561.359999999</v>
          </cell>
          <cell r="D839">
            <v>-35799561.359999999</v>
          </cell>
        </row>
        <row r="840">
          <cell r="A840">
            <v>0</v>
          </cell>
          <cell r="B840"/>
          <cell r="C840"/>
          <cell r="D840"/>
        </row>
        <row r="841">
          <cell r="A841">
            <v>0</v>
          </cell>
          <cell r="B841" t="str">
            <v>TOTAL CUENTAS ACREEDORAS</v>
          </cell>
          <cell r="C841">
            <v>-632280849.90999997</v>
          </cell>
          <cell r="D841">
            <v>-632280849.90999997</v>
          </cell>
        </row>
        <row r="842">
          <cell r="A842">
            <v>0</v>
          </cell>
          <cell r="B842"/>
          <cell r="C842"/>
          <cell r="D842"/>
        </row>
        <row r="843">
          <cell r="A843">
            <v>0</v>
          </cell>
          <cell r="B843" t="str">
            <v>CUENTAS DE ORDEN</v>
          </cell>
          <cell r="C843">
            <v>0</v>
          </cell>
          <cell r="D843">
            <v>0</v>
          </cell>
        </row>
        <row r="844">
          <cell r="A844">
            <v>0</v>
          </cell>
          <cell r="B844"/>
          <cell r="C844"/>
          <cell r="D844"/>
        </row>
        <row r="845">
          <cell r="A845">
            <v>91</v>
          </cell>
          <cell r="B845" t="str">
            <v>INFORMACION FINANCIERA</v>
          </cell>
          <cell r="C845">
            <v>209412372.62</v>
          </cell>
          <cell r="D845">
            <v>209412372.62</v>
          </cell>
        </row>
        <row r="846">
          <cell r="A846">
            <v>911</v>
          </cell>
          <cell r="B846" t="str">
            <v>DERECHOS Y OBLIGACIONES POR CREDITOS</v>
          </cell>
          <cell r="C846">
            <v>74431602.920000002</v>
          </cell>
          <cell r="D846">
            <v>74431602.920000002</v>
          </cell>
        </row>
        <row r="847">
          <cell r="A847">
            <v>9110</v>
          </cell>
          <cell r="B847" t="str">
            <v>DERECHOS Y OBLIGACIONES POR CREDITOS</v>
          </cell>
          <cell r="C847">
            <v>74431602.920000002</v>
          </cell>
          <cell r="D847">
            <v>74431602.920000002</v>
          </cell>
        </row>
        <row r="848">
          <cell r="A848">
            <v>911001</v>
          </cell>
          <cell r="B848" t="str">
            <v>DISPONIBILIDAD POR CREDITOS OBTENIDOS</v>
          </cell>
          <cell r="C848">
            <v>74431602.920000002</v>
          </cell>
          <cell r="D848">
            <v>74431602.920000002</v>
          </cell>
        </row>
        <row r="849">
          <cell r="A849">
            <v>9110010101</v>
          </cell>
          <cell r="B849" t="str">
            <v>OTORGADOS POR EL BMI</v>
          </cell>
          <cell r="C849">
            <v>47708457.539999999</v>
          </cell>
          <cell r="D849">
            <v>47708457.539999999</v>
          </cell>
        </row>
        <row r="850">
          <cell r="A850">
            <v>9110010501</v>
          </cell>
          <cell r="B850" t="str">
            <v>OTORGADOS POR BANCOS</v>
          </cell>
          <cell r="C850">
            <v>3418162.57</v>
          </cell>
          <cell r="D850">
            <v>3418162.57</v>
          </cell>
        </row>
        <row r="851">
          <cell r="A851">
            <v>9110010601</v>
          </cell>
          <cell r="B851" t="str">
            <v>OTRAS ENTIDADES DEL SISTEMA FINANCIERO</v>
          </cell>
          <cell r="C851">
            <v>7450975</v>
          </cell>
          <cell r="D851">
            <v>7450975</v>
          </cell>
        </row>
        <row r="852">
          <cell r="A852">
            <v>9110010701</v>
          </cell>
          <cell r="B852" t="str">
            <v>OTORGADOS POR BANCOS EXTRANJEROS</v>
          </cell>
          <cell r="C852">
            <v>15854007.810000001</v>
          </cell>
          <cell r="D852">
            <v>15854007.810000001</v>
          </cell>
        </row>
        <row r="853">
          <cell r="A853">
            <v>912</v>
          </cell>
          <cell r="B853" t="str">
            <v>FONDOS EN ADMINISTRACION</v>
          </cell>
          <cell r="C853">
            <v>6652250.0099999998</v>
          </cell>
          <cell r="D853">
            <v>6652250.0099999998</v>
          </cell>
        </row>
        <row r="854">
          <cell r="A854">
            <v>9120</v>
          </cell>
          <cell r="B854" t="str">
            <v>FONDOS EN ADMINISTRACION</v>
          </cell>
          <cell r="C854">
            <v>6652250.0099999998</v>
          </cell>
          <cell r="D854">
            <v>6652250.0099999998</v>
          </cell>
        </row>
        <row r="855">
          <cell r="A855">
            <v>912000</v>
          </cell>
          <cell r="B855" t="str">
            <v>FONDOS EN ADMINISTRACION</v>
          </cell>
          <cell r="C855">
            <v>6652250.0099999998</v>
          </cell>
          <cell r="D855">
            <v>6652250.0099999998</v>
          </cell>
        </row>
        <row r="856">
          <cell r="A856">
            <v>9120000001</v>
          </cell>
          <cell r="B856" t="str">
            <v>FONDOS EN ADMINISTRACION</v>
          </cell>
          <cell r="C856">
            <v>6652250.0099999998</v>
          </cell>
          <cell r="D856">
            <v>6652250.0099999998</v>
          </cell>
        </row>
        <row r="857">
          <cell r="A857">
            <v>912000000101</v>
          </cell>
          <cell r="B857" t="str">
            <v>PRODERNOR</v>
          </cell>
          <cell r="C857">
            <v>6346.6</v>
          </cell>
          <cell r="D857">
            <v>6346.6</v>
          </cell>
        </row>
        <row r="858">
          <cell r="A858">
            <v>912000000199</v>
          </cell>
          <cell r="B858" t="str">
            <v>OTROS FONDOS</v>
          </cell>
          <cell r="C858">
            <v>6645903.4100000001</v>
          </cell>
          <cell r="D858">
            <v>6645903.4100000001</v>
          </cell>
        </row>
        <row r="859">
          <cell r="A859">
            <v>91200000019901</v>
          </cell>
          <cell r="B859" t="str">
            <v>PROYECTO IMCA - FEDECREDITO</v>
          </cell>
          <cell r="C859">
            <v>5257165.34</v>
          </cell>
          <cell r="D859">
            <v>5257165.34</v>
          </cell>
        </row>
        <row r="860">
          <cell r="A860">
            <v>9120000001990090</v>
          </cell>
          <cell r="B860" t="str">
            <v>APORTE IMCA WSBI</v>
          </cell>
          <cell r="C860">
            <v>1800000</v>
          </cell>
          <cell r="D860">
            <v>1800000</v>
          </cell>
        </row>
        <row r="861">
          <cell r="A861">
            <v>9120000001990090</v>
          </cell>
          <cell r="B861" t="str">
            <v>APORTE ENTIDADES SOCIAS</v>
          </cell>
          <cell r="C861">
            <v>1999980.8</v>
          </cell>
          <cell r="D861">
            <v>1999980.8</v>
          </cell>
        </row>
        <row r="862">
          <cell r="A862">
            <v>9120000001990090</v>
          </cell>
          <cell r="B862" t="str">
            <v>APORTE FEDECREDITO</v>
          </cell>
          <cell r="C862">
            <v>1457184.54</v>
          </cell>
          <cell r="D862">
            <v>1457184.54</v>
          </cell>
        </row>
        <row r="863">
          <cell r="A863">
            <v>91200000019902</v>
          </cell>
          <cell r="B863" t="str">
            <v>PROYECTO IMCA - FEDECREDITO</v>
          </cell>
          <cell r="C863">
            <v>1388738.07</v>
          </cell>
          <cell r="D863">
            <v>1388738.07</v>
          </cell>
        </row>
        <row r="864">
          <cell r="A864">
            <v>915</v>
          </cell>
          <cell r="B864" t="str">
            <v>INTERESES SOBRE PRESTAMOS DE DUDOSA RECUPERACION</v>
          </cell>
          <cell r="C864">
            <v>55587.11</v>
          </cell>
          <cell r="D864">
            <v>55587.11</v>
          </cell>
        </row>
        <row r="865">
          <cell r="A865">
            <v>9150</v>
          </cell>
          <cell r="B865" t="str">
            <v>INTERESES SOBRE PRESTAMOS DE DUDOSA RECUPERACION</v>
          </cell>
          <cell r="C865">
            <v>55587.11</v>
          </cell>
          <cell r="D865">
            <v>55587.11</v>
          </cell>
        </row>
        <row r="866">
          <cell r="A866">
            <v>915000</v>
          </cell>
          <cell r="B866" t="str">
            <v>INTERESES SOBRE PRESTAMOS DE DUDOSA RECUPERACION</v>
          </cell>
          <cell r="C866">
            <v>55587.11</v>
          </cell>
          <cell r="D866">
            <v>55587.11</v>
          </cell>
        </row>
        <row r="867">
          <cell r="A867">
            <v>916</v>
          </cell>
          <cell r="B867" t="str">
            <v>CARTERA DE PRESTAMOS DE DUDOSA RECUPERACION</v>
          </cell>
          <cell r="C867">
            <v>127997283.59999999</v>
          </cell>
          <cell r="D867">
            <v>127997283.59999999</v>
          </cell>
        </row>
        <row r="868">
          <cell r="A868">
            <v>9160</v>
          </cell>
          <cell r="B868" t="str">
            <v>CARTERA DE PRESTAMOS PIGNORADA</v>
          </cell>
          <cell r="C868">
            <v>127997283.59999999</v>
          </cell>
          <cell r="D868">
            <v>127997283.59999999</v>
          </cell>
        </row>
        <row r="869">
          <cell r="A869">
            <v>916001</v>
          </cell>
          <cell r="B869" t="str">
            <v>A FAVOR DEL BMI</v>
          </cell>
          <cell r="C869">
            <v>11845140.289999999</v>
          </cell>
          <cell r="D869">
            <v>11845140.289999999</v>
          </cell>
        </row>
        <row r="870">
          <cell r="A870">
            <v>9160010901</v>
          </cell>
          <cell r="B870" t="str">
            <v>PRESTAMOS A OTROS</v>
          </cell>
          <cell r="C870">
            <v>11845140.289999999</v>
          </cell>
          <cell r="D870">
            <v>11845140.289999999</v>
          </cell>
        </row>
        <row r="871">
          <cell r="A871">
            <v>916005</v>
          </cell>
          <cell r="B871" t="str">
            <v>A FAVOR DE OTRAS ENTIDADES DEL SISTEMA FINANCIERO</v>
          </cell>
          <cell r="C871">
            <v>14908650.119999999</v>
          </cell>
          <cell r="D871">
            <v>14908650.119999999</v>
          </cell>
        </row>
        <row r="872">
          <cell r="A872">
            <v>9160050901</v>
          </cell>
          <cell r="B872" t="str">
            <v>PRESTAMOS A OTROS</v>
          </cell>
          <cell r="C872">
            <v>14908650.119999999</v>
          </cell>
          <cell r="D872">
            <v>14908650.119999999</v>
          </cell>
        </row>
        <row r="873">
          <cell r="A873">
            <v>916005090101</v>
          </cell>
          <cell r="B873" t="str">
            <v>BANCOS</v>
          </cell>
          <cell r="C873">
            <v>14908650.119999999</v>
          </cell>
          <cell r="D873">
            <v>14908650.119999999</v>
          </cell>
        </row>
        <row r="874">
          <cell r="A874">
            <v>916006</v>
          </cell>
          <cell r="B874" t="str">
            <v>A FAVOR DE OTRAS ENTIDADES EXTRANJERAS</v>
          </cell>
          <cell r="C874">
            <v>101243493.19</v>
          </cell>
          <cell r="D874">
            <v>101243493.19</v>
          </cell>
        </row>
        <row r="875">
          <cell r="A875">
            <v>9160060901</v>
          </cell>
          <cell r="B875" t="str">
            <v>PRESTAMOS A OTROS</v>
          </cell>
          <cell r="C875">
            <v>101243493.19</v>
          </cell>
          <cell r="D875">
            <v>101243493.19</v>
          </cell>
        </row>
        <row r="876">
          <cell r="A876">
            <v>917</v>
          </cell>
          <cell r="B876" t="str">
            <v>SALDOS A CARGO DE DEUDORES</v>
          </cell>
          <cell r="C876">
            <v>275648.98</v>
          </cell>
          <cell r="D876">
            <v>275648.98</v>
          </cell>
        </row>
        <row r="877">
          <cell r="A877">
            <v>9170</v>
          </cell>
          <cell r="B877" t="str">
            <v>SALDOS A CARGO DE DEUDORES</v>
          </cell>
          <cell r="C877">
            <v>275648.98</v>
          </cell>
          <cell r="D877">
            <v>275648.98</v>
          </cell>
        </row>
        <row r="878">
          <cell r="A878">
            <v>917000</v>
          </cell>
          <cell r="B878" t="str">
            <v>SALDOS A CARGO DE DEUDORES</v>
          </cell>
          <cell r="C878">
            <v>275648.98</v>
          </cell>
          <cell r="D878">
            <v>275648.98</v>
          </cell>
        </row>
        <row r="879">
          <cell r="A879">
            <v>9170000001</v>
          </cell>
          <cell r="B879" t="str">
            <v>SALDOS A CARGO DE DEUDORES</v>
          </cell>
          <cell r="C879">
            <v>275648.98</v>
          </cell>
          <cell r="D879">
            <v>275648.98</v>
          </cell>
        </row>
        <row r="880">
          <cell r="A880">
            <v>917000000104</v>
          </cell>
          <cell r="B880" t="str">
            <v>OTROS</v>
          </cell>
          <cell r="C880">
            <v>275648.98</v>
          </cell>
          <cell r="D880">
            <v>275648.98</v>
          </cell>
        </row>
        <row r="881">
          <cell r="A881">
            <v>92</v>
          </cell>
          <cell r="B881" t="str">
            <v>EXISTENCIAS EN LA BOVEDA</v>
          </cell>
          <cell r="C881">
            <v>262563765.12</v>
          </cell>
          <cell r="D881">
            <v>262563765.12</v>
          </cell>
        </row>
        <row r="882">
          <cell r="A882">
            <v>921</v>
          </cell>
          <cell r="B882" t="str">
            <v>DOCUMENTOS DE PRESTAMOS Y CREDITOS</v>
          </cell>
          <cell r="C882">
            <v>59518079.299999997</v>
          </cell>
          <cell r="D882">
            <v>59518079.299999997</v>
          </cell>
        </row>
        <row r="883">
          <cell r="A883">
            <v>9210</v>
          </cell>
          <cell r="B883" t="str">
            <v>DOCUMENTOS DE PRESTAMOS Y CREDITOS</v>
          </cell>
          <cell r="C883">
            <v>59518079.299999997</v>
          </cell>
          <cell r="D883">
            <v>59518079.299999997</v>
          </cell>
        </row>
        <row r="884">
          <cell r="A884">
            <v>921000</v>
          </cell>
          <cell r="B884" t="str">
            <v>DOCUMENTOS DE PRESTAMOS Y CREDITOS</v>
          </cell>
          <cell r="C884">
            <v>59518079.299999997</v>
          </cell>
          <cell r="D884">
            <v>59518079.299999997</v>
          </cell>
        </row>
        <row r="885">
          <cell r="A885">
            <v>9210000100</v>
          </cell>
          <cell r="B885" t="str">
            <v>CON HIPOTECA</v>
          </cell>
          <cell r="C885">
            <v>7450242.5899999999</v>
          </cell>
          <cell r="D885">
            <v>7450242.5899999999</v>
          </cell>
        </row>
        <row r="886">
          <cell r="A886">
            <v>9210000400</v>
          </cell>
          <cell r="B886" t="str">
            <v>CON PRENDA SIN DESPLAZAMIENTO</v>
          </cell>
          <cell r="C886">
            <v>52067836.710000001</v>
          </cell>
          <cell r="D886">
            <v>52067836.710000001</v>
          </cell>
        </row>
        <row r="887">
          <cell r="A887">
            <v>922</v>
          </cell>
          <cell r="B887" t="str">
            <v>TITULOSVALORES Y OTROS DOCUMENTOS</v>
          </cell>
          <cell r="C887">
            <v>56603.65</v>
          </cell>
          <cell r="D887">
            <v>56603.65</v>
          </cell>
        </row>
        <row r="888">
          <cell r="A888">
            <v>9220</v>
          </cell>
          <cell r="B888" t="str">
            <v>TITULOSVALORES Y OTROS DOCUMENTOS</v>
          </cell>
          <cell r="C888">
            <v>56603.65</v>
          </cell>
          <cell r="D888">
            <v>56603.65</v>
          </cell>
        </row>
        <row r="889">
          <cell r="A889">
            <v>922008</v>
          </cell>
          <cell r="B889" t="str">
            <v>DOCUMENTOS EN CUSTODIA</v>
          </cell>
          <cell r="C889">
            <v>56603.65</v>
          </cell>
          <cell r="D889">
            <v>56603.65</v>
          </cell>
        </row>
        <row r="890">
          <cell r="A890">
            <v>9220080100</v>
          </cell>
          <cell r="B890" t="str">
            <v>PROPIOS</v>
          </cell>
          <cell r="C890">
            <v>56603.65</v>
          </cell>
          <cell r="D890">
            <v>56603.65</v>
          </cell>
        </row>
        <row r="891">
          <cell r="A891">
            <v>923</v>
          </cell>
          <cell r="B891" t="str">
            <v>CARTERA DE INVERSIONES FINANCIERAS</v>
          </cell>
          <cell r="C891">
            <v>202791302.44999999</v>
          </cell>
          <cell r="D891">
            <v>202791302.44999999</v>
          </cell>
        </row>
        <row r="892">
          <cell r="A892">
            <v>9230</v>
          </cell>
          <cell r="B892" t="str">
            <v>CARTERA DE INVERSIONES FINANCIERAS</v>
          </cell>
          <cell r="C892">
            <v>202791302.44999999</v>
          </cell>
          <cell r="D892">
            <v>202791302.44999999</v>
          </cell>
        </row>
        <row r="893">
          <cell r="A893">
            <v>923001</v>
          </cell>
          <cell r="B893" t="str">
            <v>TITULOSVALORES NEGOCIABLES</v>
          </cell>
          <cell r="C893">
            <v>195646855.44999999</v>
          </cell>
          <cell r="D893">
            <v>195646855.44999999</v>
          </cell>
        </row>
        <row r="894">
          <cell r="A894">
            <v>9230010201</v>
          </cell>
          <cell r="B894" t="str">
            <v>EMITIDOS POR EL ESTADO</v>
          </cell>
          <cell r="C894">
            <v>195646855.44999999</v>
          </cell>
          <cell r="D894">
            <v>195646855.44999999</v>
          </cell>
        </row>
        <row r="895">
          <cell r="A895">
            <v>923002</v>
          </cell>
          <cell r="B895" t="str">
            <v>TITULOSVALORES NO NEGOCIABLES</v>
          </cell>
          <cell r="C895">
            <v>7144447</v>
          </cell>
          <cell r="D895">
            <v>7144447</v>
          </cell>
        </row>
        <row r="896">
          <cell r="A896">
            <v>9230020701</v>
          </cell>
          <cell r="B896" t="str">
            <v>EMITIDOS POR INSTITUCIONES EXTRANJERAS</v>
          </cell>
          <cell r="C896">
            <v>7144447</v>
          </cell>
          <cell r="D896">
            <v>7144447</v>
          </cell>
        </row>
        <row r="897">
          <cell r="A897">
            <v>924</v>
          </cell>
          <cell r="B897" t="str">
            <v>ACTIVOS CASTIGADOS</v>
          </cell>
          <cell r="C897">
            <v>197779.72</v>
          </cell>
          <cell r="D897">
            <v>197779.72</v>
          </cell>
        </row>
        <row r="898">
          <cell r="A898">
            <v>9240</v>
          </cell>
          <cell r="B898" t="str">
            <v>ACTIVOS CASTIGADOS</v>
          </cell>
          <cell r="C898">
            <v>197779.72</v>
          </cell>
          <cell r="D898">
            <v>197779.72</v>
          </cell>
        </row>
        <row r="899">
          <cell r="A899">
            <v>924001</v>
          </cell>
          <cell r="B899" t="str">
            <v>CARTERA DE PRESTAMOS</v>
          </cell>
          <cell r="C899">
            <v>67462.98</v>
          </cell>
          <cell r="D899">
            <v>67462.98</v>
          </cell>
        </row>
        <row r="900">
          <cell r="A900">
            <v>9240010001</v>
          </cell>
          <cell r="B900" t="str">
            <v>CARTERA DE PRESTAMOS</v>
          </cell>
          <cell r="C900">
            <v>67462.98</v>
          </cell>
          <cell r="D900">
            <v>67462.98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SEPTIEMBRE</v>
          </cell>
          <cell r="D5" t="str">
            <v xml:space="preserve">
SEPTIEMBRE</v>
          </cell>
        </row>
        <row r="6">
          <cell r="A6">
            <v>11</v>
          </cell>
          <cell r="B6" t="str">
            <v>ACTIVOS DE INTERMEDIACION</v>
          </cell>
          <cell r="C6">
            <v>558139639.63999999</v>
          </cell>
          <cell r="D6">
            <v>558139639.63999999</v>
          </cell>
        </row>
        <row r="7">
          <cell r="A7">
            <v>111</v>
          </cell>
          <cell r="B7" t="str">
            <v>FONDOS DISPONIBLES</v>
          </cell>
          <cell r="C7">
            <v>50607624.189999998</v>
          </cell>
          <cell r="D7">
            <v>50607624.189999998</v>
          </cell>
        </row>
        <row r="8">
          <cell r="A8">
            <v>1110</v>
          </cell>
          <cell r="B8" t="str">
            <v>FONDOS DISPONIBLES</v>
          </cell>
          <cell r="C8">
            <v>50607624.189999998</v>
          </cell>
          <cell r="D8">
            <v>50607624.189999998</v>
          </cell>
        </row>
        <row r="9">
          <cell r="A9">
            <v>111001</v>
          </cell>
          <cell r="B9" t="str">
            <v>CAJA</v>
          </cell>
          <cell r="C9">
            <v>13875943.25</v>
          </cell>
          <cell r="D9">
            <v>13875943.25</v>
          </cell>
        </row>
        <row r="10">
          <cell r="A10">
            <v>1110010101</v>
          </cell>
          <cell r="B10" t="str">
            <v>OFICINA CENTRAL</v>
          </cell>
          <cell r="C10">
            <v>10939814.42</v>
          </cell>
          <cell r="D10">
            <v>10939814.42</v>
          </cell>
        </row>
        <row r="11">
          <cell r="A11">
            <v>111001010101</v>
          </cell>
          <cell r="B11" t="str">
            <v>OFICINA CENTRAL</v>
          </cell>
          <cell r="C11">
            <v>89498.3</v>
          </cell>
          <cell r="D11">
            <v>89498.3</v>
          </cell>
        </row>
        <row r="12">
          <cell r="A12">
            <v>111001010102</v>
          </cell>
          <cell r="B12" t="str">
            <v>BOVEDA</v>
          </cell>
          <cell r="C12">
            <v>426039.99</v>
          </cell>
          <cell r="D12">
            <v>426039.99</v>
          </cell>
        </row>
        <row r="13">
          <cell r="A13">
            <v>111001010103</v>
          </cell>
          <cell r="B13" t="str">
            <v>EFECTIVO ATM´S</v>
          </cell>
          <cell r="C13">
            <v>1494975</v>
          </cell>
          <cell r="D13">
            <v>1494975</v>
          </cell>
        </row>
        <row r="14">
          <cell r="A14">
            <v>11100101010303</v>
          </cell>
          <cell r="B14" t="str">
            <v>EFECTIVO ATM´S - FEDECREDITO</v>
          </cell>
          <cell r="C14">
            <v>1494975</v>
          </cell>
          <cell r="D14">
            <v>1494975</v>
          </cell>
        </row>
        <row r="15">
          <cell r="A15">
            <v>111001010104</v>
          </cell>
          <cell r="B15" t="str">
            <v>DISPONIBLE EN SERSAPROSA</v>
          </cell>
          <cell r="C15">
            <v>8926108.1300000008</v>
          </cell>
          <cell r="D15">
            <v>8926108.1300000008</v>
          </cell>
        </row>
        <row r="16">
          <cell r="A16">
            <v>11100101010401</v>
          </cell>
          <cell r="B16" t="str">
            <v>PARA ATM´S</v>
          </cell>
          <cell r="C16">
            <v>5157315</v>
          </cell>
          <cell r="D16">
            <v>5157315</v>
          </cell>
        </row>
        <row r="17">
          <cell r="A17">
            <v>11100101010402</v>
          </cell>
          <cell r="B17" t="str">
            <v>PARA CUENTA CORRIENTE</v>
          </cell>
          <cell r="C17">
            <v>3768793.13</v>
          </cell>
          <cell r="D17">
            <v>3768793.13</v>
          </cell>
        </row>
        <row r="18">
          <cell r="A18">
            <v>111001010105</v>
          </cell>
          <cell r="B18" t="str">
            <v>EFECTIVO RECIBIDO ATM´S DEPOSITARIOS</v>
          </cell>
          <cell r="C18">
            <v>3193</v>
          </cell>
          <cell r="D18">
            <v>3193</v>
          </cell>
        </row>
        <row r="19">
          <cell r="A19">
            <v>11100101010503</v>
          </cell>
          <cell r="B19" t="str">
            <v>ATM´S DEPOSITARIOS - FEDECREDITO</v>
          </cell>
          <cell r="C19">
            <v>3193</v>
          </cell>
          <cell r="D19">
            <v>3193</v>
          </cell>
        </row>
        <row r="20">
          <cell r="A20">
            <v>1110010201</v>
          </cell>
          <cell r="B20" t="str">
            <v>AGENCIAS</v>
          </cell>
          <cell r="C20">
            <v>128820.32</v>
          </cell>
          <cell r="D20">
            <v>128820.32</v>
          </cell>
        </row>
        <row r="21">
          <cell r="A21">
            <v>111001020102</v>
          </cell>
          <cell r="B21" t="str">
            <v>BOVEDA</v>
          </cell>
          <cell r="C21">
            <v>128820.32</v>
          </cell>
          <cell r="D21">
            <v>128820.32</v>
          </cell>
        </row>
        <row r="22">
          <cell r="A22">
            <v>1110010301</v>
          </cell>
          <cell r="B22" t="str">
            <v>FONDOS FIJOS</v>
          </cell>
          <cell r="C22">
            <v>7308.51</v>
          </cell>
          <cell r="D22">
            <v>7308.51</v>
          </cell>
        </row>
        <row r="23">
          <cell r="A23">
            <v>111001030101</v>
          </cell>
          <cell r="B23" t="str">
            <v>OFICINA CENTRAL</v>
          </cell>
          <cell r="C23">
            <v>7308.51</v>
          </cell>
          <cell r="D23">
            <v>7308.51</v>
          </cell>
        </row>
        <row r="24">
          <cell r="A24">
            <v>1110010401</v>
          </cell>
          <cell r="B24" t="str">
            <v>REMESAS LOCALES EN TRANSITO</v>
          </cell>
          <cell r="C24">
            <v>2800000</v>
          </cell>
          <cell r="D24">
            <v>2800000</v>
          </cell>
        </row>
        <row r="25">
          <cell r="A25">
            <v>111002</v>
          </cell>
          <cell r="B25" t="str">
            <v>DEPOSITOS EN EL BCR</v>
          </cell>
          <cell r="C25">
            <v>3803142.61</v>
          </cell>
          <cell r="D25">
            <v>3803142.61</v>
          </cell>
        </row>
        <row r="26">
          <cell r="A26">
            <v>1110020101</v>
          </cell>
          <cell r="B26" t="str">
            <v>DEPOSITOS PARA RESERVA DE LIQUIDEZ</v>
          </cell>
          <cell r="C26">
            <v>3697436.51</v>
          </cell>
          <cell r="D26">
            <v>3697436.51</v>
          </cell>
        </row>
        <row r="27">
          <cell r="A27">
            <v>1110020301</v>
          </cell>
          <cell r="B27" t="str">
            <v>DEPOSITOS OTROS</v>
          </cell>
          <cell r="C27">
            <v>100629.07</v>
          </cell>
          <cell r="D27">
            <v>100629.07</v>
          </cell>
        </row>
        <row r="28">
          <cell r="A28">
            <v>111002030199</v>
          </cell>
          <cell r="B28" t="str">
            <v>DEPOSITOS OTROS</v>
          </cell>
          <cell r="C28">
            <v>100629.07</v>
          </cell>
          <cell r="D28">
            <v>100629.07</v>
          </cell>
        </row>
        <row r="29">
          <cell r="A29">
            <v>1110029901</v>
          </cell>
          <cell r="B29" t="str">
            <v>INTERESES Y OTROS POR COBRAR</v>
          </cell>
          <cell r="C29">
            <v>5077.03</v>
          </cell>
          <cell r="D29">
            <v>5077.03</v>
          </cell>
        </row>
        <row r="30">
          <cell r="A30">
            <v>111002990101</v>
          </cell>
          <cell r="B30" t="str">
            <v>DEPOSITOS PARA RESERVA DE LIQUIDEZ</v>
          </cell>
          <cell r="C30">
            <v>5077.03</v>
          </cell>
          <cell r="D30">
            <v>5077.03</v>
          </cell>
        </row>
        <row r="31">
          <cell r="A31">
            <v>111004</v>
          </cell>
          <cell r="B31" t="str">
            <v>DEPOSITOS EN BANCOS LOCALES</v>
          </cell>
          <cell r="C31">
            <v>29983396.920000002</v>
          </cell>
          <cell r="D31">
            <v>29983396.920000002</v>
          </cell>
        </row>
        <row r="32">
          <cell r="A32">
            <v>1110040101</v>
          </cell>
          <cell r="B32" t="str">
            <v>A LA VISTA - ML</v>
          </cell>
          <cell r="C32">
            <v>29887244.77</v>
          </cell>
          <cell r="D32">
            <v>29887244.77</v>
          </cell>
        </row>
        <row r="33">
          <cell r="A33">
            <v>111004010101</v>
          </cell>
          <cell r="B33" t="str">
            <v>BANCO AGRICOLA</v>
          </cell>
          <cell r="C33">
            <v>6881368.9500000002</v>
          </cell>
          <cell r="D33">
            <v>6881368.9500000002</v>
          </cell>
        </row>
        <row r="34">
          <cell r="A34">
            <v>111004010103</v>
          </cell>
          <cell r="B34" t="str">
            <v>BANCO DE AMERICA CENTRAL</v>
          </cell>
          <cell r="C34">
            <v>4860994.0199999996</v>
          </cell>
          <cell r="D34">
            <v>4860994.0199999996</v>
          </cell>
        </row>
        <row r="35">
          <cell r="A35">
            <v>111004010104</v>
          </cell>
          <cell r="B35" t="str">
            <v>BANCO CUSCATLAN, S.A.</v>
          </cell>
          <cell r="C35">
            <v>13921677.039999999</v>
          </cell>
          <cell r="D35">
            <v>13921677.039999999</v>
          </cell>
        </row>
        <row r="36">
          <cell r="A36">
            <v>111004010107</v>
          </cell>
          <cell r="B36" t="str">
            <v>BANCO DE FOMENTO AGROPECUARIO</v>
          </cell>
          <cell r="C36">
            <v>1089.71</v>
          </cell>
          <cell r="D36">
            <v>1089.71</v>
          </cell>
        </row>
        <row r="37">
          <cell r="A37">
            <v>111004010108</v>
          </cell>
          <cell r="B37" t="str">
            <v>BANCO HIPOTECARIO</v>
          </cell>
          <cell r="C37">
            <v>75714.97</v>
          </cell>
          <cell r="D37">
            <v>75714.97</v>
          </cell>
        </row>
        <row r="38">
          <cell r="A38">
            <v>111004010111</v>
          </cell>
          <cell r="B38" t="str">
            <v>BANCO PROMERICA</v>
          </cell>
          <cell r="C38">
            <v>3266770.32</v>
          </cell>
          <cell r="D38">
            <v>3266770.32</v>
          </cell>
        </row>
        <row r="39">
          <cell r="A39">
            <v>111004010112</v>
          </cell>
          <cell r="B39" t="str">
            <v>DAVIVIENDA</v>
          </cell>
          <cell r="C39">
            <v>878914.66</v>
          </cell>
          <cell r="D39">
            <v>878914.66</v>
          </cell>
        </row>
        <row r="40">
          <cell r="A40">
            <v>111004010117</v>
          </cell>
          <cell r="B40" t="str">
            <v>BANCO AZUL EL SALVADOR, S.A.</v>
          </cell>
          <cell r="C40">
            <v>715.1</v>
          </cell>
          <cell r="D40">
            <v>715.1</v>
          </cell>
        </row>
        <row r="41">
          <cell r="A41">
            <v>1110049901</v>
          </cell>
          <cell r="B41" t="str">
            <v>INTERESES Y OTROS POR COBRAR</v>
          </cell>
          <cell r="C41">
            <v>96152.15</v>
          </cell>
          <cell r="D41">
            <v>96152.15</v>
          </cell>
        </row>
        <row r="42">
          <cell r="A42">
            <v>111004990101</v>
          </cell>
          <cell r="B42" t="str">
            <v>A LA VISTA</v>
          </cell>
          <cell r="C42">
            <v>96152.15</v>
          </cell>
          <cell r="D42">
            <v>96152.15</v>
          </cell>
        </row>
        <row r="43">
          <cell r="A43">
            <v>11100499010101</v>
          </cell>
          <cell r="B43" t="str">
            <v>BANCO AGRICOLA</v>
          </cell>
          <cell r="C43">
            <v>46821.8</v>
          </cell>
          <cell r="D43">
            <v>46821.8</v>
          </cell>
        </row>
        <row r="44">
          <cell r="A44">
            <v>11100499010103</v>
          </cell>
          <cell r="B44" t="str">
            <v>BANCO DE AMERICA CENTRAL</v>
          </cell>
          <cell r="C44">
            <v>11856.74</v>
          </cell>
          <cell r="D44">
            <v>11856.74</v>
          </cell>
        </row>
        <row r="45">
          <cell r="A45">
            <v>11100499010104</v>
          </cell>
          <cell r="B45" t="str">
            <v>BANCO CUSCATLAN, S.A.</v>
          </cell>
          <cell r="C45">
            <v>20592.22</v>
          </cell>
          <cell r="D45">
            <v>20592.22</v>
          </cell>
        </row>
        <row r="46">
          <cell r="A46">
            <v>11100499010108</v>
          </cell>
          <cell r="B46" t="str">
            <v>BANCO HIPOTECARIO</v>
          </cell>
          <cell r="C46">
            <v>917.13</v>
          </cell>
          <cell r="D46">
            <v>917.13</v>
          </cell>
        </row>
        <row r="47">
          <cell r="A47">
            <v>11100499010111</v>
          </cell>
          <cell r="B47" t="str">
            <v>BANCO PROMERICA</v>
          </cell>
          <cell r="C47">
            <v>6786.08</v>
          </cell>
          <cell r="D47">
            <v>6786.08</v>
          </cell>
        </row>
        <row r="48">
          <cell r="A48">
            <v>11100499010112</v>
          </cell>
          <cell r="B48" t="str">
            <v>DAVIVIENDA</v>
          </cell>
          <cell r="C48">
            <v>9178.18</v>
          </cell>
          <cell r="D48">
            <v>9178.18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2945141.41</v>
          </cell>
          <cell r="D49">
            <v>2945141.41</v>
          </cell>
        </row>
        <row r="50">
          <cell r="A50">
            <v>1110060101</v>
          </cell>
          <cell r="B50" t="str">
            <v>A LA VISTA</v>
          </cell>
          <cell r="C50">
            <v>2945141.41</v>
          </cell>
          <cell r="D50">
            <v>2945141.41</v>
          </cell>
        </row>
        <row r="51">
          <cell r="A51">
            <v>111006010101</v>
          </cell>
          <cell r="B51" t="str">
            <v>BANCO CITIBANK NEW YORK</v>
          </cell>
          <cell r="C51">
            <v>2945141.41</v>
          </cell>
          <cell r="D51">
            <v>2945141.41</v>
          </cell>
        </row>
        <row r="52">
          <cell r="A52">
            <v>113</v>
          </cell>
          <cell r="B52" t="str">
            <v>INVERSIONES FINANCIERAS</v>
          </cell>
          <cell r="C52">
            <v>190809324.56999999</v>
          </cell>
          <cell r="D52">
            <v>190809324.56999999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183664877.56999999</v>
          </cell>
          <cell r="D53">
            <v>183664877.56999999</v>
          </cell>
        </row>
        <row r="54">
          <cell r="A54">
            <v>113001</v>
          </cell>
          <cell r="B54" t="str">
            <v>TITULOSVALORES PROPIOS</v>
          </cell>
          <cell r="C54">
            <v>183664877.56999999</v>
          </cell>
          <cell r="D54">
            <v>183664877.56999999</v>
          </cell>
        </row>
        <row r="55">
          <cell r="A55">
            <v>1130010201</v>
          </cell>
          <cell r="B55" t="str">
            <v>EMITIDOS POR EL ESTADO</v>
          </cell>
          <cell r="C55">
            <v>183410710.90000001</v>
          </cell>
          <cell r="D55">
            <v>183410710.90000001</v>
          </cell>
        </row>
        <row r="56">
          <cell r="A56">
            <v>1130019901</v>
          </cell>
          <cell r="B56" t="str">
            <v>INTERESES Y OTROS POR COBRAR</v>
          </cell>
          <cell r="C56">
            <v>254166.67</v>
          </cell>
          <cell r="D56">
            <v>254166.67</v>
          </cell>
        </row>
        <row r="57">
          <cell r="A57">
            <v>113001990102</v>
          </cell>
          <cell r="B57" t="str">
            <v>EMITIDOS POR EL ESTADO</v>
          </cell>
          <cell r="C57">
            <v>254166.67</v>
          </cell>
          <cell r="D57">
            <v>254166.67</v>
          </cell>
        </row>
        <row r="58">
          <cell r="A58">
            <v>1131</v>
          </cell>
          <cell r="B58" t="str">
            <v>TITULOSVALORES CONSERVARSE HASTA EL VENCIMIENTO</v>
          </cell>
          <cell r="C58">
            <v>7144447</v>
          </cell>
          <cell r="D58">
            <v>7144447</v>
          </cell>
        </row>
        <row r="59">
          <cell r="A59">
            <v>113100</v>
          </cell>
          <cell r="B59" t="str">
            <v>TITULOSVALORES CONSERVARSE HASTA EL VENCIMIENTO</v>
          </cell>
          <cell r="C59">
            <v>7144447</v>
          </cell>
          <cell r="D59">
            <v>7144447</v>
          </cell>
        </row>
        <row r="60">
          <cell r="A60">
            <v>1131000701</v>
          </cell>
          <cell r="B60" t="str">
            <v>EMITIDOS POR INSTITUCIONES EXTRANJERAS</v>
          </cell>
          <cell r="C60">
            <v>7144447</v>
          </cell>
          <cell r="D60">
            <v>7144447</v>
          </cell>
        </row>
        <row r="61">
          <cell r="A61">
            <v>114</v>
          </cell>
          <cell r="B61" t="str">
            <v>PRESTAMOS</v>
          </cell>
          <cell r="C61">
            <v>316722690.88</v>
          </cell>
          <cell r="D61">
            <v>316722690.88</v>
          </cell>
        </row>
        <row r="62">
          <cell r="A62">
            <v>1141</v>
          </cell>
          <cell r="B62" t="str">
            <v>PRESTAMOS PACTADOS HASTA UN AÑO PLAZO</v>
          </cell>
          <cell r="C62">
            <v>2948505.9</v>
          </cell>
          <cell r="D62">
            <v>2948505.9</v>
          </cell>
        </row>
        <row r="63">
          <cell r="A63">
            <v>114104</v>
          </cell>
          <cell r="B63" t="str">
            <v>PRESTAMOS A PARTICULARES</v>
          </cell>
          <cell r="C63">
            <v>8770.14</v>
          </cell>
          <cell r="D63">
            <v>8770.14</v>
          </cell>
        </row>
        <row r="64">
          <cell r="A64">
            <v>1141040101</v>
          </cell>
          <cell r="B64" t="str">
            <v>OTORGAMIENTOS ORIGINALES</v>
          </cell>
          <cell r="C64">
            <v>8561</v>
          </cell>
          <cell r="D64">
            <v>8561</v>
          </cell>
        </row>
        <row r="65">
          <cell r="A65">
            <v>1141049901</v>
          </cell>
          <cell r="B65" t="str">
            <v>INTERESES Y OTROS POR COBRAR</v>
          </cell>
          <cell r="C65">
            <v>209.14</v>
          </cell>
          <cell r="D65">
            <v>209.14</v>
          </cell>
        </row>
        <row r="66">
          <cell r="A66">
            <v>114104990101</v>
          </cell>
          <cell r="B66" t="str">
            <v>OTORGAMIENTOS ORIGINALES</v>
          </cell>
          <cell r="C66">
            <v>209.14</v>
          </cell>
          <cell r="D66">
            <v>209.14</v>
          </cell>
        </row>
        <row r="67">
          <cell r="A67">
            <v>114106</v>
          </cell>
          <cell r="B67" t="str">
            <v>PRESTAMOS A OTRAS ENTIDADES DEL SISTEMA FINANCIERO</v>
          </cell>
          <cell r="C67">
            <v>2939735.76</v>
          </cell>
          <cell r="D67">
            <v>2939735.76</v>
          </cell>
        </row>
        <row r="68">
          <cell r="A68">
            <v>1141060201</v>
          </cell>
          <cell r="B68" t="str">
            <v>PRESTAMOS PARA OTROS PROPOSITOS</v>
          </cell>
          <cell r="C68">
            <v>2936390.86</v>
          </cell>
          <cell r="D68">
            <v>2936390.86</v>
          </cell>
        </row>
        <row r="69">
          <cell r="A69">
            <v>114106020101</v>
          </cell>
          <cell r="B69" t="str">
            <v>OTORGAMIENTOS ORIGINALES</v>
          </cell>
          <cell r="C69">
            <v>2936390.86</v>
          </cell>
          <cell r="D69">
            <v>2936390.86</v>
          </cell>
        </row>
        <row r="70">
          <cell r="A70">
            <v>1141069901</v>
          </cell>
          <cell r="B70" t="str">
            <v>INTERESES Y OTROS POR COBRAR</v>
          </cell>
          <cell r="C70">
            <v>3344.9</v>
          </cell>
          <cell r="D70">
            <v>3344.9</v>
          </cell>
        </row>
        <row r="71">
          <cell r="A71">
            <v>114106990101</v>
          </cell>
          <cell r="B71" t="str">
            <v>OTORGAMIENTOS ORIGINALES</v>
          </cell>
          <cell r="C71">
            <v>3344.9</v>
          </cell>
          <cell r="D71">
            <v>3344.9</v>
          </cell>
        </row>
        <row r="72">
          <cell r="A72">
            <v>11410699010102</v>
          </cell>
          <cell r="B72" t="str">
            <v>PRESTAMOS PARA OTROS PROPOSITOS</v>
          </cell>
          <cell r="C72">
            <v>3344.9</v>
          </cell>
          <cell r="D72">
            <v>3344.9</v>
          </cell>
        </row>
        <row r="73">
          <cell r="A73">
            <v>1142</v>
          </cell>
          <cell r="B73" t="str">
            <v>PRESTAMOS PACTADOS A MAS DE UN ANIO PLAZO</v>
          </cell>
          <cell r="C73">
            <v>316974685.77999997</v>
          </cell>
          <cell r="D73">
            <v>316974685.77999997</v>
          </cell>
        </row>
        <row r="74">
          <cell r="A74">
            <v>114204</v>
          </cell>
          <cell r="B74" t="str">
            <v>PRESTAMOS A PARTICULARES</v>
          </cell>
          <cell r="C74">
            <v>4418040.92</v>
          </cell>
          <cell r="D74">
            <v>4418040.92</v>
          </cell>
        </row>
        <row r="75">
          <cell r="A75">
            <v>1142040101</v>
          </cell>
          <cell r="B75" t="str">
            <v>OTORGAMIENTOS ORIGINALES</v>
          </cell>
          <cell r="C75">
            <v>601774.84</v>
          </cell>
          <cell r="D75">
            <v>601774.84</v>
          </cell>
        </row>
        <row r="76">
          <cell r="A76">
            <v>1142040701</v>
          </cell>
          <cell r="B76" t="str">
            <v>PRESTAMOS PARA ADQUISICION DE VIVIENDA</v>
          </cell>
          <cell r="C76">
            <v>3815764.78</v>
          </cell>
          <cell r="D76">
            <v>3815764.78</v>
          </cell>
        </row>
        <row r="77">
          <cell r="A77">
            <v>1142049901</v>
          </cell>
          <cell r="B77" t="str">
            <v>INTERESES Y OTROS POR COBRAR</v>
          </cell>
          <cell r="C77">
            <v>501.3</v>
          </cell>
          <cell r="D77">
            <v>501.3</v>
          </cell>
        </row>
        <row r="78">
          <cell r="A78">
            <v>114204990101</v>
          </cell>
          <cell r="B78" t="str">
            <v>OTORGAMIENTOS ORIGINALES</v>
          </cell>
          <cell r="C78">
            <v>151.29</v>
          </cell>
          <cell r="D78">
            <v>151.29</v>
          </cell>
        </row>
        <row r="79">
          <cell r="A79">
            <v>114204990107</v>
          </cell>
          <cell r="B79" t="str">
            <v>PRESTAMOS PARA ADQUISICION DE VIVIENDA</v>
          </cell>
          <cell r="C79">
            <v>350.01</v>
          </cell>
          <cell r="D79">
            <v>350.01</v>
          </cell>
        </row>
        <row r="80">
          <cell r="A80">
            <v>114206</v>
          </cell>
          <cell r="B80" t="str">
            <v>PRESTAMOS A OTRAS ENTIDADES DEL SISTEMA FINANCIERO</v>
          </cell>
          <cell r="C80">
            <v>312556644.86000001</v>
          </cell>
          <cell r="D80">
            <v>312556644.86000001</v>
          </cell>
        </row>
        <row r="81">
          <cell r="A81">
            <v>1142060101</v>
          </cell>
          <cell r="B81" t="str">
            <v>PRESTAMOS PARA OTROS PROPOSITOS</v>
          </cell>
          <cell r="C81">
            <v>311791134.32999998</v>
          </cell>
          <cell r="D81">
            <v>311791134.32999998</v>
          </cell>
        </row>
        <row r="82">
          <cell r="A82">
            <v>114206010101</v>
          </cell>
          <cell r="B82" t="str">
            <v>OTORGAMIENTOS ORIGINALES</v>
          </cell>
          <cell r="C82">
            <v>311791134.32999998</v>
          </cell>
          <cell r="D82">
            <v>311791134.32999998</v>
          </cell>
        </row>
        <row r="83">
          <cell r="A83">
            <v>1142069901</v>
          </cell>
          <cell r="B83" t="str">
            <v>INTERESES Y OTROS POR COBRAR</v>
          </cell>
          <cell r="C83">
            <v>765510.53</v>
          </cell>
          <cell r="D83">
            <v>765510.53</v>
          </cell>
        </row>
        <row r="84">
          <cell r="A84">
            <v>114206990101</v>
          </cell>
          <cell r="B84" t="str">
            <v>OTORGAMIENTOS ORIGINALES</v>
          </cell>
          <cell r="C84">
            <v>765510.53</v>
          </cell>
          <cell r="D84">
            <v>765510.53</v>
          </cell>
        </row>
        <row r="85">
          <cell r="A85">
            <v>11420699010101</v>
          </cell>
          <cell r="B85" t="str">
            <v>PRESTAMOS PARA OTROS PROPOSITOS</v>
          </cell>
          <cell r="C85">
            <v>765510.53</v>
          </cell>
          <cell r="D85">
            <v>765510.53</v>
          </cell>
        </row>
        <row r="86">
          <cell r="A86">
            <v>1149</v>
          </cell>
          <cell r="B86" t="str">
            <v>PROVISION PARA INCOBRABILIDAD DE PRESTAMOS</v>
          </cell>
          <cell r="C86">
            <v>-3200500.8</v>
          </cell>
          <cell r="D86">
            <v>-3200500.8</v>
          </cell>
        </row>
        <row r="87">
          <cell r="A87">
            <v>114901</v>
          </cell>
          <cell r="B87" t="str">
            <v>PROVISION PARA INCOBRABILIDAD DE PRESTAMOS</v>
          </cell>
          <cell r="C87">
            <v>-3200500.8</v>
          </cell>
          <cell r="D87">
            <v>-3200500.8</v>
          </cell>
        </row>
        <row r="88">
          <cell r="A88">
            <v>1149010101</v>
          </cell>
          <cell r="B88" t="str">
            <v>PROVISIONES POR CATEGORIA DE RIESGO</v>
          </cell>
          <cell r="C88">
            <v>-51071.63</v>
          </cell>
          <cell r="D88">
            <v>-51071.63</v>
          </cell>
        </row>
        <row r="89">
          <cell r="A89">
            <v>114901010101</v>
          </cell>
          <cell r="B89" t="str">
            <v>CAPITAL</v>
          </cell>
          <cell r="C89">
            <v>-50798.43</v>
          </cell>
          <cell r="D89">
            <v>-50798.43</v>
          </cell>
        </row>
        <row r="90">
          <cell r="A90">
            <v>11490101010101</v>
          </cell>
          <cell r="B90" t="str">
            <v>RESERVA PRESTAMOS CATEGORIA A2 Y B</v>
          </cell>
          <cell r="C90">
            <v>-50798.43</v>
          </cell>
          <cell r="D90">
            <v>-50798.43</v>
          </cell>
        </row>
        <row r="91">
          <cell r="A91">
            <v>114901010102</v>
          </cell>
          <cell r="B91" t="str">
            <v>INTERESES</v>
          </cell>
          <cell r="C91">
            <v>-273.2</v>
          </cell>
          <cell r="D91">
            <v>-273.2</v>
          </cell>
        </row>
        <row r="92">
          <cell r="A92">
            <v>11490101010201</v>
          </cell>
          <cell r="B92" t="str">
            <v>RESERVA PRESTAMOS CATEGORIA A2 Y B</v>
          </cell>
          <cell r="C92">
            <v>-273.2</v>
          </cell>
          <cell r="D92">
            <v>-273.2</v>
          </cell>
        </row>
        <row r="93">
          <cell r="A93">
            <v>1149010301</v>
          </cell>
          <cell r="B93" t="str">
            <v>PROVISIONES VOLUNTARIAS</v>
          </cell>
          <cell r="C93">
            <v>-3149429.17</v>
          </cell>
          <cell r="D93">
            <v>-3149429.17</v>
          </cell>
        </row>
        <row r="94">
          <cell r="A94">
            <v>12</v>
          </cell>
          <cell r="B94" t="str">
            <v>OTROS ACTIVOS</v>
          </cell>
          <cell r="C94">
            <v>29125113.039999999</v>
          </cell>
          <cell r="D94">
            <v>29125113.039999999</v>
          </cell>
        </row>
        <row r="95">
          <cell r="A95">
            <v>123</v>
          </cell>
          <cell r="B95" t="str">
            <v>EXISTENCIAS</v>
          </cell>
          <cell r="C95">
            <v>347719.54</v>
          </cell>
          <cell r="D95">
            <v>347719.54</v>
          </cell>
        </row>
        <row r="96">
          <cell r="A96">
            <v>1230</v>
          </cell>
          <cell r="B96" t="str">
            <v>EXISTENCIAS</v>
          </cell>
          <cell r="C96">
            <v>347719.54</v>
          </cell>
          <cell r="D96">
            <v>347719.54</v>
          </cell>
        </row>
        <row r="97">
          <cell r="A97">
            <v>123001</v>
          </cell>
          <cell r="B97" t="str">
            <v>BIENES PARA LA VENTA</v>
          </cell>
          <cell r="C97">
            <v>305874.43</v>
          </cell>
          <cell r="D97">
            <v>305874.43</v>
          </cell>
        </row>
        <row r="98">
          <cell r="A98">
            <v>1230010100</v>
          </cell>
          <cell r="B98" t="str">
            <v>TARJETAS DE CREDITO</v>
          </cell>
          <cell r="C98">
            <v>254469.53</v>
          </cell>
          <cell r="D98">
            <v>254469.53</v>
          </cell>
        </row>
        <row r="99">
          <cell r="A99">
            <v>123001010001</v>
          </cell>
          <cell r="B99" t="str">
            <v>OFICINA CENTRAL</v>
          </cell>
          <cell r="C99">
            <v>87109.759999999995</v>
          </cell>
          <cell r="D99">
            <v>87109.759999999995</v>
          </cell>
        </row>
        <row r="100">
          <cell r="A100">
            <v>123001010003</v>
          </cell>
          <cell r="B100" t="str">
            <v>FEDECREDITO</v>
          </cell>
          <cell r="C100">
            <v>167359.76999999999</v>
          </cell>
          <cell r="D100">
            <v>167359.76999999999</v>
          </cell>
        </row>
        <row r="101">
          <cell r="A101">
            <v>12300101000301</v>
          </cell>
          <cell r="B101" t="str">
            <v>PLASTICO</v>
          </cell>
          <cell r="C101">
            <v>131507.10999999999</v>
          </cell>
          <cell r="D101">
            <v>131507.10999999999</v>
          </cell>
        </row>
        <row r="102">
          <cell r="A102">
            <v>12300101000302</v>
          </cell>
          <cell r="B102" t="str">
            <v>ARTICULOS PROMOCIONALES Y PAPELERIA</v>
          </cell>
          <cell r="C102">
            <v>35852.660000000003</v>
          </cell>
          <cell r="D102">
            <v>35852.660000000003</v>
          </cell>
        </row>
        <row r="103">
          <cell r="A103">
            <v>1230010200</v>
          </cell>
          <cell r="B103" t="str">
            <v>CHEQUERAS</v>
          </cell>
          <cell r="C103">
            <v>4109.5</v>
          </cell>
          <cell r="D103">
            <v>4109.5</v>
          </cell>
        </row>
        <row r="104">
          <cell r="A104">
            <v>123001020001</v>
          </cell>
          <cell r="B104" t="str">
            <v>OFICINA CENTRAL</v>
          </cell>
          <cell r="C104">
            <v>4109.5</v>
          </cell>
          <cell r="D104">
            <v>4109.5</v>
          </cell>
        </row>
        <row r="105">
          <cell r="A105">
            <v>1230019100</v>
          </cell>
          <cell r="B105" t="str">
            <v>OTROS</v>
          </cell>
          <cell r="C105">
            <v>47295.4</v>
          </cell>
          <cell r="D105">
            <v>47295.4</v>
          </cell>
        </row>
        <row r="106">
          <cell r="A106">
            <v>123001910001</v>
          </cell>
          <cell r="B106" t="str">
            <v>OFICINA CENTRAL</v>
          </cell>
          <cell r="C106">
            <v>47295.4</v>
          </cell>
          <cell r="D106">
            <v>47295.4</v>
          </cell>
        </row>
        <row r="107">
          <cell r="A107">
            <v>123002</v>
          </cell>
          <cell r="B107" t="str">
            <v>BIENES PARA CONSUMO</v>
          </cell>
          <cell r="C107">
            <v>41845.11</v>
          </cell>
          <cell r="D107">
            <v>41845.11</v>
          </cell>
        </row>
        <row r="108">
          <cell r="A108">
            <v>1230020100</v>
          </cell>
          <cell r="B108" t="str">
            <v>PAPELERIA, UTILES Y ENSERES</v>
          </cell>
          <cell r="C108">
            <v>39391.230000000003</v>
          </cell>
          <cell r="D108">
            <v>39391.230000000003</v>
          </cell>
        </row>
        <row r="109">
          <cell r="A109">
            <v>123002010001</v>
          </cell>
          <cell r="B109" t="str">
            <v>OFICINA CENTRAL</v>
          </cell>
          <cell r="C109">
            <v>39391.230000000003</v>
          </cell>
          <cell r="D109">
            <v>39391.230000000003</v>
          </cell>
        </row>
        <row r="110">
          <cell r="A110">
            <v>1230029100</v>
          </cell>
          <cell r="B110" t="str">
            <v>OTROS</v>
          </cell>
          <cell r="C110">
            <v>2453.88</v>
          </cell>
          <cell r="D110">
            <v>2453.88</v>
          </cell>
        </row>
        <row r="111">
          <cell r="A111">
            <v>123002910001</v>
          </cell>
          <cell r="B111" t="str">
            <v>ARTICULOS DE ASEO Y LIMPIEZA</v>
          </cell>
          <cell r="C111">
            <v>2304.02</v>
          </cell>
          <cell r="D111">
            <v>2304.02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149.86000000000001</v>
          </cell>
          <cell r="D112">
            <v>149.86000000000001</v>
          </cell>
        </row>
        <row r="113">
          <cell r="A113">
            <v>124</v>
          </cell>
          <cell r="B113" t="str">
            <v>GASTOS PAGADOS POR ANTICIPADO Y CARGOS DIFERIDOS</v>
          </cell>
          <cell r="C113">
            <v>6013641.4500000002</v>
          </cell>
          <cell r="D113">
            <v>6013641.4500000002</v>
          </cell>
        </row>
        <row r="114">
          <cell r="A114">
            <v>1240</v>
          </cell>
          <cell r="B114" t="str">
            <v>GASTOS PAGADOS POR ANTICIPADO Y CARGOS DIFERIDOS</v>
          </cell>
          <cell r="C114">
            <v>6013641.4500000002</v>
          </cell>
          <cell r="D114">
            <v>6013641.4500000002</v>
          </cell>
        </row>
        <row r="115">
          <cell r="A115">
            <v>124001</v>
          </cell>
          <cell r="B115" t="str">
            <v>SEGUROS</v>
          </cell>
          <cell r="C115">
            <v>27877.79</v>
          </cell>
          <cell r="D115">
            <v>27877.79</v>
          </cell>
        </row>
        <row r="116">
          <cell r="A116">
            <v>1240010200</v>
          </cell>
          <cell r="B116" t="str">
            <v>SOBRE BIENES</v>
          </cell>
          <cell r="C116">
            <v>9243.18</v>
          </cell>
          <cell r="D116">
            <v>9243.18</v>
          </cell>
        </row>
        <row r="117">
          <cell r="A117">
            <v>1240010300</v>
          </cell>
          <cell r="B117" t="str">
            <v>SOBRE RIESGOS DE INTERMEDIACION</v>
          </cell>
          <cell r="C117">
            <v>18634.61</v>
          </cell>
          <cell r="D117">
            <v>18634.61</v>
          </cell>
        </row>
        <row r="118">
          <cell r="A118">
            <v>124002</v>
          </cell>
          <cell r="B118" t="str">
            <v>ALQUILERES</v>
          </cell>
          <cell r="C118">
            <v>1001.18</v>
          </cell>
          <cell r="D118">
            <v>1001.18</v>
          </cell>
        </row>
        <row r="119">
          <cell r="A119">
            <v>1240020100</v>
          </cell>
          <cell r="B119" t="str">
            <v>LOCALES</v>
          </cell>
          <cell r="C119">
            <v>1001.18</v>
          </cell>
          <cell r="D119">
            <v>1001.18</v>
          </cell>
        </row>
        <row r="120">
          <cell r="A120">
            <v>124004</v>
          </cell>
          <cell r="B120" t="str">
            <v>INTANGIBLES</v>
          </cell>
          <cell r="C120">
            <v>2310803.77</v>
          </cell>
          <cell r="D120">
            <v>2310803.77</v>
          </cell>
        </row>
        <row r="121">
          <cell r="A121">
            <v>1240040100</v>
          </cell>
          <cell r="B121" t="str">
            <v>PROGRAMAS COMPUTACIONALES</v>
          </cell>
          <cell r="C121">
            <v>2310803.77</v>
          </cell>
          <cell r="D121">
            <v>2310803.77</v>
          </cell>
        </row>
        <row r="122">
          <cell r="A122">
            <v>124004010001</v>
          </cell>
          <cell r="B122" t="str">
            <v>ADQUIRIDOS POR LA EMPRESA</v>
          </cell>
          <cell r="C122">
            <v>2310803.77</v>
          </cell>
          <cell r="D122">
            <v>2310803.77</v>
          </cell>
        </row>
        <row r="123">
          <cell r="A123">
            <v>124006</v>
          </cell>
          <cell r="B123" t="str">
            <v>DIFERENCIAS TEMPORARIAS POR IMPUESTOS SOBRE LAS GANANCIAS</v>
          </cell>
          <cell r="C123">
            <v>62522.01</v>
          </cell>
          <cell r="D123">
            <v>62522.01</v>
          </cell>
        </row>
        <row r="124">
          <cell r="A124">
            <v>1240060100</v>
          </cell>
          <cell r="B124" t="str">
            <v>IMPUESTO SOBRE LA RENTA</v>
          </cell>
          <cell r="C124">
            <v>62522.01</v>
          </cell>
          <cell r="D124">
            <v>62522.01</v>
          </cell>
        </row>
        <row r="125">
          <cell r="A125">
            <v>124098</v>
          </cell>
          <cell r="B125" t="str">
            <v>OTROS PAGOS ANTICIPADOS</v>
          </cell>
          <cell r="C125">
            <v>1232719.8</v>
          </cell>
          <cell r="D125">
            <v>1232719.8</v>
          </cell>
        </row>
        <row r="126">
          <cell r="A126">
            <v>1240980100</v>
          </cell>
          <cell r="B126" t="str">
            <v>PAGO A CUENTA DEL IMPUESTO SOBRE LA RENTA</v>
          </cell>
          <cell r="C126">
            <v>511781.86</v>
          </cell>
          <cell r="D126">
            <v>511781.86</v>
          </cell>
        </row>
        <row r="127">
          <cell r="A127">
            <v>124098010001</v>
          </cell>
          <cell r="B127" t="str">
            <v>IMPUESTO SOBRE INGRESOS GRAVADOS</v>
          </cell>
          <cell r="C127">
            <v>463142.96</v>
          </cell>
          <cell r="D127">
            <v>463142.96</v>
          </cell>
        </row>
        <row r="128">
          <cell r="A128">
            <v>124098010002</v>
          </cell>
          <cell r="B128" t="str">
            <v>IMPUESTO RETENIDO SOBRE INGRESO GRAVADOS</v>
          </cell>
          <cell r="C128">
            <v>48638.9</v>
          </cell>
          <cell r="D128">
            <v>48638.9</v>
          </cell>
        </row>
        <row r="129">
          <cell r="A129">
            <v>1240980200</v>
          </cell>
          <cell r="B129" t="str">
            <v>SUSCRIPCIONES Y CONTRATOS DE MANTENIMIENTO</v>
          </cell>
          <cell r="C129">
            <v>319973.23</v>
          </cell>
          <cell r="D129">
            <v>319973.23</v>
          </cell>
        </row>
        <row r="130">
          <cell r="A130">
            <v>124098020001</v>
          </cell>
          <cell r="B130" t="str">
            <v>SUSCRIPCIONES</v>
          </cell>
          <cell r="C130">
            <v>7849.64</v>
          </cell>
          <cell r="D130">
            <v>7849.64</v>
          </cell>
        </row>
        <row r="131">
          <cell r="A131">
            <v>124098020002</v>
          </cell>
          <cell r="B131" t="str">
            <v>CONTRATOS DE MANTENIMIENTO</v>
          </cell>
          <cell r="C131">
            <v>312123.59000000003</v>
          </cell>
          <cell r="D131">
            <v>312123.59000000003</v>
          </cell>
        </row>
        <row r="132">
          <cell r="A132">
            <v>1240989100</v>
          </cell>
          <cell r="B132" t="str">
            <v>OTROS</v>
          </cell>
          <cell r="C132">
            <v>400964.71</v>
          </cell>
          <cell r="D132">
            <v>400964.71</v>
          </cell>
        </row>
        <row r="133">
          <cell r="A133">
            <v>124098910001</v>
          </cell>
          <cell r="B133" t="str">
            <v>IMPUESTOS MUNICIPALES</v>
          </cell>
          <cell r="C133">
            <v>7378.17</v>
          </cell>
          <cell r="D133">
            <v>7378.17</v>
          </cell>
        </row>
        <row r="134">
          <cell r="A134">
            <v>124098910002</v>
          </cell>
          <cell r="B134" t="str">
            <v>RENOVACION DE MATRICULA DE COMERCIO</v>
          </cell>
          <cell r="C134">
            <v>2887.16</v>
          </cell>
          <cell r="D134">
            <v>2887.16</v>
          </cell>
        </row>
        <row r="135">
          <cell r="A135">
            <v>124098910003</v>
          </cell>
          <cell r="B135" t="str">
            <v>PAGOS A PROVEEDORES</v>
          </cell>
          <cell r="C135">
            <v>390699.38</v>
          </cell>
          <cell r="D135">
            <v>390699.38</v>
          </cell>
        </row>
        <row r="136">
          <cell r="A136">
            <v>124099</v>
          </cell>
          <cell r="B136" t="str">
            <v>OTROS CARGOS DIFERIDOS</v>
          </cell>
          <cell r="C136">
            <v>2378716.9</v>
          </cell>
          <cell r="D136">
            <v>2378716.9</v>
          </cell>
        </row>
        <row r="137">
          <cell r="A137">
            <v>1240990100</v>
          </cell>
          <cell r="B137" t="str">
            <v>PRESTACIONES AL PERSONAL</v>
          </cell>
          <cell r="C137">
            <v>432.61</v>
          </cell>
          <cell r="D137">
            <v>432.61</v>
          </cell>
        </row>
        <row r="138">
          <cell r="A138">
            <v>1240999100</v>
          </cell>
          <cell r="B138" t="str">
            <v>OTROS</v>
          </cell>
          <cell r="C138">
            <v>2378284.29</v>
          </cell>
          <cell r="D138">
            <v>2378284.29</v>
          </cell>
        </row>
        <row r="139">
          <cell r="A139">
            <v>124099910003</v>
          </cell>
          <cell r="B139" t="str">
            <v>COMISIONES BANCARIAS</v>
          </cell>
          <cell r="C139">
            <v>2336378.2200000002</v>
          </cell>
          <cell r="D139">
            <v>2336378.2200000002</v>
          </cell>
        </row>
        <row r="140">
          <cell r="A140">
            <v>12409991000301</v>
          </cell>
          <cell r="B140" t="str">
            <v>BANCOS Y FINANCIERAS</v>
          </cell>
          <cell r="C140">
            <v>1041.74</v>
          </cell>
          <cell r="D140">
            <v>1041.74</v>
          </cell>
        </row>
        <row r="141">
          <cell r="A141">
            <v>12409991000306</v>
          </cell>
          <cell r="B141" t="str">
            <v>ENTIDADES EXTRANJERAS</v>
          </cell>
          <cell r="C141">
            <v>2335336.48</v>
          </cell>
          <cell r="D141">
            <v>2335336.48</v>
          </cell>
        </row>
        <row r="142">
          <cell r="A142">
            <v>124099910006</v>
          </cell>
          <cell r="B142" t="str">
            <v>PROYECTO</v>
          </cell>
          <cell r="C142">
            <v>3582.07</v>
          </cell>
          <cell r="D142">
            <v>3582.07</v>
          </cell>
        </row>
        <row r="143">
          <cell r="A143">
            <v>124099910009</v>
          </cell>
          <cell r="B143" t="str">
            <v>OTROS GASTOS SOBRE PRESTAMOS OBTENIDOS</v>
          </cell>
          <cell r="C143">
            <v>38324</v>
          </cell>
          <cell r="D143">
            <v>38324</v>
          </cell>
        </row>
        <row r="144">
          <cell r="A144">
            <v>12409991000901</v>
          </cell>
          <cell r="B144" t="str">
            <v>CONSULTORIAS POR PRESTAMOS</v>
          </cell>
          <cell r="C144">
            <v>38324</v>
          </cell>
          <cell r="D144">
            <v>38324</v>
          </cell>
        </row>
        <row r="145">
          <cell r="A145">
            <v>125</v>
          </cell>
          <cell r="B145" t="str">
            <v>CUENTAS POR COBRAR</v>
          </cell>
          <cell r="C145">
            <v>19238152.370000001</v>
          </cell>
          <cell r="D145">
            <v>19238152.370000001</v>
          </cell>
        </row>
        <row r="146">
          <cell r="A146">
            <v>1250</v>
          </cell>
          <cell r="B146" t="str">
            <v>CUENTAS POR COBRAR</v>
          </cell>
          <cell r="C146">
            <v>19348781.390000001</v>
          </cell>
          <cell r="D146">
            <v>19348781.390000001</v>
          </cell>
        </row>
        <row r="147">
          <cell r="A147">
            <v>125001</v>
          </cell>
          <cell r="B147" t="str">
            <v>SALDOS POR COBRAR</v>
          </cell>
          <cell r="C147">
            <v>1530355.09</v>
          </cell>
          <cell r="D147">
            <v>1530355.09</v>
          </cell>
        </row>
        <row r="148">
          <cell r="A148">
            <v>1250010100</v>
          </cell>
          <cell r="B148" t="str">
            <v>ASOCIADOS</v>
          </cell>
          <cell r="C148">
            <v>1530355.09</v>
          </cell>
          <cell r="D148">
            <v>1530355.09</v>
          </cell>
        </row>
        <row r="149">
          <cell r="A149">
            <v>125001010001</v>
          </cell>
          <cell r="B149" t="str">
            <v>A CAJAS DE CREDITO</v>
          </cell>
          <cell r="C149">
            <v>1530239.24</v>
          </cell>
          <cell r="D149">
            <v>1530239.24</v>
          </cell>
        </row>
        <row r="150">
          <cell r="A150">
            <v>125001010002</v>
          </cell>
          <cell r="B150" t="str">
            <v>A BANCOS DE LOS TRABAJADORES</v>
          </cell>
          <cell r="C150">
            <v>115.85</v>
          </cell>
          <cell r="D150">
            <v>115.85</v>
          </cell>
        </row>
        <row r="151">
          <cell r="A151">
            <v>125003</v>
          </cell>
          <cell r="B151" t="str">
            <v>PAGOS POR CUENTA AJENA</v>
          </cell>
          <cell r="C151">
            <v>3990.04</v>
          </cell>
          <cell r="D151">
            <v>3990.04</v>
          </cell>
        </row>
        <row r="152">
          <cell r="A152">
            <v>1250039101</v>
          </cell>
          <cell r="B152" t="str">
            <v>OTROS DEUDORES</v>
          </cell>
          <cell r="C152">
            <v>3990.04</v>
          </cell>
          <cell r="D152">
            <v>3990.04</v>
          </cell>
        </row>
        <row r="153">
          <cell r="A153">
            <v>125003910102</v>
          </cell>
          <cell r="B153" t="str">
            <v>COMISION - SERVICIOS DE TRANSACCIONES TARJETAS DE DEBITO - A</v>
          </cell>
          <cell r="C153">
            <v>3101.2</v>
          </cell>
          <cell r="D153">
            <v>3101.2</v>
          </cell>
        </row>
        <row r="154">
          <cell r="A154">
            <v>125003910107</v>
          </cell>
          <cell r="B154" t="str">
            <v>INTERCAMBIO DE TARJETAS PENDIENTE DE LIQUIDAR</v>
          </cell>
          <cell r="C154">
            <v>888.84</v>
          </cell>
          <cell r="D154">
            <v>888.84</v>
          </cell>
        </row>
        <row r="155">
          <cell r="A155">
            <v>125004</v>
          </cell>
          <cell r="B155" t="str">
            <v>SERVICIOS FINANCIEROS</v>
          </cell>
          <cell r="C155">
            <v>324044.77</v>
          </cell>
          <cell r="D155">
            <v>324044.77</v>
          </cell>
        </row>
        <row r="156">
          <cell r="A156">
            <v>1250049101</v>
          </cell>
          <cell r="B156" t="str">
            <v>OTROS SERVICIOS FINANCIEROS</v>
          </cell>
          <cell r="C156">
            <v>324044.77</v>
          </cell>
          <cell r="D156">
            <v>324044.77</v>
          </cell>
        </row>
        <row r="157">
          <cell r="A157">
            <v>125004910104</v>
          </cell>
          <cell r="B157" t="str">
            <v>SERVICIOS - ATM´S</v>
          </cell>
          <cell r="C157">
            <v>303555</v>
          </cell>
          <cell r="D157">
            <v>303555</v>
          </cell>
        </row>
        <row r="158">
          <cell r="A158">
            <v>12500491010404</v>
          </cell>
          <cell r="B158" t="str">
            <v>SERVICIO DE ATM´S A OTROS BANCOS POR COBRAR A ATH</v>
          </cell>
          <cell r="C158">
            <v>550</v>
          </cell>
          <cell r="D158">
            <v>550</v>
          </cell>
        </row>
        <row r="159">
          <cell r="A159">
            <v>12500491010405</v>
          </cell>
          <cell r="B159" t="str">
            <v>SERVICIO DE ATMs A OTROS BANCOS - VISA</v>
          </cell>
          <cell r="C159">
            <v>303005</v>
          </cell>
          <cell r="D159">
            <v>303005</v>
          </cell>
        </row>
        <row r="160">
          <cell r="A160">
            <v>1250049101040500</v>
          </cell>
          <cell r="B160" t="str">
            <v>SERVICIO DE ATMs TARJETAS EXTRANJERAS</v>
          </cell>
          <cell r="C160">
            <v>15880</v>
          </cell>
          <cell r="D160">
            <v>15880</v>
          </cell>
        </row>
        <row r="161">
          <cell r="A161">
            <v>1250049101040500</v>
          </cell>
          <cell r="B161" t="str">
            <v>SERVICIO DE ATMs TARJETAS DE BANCOS LOCALES</v>
          </cell>
          <cell r="C161">
            <v>287125</v>
          </cell>
          <cell r="D161">
            <v>287125</v>
          </cell>
        </row>
        <row r="162">
          <cell r="A162">
            <v>125004910105</v>
          </cell>
          <cell r="B162" t="str">
            <v>COMISIONES - ATM´S</v>
          </cell>
          <cell r="C162">
            <v>18304.16</v>
          </cell>
          <cell r="D162">
            <v>18304.16</v>
          </cell>
        </row>
        <row r="163">
          <cell r="A163">
            <v>12500491010504</v>
          </cell>
          <cell r="B163" t="str">
            <v>SERVICIO DE ATM´S A OTROS BANCOS POR COBRAR A ATH</v>
          </cell>
          <cell r="C163">
            <v>50.3</v>
          </cell>
          <cell r="D163">
            <v>50.3</v>
          </cell>
        </row>
        <row r="164">
          <cell r="A164">
            <v>12500491010505</v>
          </cell>
          <cell r="B164" t="str">
            <v>COMISION POR SERVICIO DE ATM A OTROS BANCOS - VISA</v>
          </cell>
          <cell r="C164">
            <v>18253.86</v>
          </cell>
          <cell r="D164">
            <v>18253.86</v>
          </cell>
        </row>
        <row r="165">
          <cell r="A165">
            <v>1250049101050500</v>
          </cell>
          <cell r="B165" t="str">
            <v>SERVICIO ATM A OTROS BANCOS - TARJETAS BANCOS LOCALES</v>
          </cell>
          <cell r="C165">
            <v>18253.86</v>
          </cell>
          <cell r="D165">
            <v>18253.86</v>
          </cell>
        </row>
        <row r="166">
          <cell r="A166">
            <v>125004910108</v>
          </cell>
          <cell r="B166" t="str">
            <v>CONTROVERSIAS SERVICIO ATM - TARJETAS BANCOS LOCALE</v>
          </cell>
          <cell r="C166">
            <v>2185.61</v>
          </cell>
          <cell r="D166">
            <v>2185.61</v>
          </cell>
        </row>
        <row r="167">
          <cell r="A167">
            <v>12500491010801</v>
          </cell>
          <cell r="B167" t="str">
            <v>CONTROVERSIAS SERVICIO ATM - TARJETAS EXTRANJERAS</v>
          </cell>
          <cell r="C167">
            <v>2185.61</v>
          </cell>
          <cell r="D167">
            <v>2185.61</v>
          </cell>
        </row>
        <row r="168">
          <cell r="A168">
            <v>125005</v>
          </cell>
          <cell r="B168" t="str">
            <v>ANTICIPOS</v>
          </cell>
          <cell r="C168">
            <v>415111.24</v>
          </cell>
          <cell r="D168">
            <v>415111.24</v>
          </cell>
        </row>
        <row r="169">
          <cell r="A169">
            <v>1250050101</v>
          </cell>
          <cell r="B169" t="str">
            <v>AL PERSONAL</v>
          </cell>
          <cell r="C169">
            <v>8624</v>
          </cell>
          <cell r="D169">
            <v>8624</v>
          </cell>
        </row>
        <row r="170">
          <cell r="A170">
            <v>1250050201</v>
          </cell>
          <cell r="B170" t="str">
            <v>A PROVEEDORES</v>
          </cell>
          <cell r="C170">
            <v>406487.24</v>
          </cell>
          <cell r="D170">
            <v>406487.24</v>
          </cell>
        </row>
        <row r="171">
          <cell r="A171">
            <v>125099</v>
          </cell>
          <cell r="B171" t="str">
            <v>OTRAS</v>
          </cell>
          <cell r="C171">
            <v>17075280.25</v>
          </cell>
          <cell r="D171">
            <v>17075280.25</v>
          </cell>
        </row>
        <row r="172">
          <cell r="A172">
            <v>1250990101</v>
          </cell>
          <cell r="B172" t="str">
            <v>FALTANTES DE CAJEROS</v>
          </cell>
          <cell r="C172">
            <v>400</v>
          </cell>
          <cell r="D172">
            <v>400</v>
          </cell>
        </row>
        <row r="173">
          <cell r="A173">
            <v>125099010101</v>
          </cell>
          <cell r="B173" t="str">
            <v>OFICINA CENTRAL</v>
          </cell>
          <cell r="C173">
            <v>400</v>
          </cell>
          <cell r="D173">
            <v>400</v>
          </cell>
        </row>
        <row r="174">
          <cell r="A174">
            <v>1250999101</v>
          </cell>
          <cell r="B174" t="str">
            <v>OTRAS</v>
          </cell>
          <cell r="C174">
            <v>17074880.25</v>
          </cell>
          <cell r="D174">
            <v>17074880.25</v>
          </cell>
        </row>
        <row r="175">
          <cell r="A175">
            <v>125099910103</v>
          </cell>
          <cell r="B175" t="str">
            <v>DEPOSITOS EN GARANTIA</v>
          </cell>
          <cell r="C175">
            <v>2729777.22</v>
          </cell>
          <cell r="D175">
            <v>2729777.22</v>
          </cell>
        </row>
        <row r="176">
          <cell r="A176">
            <v>125099910105</v>
          </cell>
          <cell r="B176" t="str">
            <v>VALORES PENDIENTES DE OPERACIONES TRANSFER365</v>
          </cell>
          <cell r="C176">
            <v>8468.6</v>
          </cell>
          <cell r="D176">
            <v>8468.6</v>
          </cell>
        </row>
        <row r="177">
          <cell r="A177">
            <v>125099910107</v>
          </cell>
          <cell r="B177" t="str">
            <v>COLATERAL VISA</v>
          </cell>
          <cell r="C177">
            <v>4243521.93</v>
          </cell>
          <cell r="D177">
            <v>4243521.93</v>
          </cell>
        </row>
        <row r="178">
          <cell r="A178">
            <v>125099910112</v>
          </cell>
          <cell r="B178" t="str">
            <v>TRANSFERENCIA DE FONDOS</v>
          </cell>
          <cell r="C178">
            <v>310.75</v>
          </cell>
          <cell r="D178">
            <v>310.75</v>
          </cell>
        </row>
        <row r="179">
          <cell r="A179">
            <v>12509991011299</v>
          </cell>
          <cell r="B179" t="str">
            <v>OTROS</v>
          </cell>
          <cell r="C179">
            <v>310.75</v>
          </cell>
          <cell r="D179">
            <v>310.75</v>
          </cell>
        </row>
        <row r="180">
          <cell r="A180">
            <v>125099910113</v>
          </cell>
          <cell r="B180" t="str">
            <v>PLAN DE MARKETING</v>
          </cell>
          <cell r="C180">
            <v>831873.72</v>
          </cell>
          <cell r="D180">
            <v>831873.72</v>
          </cell>
        </row>
        <row r="181">
          <cell r="A181">
            <v>125099910114</v>
          </cell>
          <cell r="B181" t="str">
            <v>SALDO PRESTAMOS EX EMPLEADOS</v>
          </cell>
          <cell r="C181">
            <v>217928.4</v>
          </cell>
          <cell r="D181">
            <v>217928.4</v>
          </cell>
        </row>
        <row r="182">
          <cell r="A182">
            <v>125099910116</v>
          </cell>
          <cell r="B182" t="str">
            <v>CAMP. PROMOCIONAL SISTEMA FEDECREDITO</v>
          </cell>
          <cell r="C182">
            <v>33971.5</v>
          </cell>
          <cell r="D182">
            <v>33971.5</v>
          </cell>
        </row>
        <row r="183">
          <cell r="A183">
            <v>125099910122</v>
          </cell>
          <cell r="B183" t="str">
            <v>CADI</v>
          </cell>
          <cell r="C183">
            <v>109109.9</v>
          </cell>
          <cell r="D183">
            <v>109109.9</v>
          </cell>
        </row>
        <row r="184">
          <cell r="A184">
            <v>125099910123</v>
          </cell>
          <cell r="B184" t="str">
            <v>GASTOS POR COBRAR CADI</v>
          </cell>
          <cell r="C184">
            <v>31670.06</v>
          </cell>
          <cell r="D184">
            <v>31670.06</v>
          </cell>
        </row>
        <row r="185">
          <cell r="A185">
            <v>125099910129</v>
          </cell>
          <cell r="B185" t="str">
            <v>PROYECTOS</v>
          </cell>
          <cell r="C185">
            <v>2146786.42</v>
          </cell>
          <cell r="D185">
            <v>2146786.42</v>
          </cell>
        </row>
        <row r="186">
          <cell r="A186">
            <v>12509991012907</v>
          </cell>
          <cell r="B186" t="str">
            <v>PROYECTOS OTROS</v>
          </cell>
          <cell r="C186">
            <v>2146786.42</v>
          </cell>
          <cell r="D186">
            <v>2146786.42</v>
          </cell>
        </row>
        <row r="187">
          <cell r="A187">
            <v>125099910134</v>
          </cell>
          <cell r="B187" t="str">
            <v>CORPORACION FINANCIERA INTERNACIONAL</v>
          </cell>
          <cell r="C187">
            <v>5807105.8899999997</v>
          </cell>
          <cell r="D187">
            <v>5807105.8899999997</v>
          </cell>
        </row>
        <row r="188">
          <cell r="A188">
            <v>125099910135</v>
          </cell>
          <cell r="B188" t="str">
            <v>OPERACIONES POR APLICAR</v>
          </cell>
          <cell r="C188">
            <v>11326.01</v>
          </cell>
          <cell r="D188">
            <v>11326.01</v>
          </cell>
        </row>
        <row r="189">
          <cell r="A189">
            <v>125099910152</v>
          </cell>
          <cell r="B189" t="str">
            <v>SERVICIOS DE COLECTURIA EXTERNA</v>
          </cell>
          <cell r="C189">
            <v>71551.41</v>
          </cell>
          <cell r="D189">
            <v>71551.41</v>
          </cell>
        </row>
        <row r="190">
          <cell r="A190">
            <v>12509991015201</v>
          </cell>
          <cell r="B190" t="str">
            <v>PAGOS COLECTADOS</v>
          </cell>
          <cell r="C190">
            <v>71551.41</v>
          </cell>
          <cell r="D190">
            <v>71551.41</v>
          </cell>
        </row>
        <row r="191">
          <cell r="A191">
            <v>1250999101520100</v>
          </cell>
          <cell r="B191" t="str">
            <v>FARMACIAS ECONOMICAS</v>
          </cell>
          <cell r="C191">
            <v>71225.990000000005</v>
          </cell>
          <cell r="D191">
            <v>71225.990000000005</v>
          </cell>
        </row>
        <row r="192">
          <cell r="A192">
            <v>1250999101520100</v>
          </cell>
          <cell r="B192" t="str">
            <v>GRUPO MONGE - ALMACENES PRADO</v>
          </cell>
          <cell r="C192">
            <v>4</v>
          </cell>
          <cell r="D192">
            <v>4</v>
          </cell>
        </row>
        <row r="193">
          <cell r="A193">
            <v>1250999101520100</v>
          </cell>
          <cell r="B193" t="str">
            <v>SOVIPE COMERCIAL - ALMACENES WAY</v>
          </cell>
          <cell r="C193">
            <v>321.42</v>
          </cell>
          <cell r="D193">
            <v>321.42</v>
          </cell>
        </row>
        <row r="194">
          <cell r="A194">
            <v>125099910163</v>
          </cell>
          <cell r="B194" t="str">
            <v>COMISIONES POR SERVICIO</v>
          </cell>
          <cell r="C194">
            <v>53897.55</v>
          </cell>
          <cell r="D194">
            <v>53897.55</v>
          </cell>
        </row>
        <row r="195">
          <cell r="A195">
            <v>12509991016301</v>
          </cell>
          <cell r="B195" t="str">
            <v>COMISION POR COBRAR A COLECTORES</v>
          </cell>
          <cell r="C195">
            <v>48679.16</v>
          </cell>
          <cell r="D195">
            <v>48679.16</v>
          </cell>
        </row>
        <row r="196">
          <cell r="A196">
            <v>12509991016303</v>
          </cell>
          <cell r="B196" t="str">
            <v>COMISION POR SERVICIO DE COMERCIALIZACION DE SEGUROS</v>
          </cell>
          <cell r="C196">
            <v>5045.6499999999996</v>
          </cell>
          <cell r="D196">
            <v>5045.6499999999996</v>
          </cell>
        </row>
        <row r="197">
          <cell r="A197">
            <v>12509991016304</v>
          </cell>
          <cell r="B197" t="str">
            <v>COMISION POR SERVICIOS DE COMERCIALIZACION</v>
          </cell>
          <cell r="C197">
            <v>172.74</v>
          </cell>
          <cell r="D197">
            <v>172.74</v>
          </cell>
        </row>
        <row r="198">
          <cell r="A198">
            <v>1250999101630400</v>
          </cell>
          <cell r="B198" t="str">
            <v>COMISION POR COMERCIALIZACION DE SEGUROS REMESAS FAMILIARES</v>
          </cell>
          <cell r="C198">
            <v>172.74</v>
          </cell>
          <cell r="D198">
            <v>172.74</v>
          </cell>
        </row>
        <row r="199">
          <cell r="A199">
            <v>125099910166</v>
          </cell>
          <cell r="B199" t="str">
            <v>SERVICIOS DE COMERCIALIZACION</v>
          </cell>
          <cell r="C199">
            <v>715</v>
          </cell>
          <cell r="D199">
            <v>715</v>
          </cell>
        </row>
        <row r="200">
          <cell r="A200">
            <v>12509991016601</v>
          </cell>
          <cell r="B200" t="str">
            <v>INDEMNIZACION DE SEGURO REMESAS FAMILIARES</v>
          </cell>
          <cell r="C200">
            <v>715</v>
          </cell>
          <cell r="D200">
            <v>715</v>
          </cell>
        </row>
        <row r="201">
          <cell r="A201">
            <v>125099910199</v>
          </cell>
          <cell r="B201" t="str">
            <v>VARIAS</v>
          </cell>
          <cell r="C201">
            <v>776865.89</v>
          </cell>
          <cell r="D201">
            <v>776865.89</v>
          </cell>
        </row>
        <row r="202">
          <cell r="A202">
            <v>1259</v>
          </cell>
          <cell r="B202" t="str">
            <v>PROVISION DE INCOBRABILIDAD DE CUENTAS POR COBRAR</v>
          </cell>
          <cell r="C202">
            <v>-110629.02</v>
          </cell>
          <cell r="D202">
            <v>-110629.02</v>
          </cell>
        </row>
        <row r="203">
          <cell r="A203">
            <v>125900</v>
          </cell>
          <cell r="B203" t="str">
            <v>PROVISION DE INCOBRABILIDAD DE CUENTAS POR COBRAR</v>
          </cell>
          <cell r="C203">
            <v>-110629.02</v>
          </cell>
          <cell r="D203">
            <v>-110629.02</v>
          </cell>
        </row>
        <row r="204">
          <cell r="A204">
            <v>1259000001</v>
          </cell>
          <cell r="B204" t="str">
            <v>PROVISION POR INCOBRABILIDAD DE CUENTAS POR COBRAR</v>
          </cell>
          <cell r="C204">
            <v>-110629.02</v>
          </cell>
          <cell r="D204">
            <v>-110629.02</v>
          </cell>
        </row>
        <row r="205">
          <cell r="A205">
            <v>125900000101</v>
          </cell>
          <cell r="B205" t="str">
            <v>SALDOS POR COBRAR</v>
          </cell>
          <cell r="C205">
            <v>-110629.02</v>
          </cell>
          <cell r="D205">
            <v>-110629.02</v>
          </cell>
        </row>
        <row r="206">
          <cell r="A206">
            <v>126</v>
          </cell>
          <cell r="B206" t="str">
            <v>DERECHOS Y PARTICIPACIONES</v>
          </cell>
          <cell r="C206">
            <v>3525599.68</v>
          </cell>
          <cell r="D206">
            <v>3525599.68</v>
          </cell>
        </row>
        <row r="207">
          <cell r="A207">
            <v>1260</v>
          </cell>
          <cell r="B207" t="str">
            <v>DERECHOS Y PARTICIPACIONES</v>
          </cell>
          <cell r="C207">
            <v>3525599.68</v>
          </cell>
          <cell r="D207">
            <v>3525599.68</v>
          </cell>
        </row>
        <row r="208">
          <cell r="A208">
            <v>126001</v>
          </cell>
          <cell r="B208" t="str">
            <v>INVERSIONES CONJUNTAS</v>
          </cell>
          <cell r="C208">
            <v>3525599.68</v>
          </cell>
          <cell r="D208">
            <v>3525599.68</v>
          </cell>
        </row>
        <row r="209">
          <cell r="A209">
            <v>1260010101</v>
          </cell>
          <cell r="B209" t="str">
            <v>EN SOCIEDADES NACIONALES - VALOR DE ADQUISICION</v>
          </cell>
          <cell r="C209">
            <v>3032200</v>
          </cell>
          <cell r="D209">
            <v>3032200</v>
          </cell>
        </row>
        <row r="210">
          <cell r="A210">
            <v>126001010101</v>
          </cell>
          <cell r="B210" t="str">
            <v>COSTO DE ADQUISICION</v>
          </cell>
          <cell r="C210">
            <v>3032200</v>
          </cell>
          <cell r="D210">
            <v>3032200</v>
          </cell>
        </row>
        <row r="211">
          <cell r="A211">
            <v>1260019801</v>
          </cell>
          <cell r="B211" t="str">
            <v>EN SOCIEDADES NACIONALES - REVALUO</v>
          </cell>
          <cell r="C211">
            <v>493399.68</v>
          </cell>
          <cell r="D211">
            <v>493399.68</v>
          </cell>
        </row>
        <row r="212">
          <cell r="A212">
            <v>13</v>
          </cell>
          <cell r="B212" t="str">
            <v>ACTIVO FIJO</v>
          </cell>
          <cell r="C212">
            <v>15481709.83</v>
          </cell>
          <cell r="D212">
            <v>15481709.83</v>
          </cell>
        </row>
        <row r="213">
          <cell r="A213">
            <v>131</v>
          </cell>
          <cell r="B213" t="str">
            <v>NO DEPRECIABLES</v>
          </cell>
          <cell r="C213">
            <v>4809577.84</v>
          </cell>
          <cell r="D213">
            <v>4809577.84</v>
          </cell>
        </row>
        <row r="214">
          <cell r="A214">
            <v>1310</v>
          </cell>
          <cell r="B214" t="str">
            <v>NO DEPRECIABLES</v>
          </cell>
          <cell r="C214">
            <v>4809577.84</v>
          </cell>
          <cell r="D214">
            <v>4809577.84</v>
          </cell>
        </row>
        <row r="215">
          <cell r="A215">
            <v>131001</v>
          </cell>
          <cell r="B215" t="str">
            <v>TERRENOS</v>
          </cell>
          <cell r="C215">
            <v>2551157.89</v>
          </cell>
          <cell r="D215">
            <v>2551157.89</v>
          </cell>
        </row>
        <row r="216">
          <cell r="A216">
            <v>1310010100</v>
          </cell>
          <cell r="B216" t="str">
            <v>TERRENOS - VALOR DE ADQUISICION</v>
          </cell>
          <cell r="C216">
            <v>1046866.41</v>
          </cell>
          <cell r="D216">
            <v>1046866.41</v>
          </cell>
        </row>
        <row r="217">
          <cell r="A217">
            <v>1310019800</v>
          </cell>
          <cell r="B217" t="str">
            <v>TERRENOS ¨ REVALUO</v>
          </cell>
          <cell r="C217">
            <v>1504291.48</v>
          </cell>
          <cell r="D217">
            <v>1504291.48</v>
          </cell>
        </row>
        <row r="218">
          <cell r="A218">
            <v>131002</v>
          </cell>
          <cell r="B218" t="str">
            <v>CONSTRUCCIONES EN PROCESO</v>
          </cell>
          <cell r="C218">
            <v>1695056.33</v>
          </cell>
          <cell r="D218">
            <v>1695056.33</v>
          </cell>
        </row>
        <row r="219">
          <cell r="A219">
            <v>1310020100</v>
          </cell>
          <cell r="B219" t="str">
            <v>INMUEBLES</v>
          </cell>
          <cell r="C219">
            <v>1695056.33</v>
          </cell>
          <cell r="D219">
            <v>1695056.33</v>
          </cell>
        </row>
        <row r="220">
          <cell r="A220">
            <v>131003</v>
          </cell>
          <cell r="B220" t="str">
            <v>MOBILIARIO Y EQUIPO POR UTILIZAR</v>
          </cell>
          <cell r="C220">
            <v>563363.62</v>
          </cell>
          <cell r="D220">
            <v>563363.62</v>
          </cell>
        </row>
        <row r="221">
          <cell r="A221">
            <v>1310030100</v>
          </cell>
          <cell r="B221" t="str">
            <v>MOBILIARIO Y EQUIPO EN TRANSITO</v>
          </cell>
          <cell r="C221">
            <v>2740.25</v>
          </cell>
          <cell r="D221">
            <v>2740.25</v>
          </cell>
        </row>
        <row r="222">
          <cell r="A222">
            <v>1310030200</v>
          </cell>
          <cell r="B222" t="str">
            <v>MOBILIARIO Y EQUIPO EN EXISTENCIA</v>
          </cell>
          <cell r="C222">
            <v>560623.37</v>
          </cell>
          <cell r="D222">
            <v>560623.37</v>
          </cell>
        </row>
        <row r="223">
          <cell r="A223">
            <v>132</v>
          </cell>
          <cell r="B223" t="str">
            <v>DEPRECIABLES</v>
          </cell>
          <cell r="C223">
            <v>10572254.67</v>
          </cell>
          <cell r="D223">
            <v>10572254.67</v>
          </cell>
        </row>
        <row r="224">
          <cell r="A224">
            <v>1320</v>
          </cell>
          <cell r="B224" t="str">
            <v>DEPRECIABLES</v>
          </cell>
          <cell r="C224">
            <v>25383171.32</v>
          </cell>
          <cell r="D224">
            <v>25383171.32</v>
          </cell>
        </row>
        <row r="225">
          <cell r="A225">
            <v>132001</v>
          </cell>
          <cell r="B225" t="str">
            <v>EDIFICACIONES</v>
          </cell>
          <cell r="C225">
            <v>12207505.189999999</v>
          </cell>
          <cell r="D225">
            <v>12207505.189999999</v>
          </cell>
        </row>
        <row r="226">
          <cell r="A226">
            <v>1320010100</v>
          </cell>
          <cell r="B226" t="str">
            <v>EDIFICACIONES - VALOR DE ADQUISICION</v>
          </cell>
          <cell r="C226">
            <v>9264466.1699999999</v>
          </cell>
          <cell r="D226">
            <v>9264466.1699999999</v>
          </cell>
        </row>
        <row r="227">
          <cell r="A227">
            <v>132001010001</v>
          </cell>
          <cell r="B227" t="str">
            <v>EDIFICACIONES PROPIAS</v>
          </cell>
          <cell r="C227">
            <v>9264466.1699999999</v>
          </cell>
          <cell r="D227">
            <v>9264466.1699999999</v>
          </cell>
        </row>
        <row r="228">
          <cell r="A228">
            <v>1320019800</v>
          </cell>
          <cell r="B228" t="str">
            <v>EDIFICACIONES ¨ REVALUO</v>
          </cell>
          <cell r="C228">
            <v>2943039.02</v>
          </cell>
          <cell r="D228">
            <v>2943039.02</v>
          </cell>
        </row>
        <row r="229">
          <cell r="A229">
            <v>132002</v>
          </cell>
          <cell r="B229" t="str">
            <v>EQUIPO DE COMPUTACION</v>
          </cell>
          <cell r="C229">
            <v>7883174.3200000003</v>
          </cell>
          <cell r="D229">
            <v>7883174.3200000003</v>
          </cell>
        </row>
        <row r="230">
          <cell r="A230">
            <v>1320020100</v>
          </cell>
          <cell r="B230" t="str">
            <v>EQUIPO DE COMPUTACION - VALOR DE ADQUISICION</v>
          </cell>
          <cell r="C230">
            <v>7883174.3200000003</v>
          </cell>
          <cell r="D230">
            <v>7883174.3200000003</v>
          </cell>
        </row>
        <row r="231">
          <cell r="A231">
            <v>132002010001</v>
          </cell>
          <cell r="B231" t="str">
            <v>EQUIPO DE COMPUTACION PROPIO</v>
          </cell>
          <cell r="C231">
            <v>7883174.3200000003</v>
          </cell>
          <cell r="D231">
            <v>7883174.3200000003</v>
          </cell>
        </row>
        <row r="232">
          <cell r="A232">
            <v>132003</v>
          </cell>
          <cell r="B232" t="str">
            <v>EQUIPO DE OFICINA</v>
          </cell>
          <cell r="C232">
            <v>347182.6</v>
          </cell>
          <cell r="D232">
            <v>347182.6</v>
          </cell>
        </row>
        <row r="233">
          <cell r="A233">
            <v>1320030100</v>
          </cell>
          <cell r="B233" t="str">
            <v>EQUIPO DE OFICINA - VALOR DE ADQUISICION</v>
          </cell>
          <cell r="C233">
            <v>347182.6</v>
          </cell>
          <cell r="D233">
            <v>347182.6</v>
          </cell>
        </row>
        <row r="234">
          <cell r="A234">
            <v>132003010001</v>
          </cell>
          <cell r="B234" t="str">
            <v>EQUIPO DE OFICINA PROPIO</v>
          </cell>
          <cell r="C234">
            <v>347182.6</v>
          </cell>
          <cell r="D234">
            <v>347182.6</v>
          </cell>
        </row>
        <row r="235">
          <cell r="A235">
            <v>132004</v>
          </cell>
          <cell r="B235" t="str">
            <v>MOBILIARIO</v>
          </cell>
          <cell r="C235">
            <v>499242.68</v>
          </cell>
          <cell r="D235">
            <v>499242.68</v>
          </cell>
        </row>
        <row r="236">
          <cell r="A236">
            <v>1320040100</v>
          </cell>
          <cell r="B236" t="str">
            <v>MOBILIARIO - VALOR DE ADQUISICION</v>
          </cell>
          <cell r="C236">
            <v>499242.68</v>
          </cell>
          <cell r="D236">
            <v>499242.68</v>
          </cell>
        </row>
        <row r="237">
          <cell r="A237">
            <v>132004010001</v>
          </cell>
          <cell r="B237" t="str">
            <v>MOBILIARIO PROPIO</v>
          </cell>
          <cell r="C237">
            <v>499242.68</v>
          </cell>
          <cell r="D237">
            <v>499242.68</v>
          </cell>
        </row>
        <row r="238">
          <cell r="A238">
            <v>132005</v>
          </cell>
          <cell r="B238" t="str">
            <v>VEHICULOS</v>
          </cell>
          <cell r="C238">
            <v>1055686.1299999999</v>
          </cell>
          <cell r="D238">
            <v>1055686.1299999999</v>
          </cell>
        </row>
        <row r="239">
          <cell r="A239">
            <v>1320050100</v>
          </cell>
          <cell r="B239" t="str">
            <v>VEHICULOS - VALOR DE ADQUISICION</v>
          </cell>
          <cell r="C239">
            <v>1055686.1299999999</v>
          </cell>
          <cell r="D239">
            <v>1055686.1299999999</v>
          </cell>
        </row>
        <row r="240">
          <cell r="A240">
            <v>132005010001</v>
          </cell>
          <cell r="B240" t="str">
            <v>VEHICULOS PROPIOS</v>
          </cell>
          <cell r="C240">
            <v>1055686.1299999999</v>
          </cell>
          <cell r="D240">
            <v>1055686.1299999999</v>
          </cell>
        </row>
        <row r="241">
          <cell r="A241">
            <v>132006</v>
          </cell>
          <cell r="B241" t="str">
            <v>MAQUINARIA, EQUIPO Y HERRAMIENTA</v>
          </cell>
          <cell r="C241">
            <v>3390380.4</v>
          </cell>
          <cell r="D241">
            <v>3390380.4</v>
          </cell>
        </row>
        <row r="242">
          <cell r="A242">
            <v>1320060100</v>
          </cell>
          <cell r="B242" t="str">
            <v>MAQUINARIA, EQUIPO Y HERRAMIENTA - VALOR DE ADQUISICION.</v>
          </cell>
          <cell r="C242">
            <v>3390380.4</v>
          </cell>
          <cell r="D242">
            <v>3390380.4</v>
          </cell>
        </row>
        <row r="243">
          <cell r="A243">
            <v>132006010001</v>
          </cell>
          <cell r="B243" t="str">
            <v>MAQUINARIA, EQUIPO Y HERRAMIENTA PROPIAS</v>
          </cell>
          <cell r="C243">
            <v>3390380.4</v>
          </cell>
          <cell r="D243">
            <v>3390380.4</v>
          </cell>
        </row>
        <row r="244">
          <cell r="A244">
            <v>1329</v>
          </cell>
          <cell r="B244" t="str">
            <v>DEPRECIACION ACUMULADA</v>
          </cell>
          <cell r="C244">
            <v>-14810916.65</v>
          </cell>
          <cell r="D244">
            <v>-14810916.65</v>
          </cell>
        </row>
        <row r="245">
          <cell r="A245">
            <v>132901</v>
          </cell>
          <cell r="B245" t="str">
            <v>VALOR HISTORICO</v>
          </cell>
          <cell r="C245">
            <v>-12793086.09</v>
          </cell>
          <cell r="D245">
            <v>-12793086.09</v>
          </cell>
        </row>
        <row r="246">
          <cell r="A246">
            <v>1329010100</v>
          </cell>
          <cell r="B246" t="str">
            <v>EDIFICACIONES</v>
          </cell>
          <cell r="C246">
            <v>-3072531.02</v>
          </cell>
          <cell r="D246">
            <v>-3072531.02</v>
          </cell>
        </row>
        <row r="247">
          <cell r="A247">
            <v>1329010200</v>
          </cell>
          <cell r="B247" t="str">
            <v>EQUIPO DE COMPUTACION</v>
          </cell>
          <cell r="C247">
            <v>-6004777.9100000001</v>
          </cell>
          <cell r="D247">
            <v>-6004777.9100000001</v>
          </cell>
        </row>
        <row r="248">
          <cell r="A248">
            <v>1329010300</v>
          </cell>
          <cell r="B248" t="str">
            <v>EQUIPO DE OFICINA</v>
          </cell>
          <cell r="C248">
            <v>-273639.49</v>
          </cell>
          <cell r="D248">
            <v>-273639.49</v>
          </cell>
        </row>
        <row r="249">
          <cell r="A249">
            <v>1329010400</v>
          </cell>
          <cell r="B249" t="str">
            <v>MOBILIARIO</v>
          </cell>
          <cell r="C249">
            <v>-446317.14</v>
          </cell>
          <cell r="D249">
            <v>-446317.14</v>
          </cell>
        </row>
        <row r="250">
          <cell r="A250">
            <v>1329010500</v>
          </cell>
          <cell r="B250" t="str">
            <v>VEHICULOS</v>
          </cell>
          <cell r="C250">
            <v>-932793.49</v>
          </cell>
          <cell r="D250">
            <v>-932793.49</v>
          </cell>
        </row>
        <row r="251">
          <cell r="A251">
            <v>1329010600</v>
          </cell>
          <cell r="B251" t="str">
            <v>MAQUINARIA, EQUIPO Y HERRAMIENTA</v>
          </cell>
          <cell r="C251">
            <v>-2063027.04</v>
          </cell>
          <cell r="D251">
            <v>-2063027.04</v>
          </cell>
        </row>
        <row r="252">
          <cell r="A252">
            <v>132902</v>
          </cell>
          <cell r="B252" t="str">
            <v>REVALUOS</v>
          </cell>
          <cell r="C252">
            <v>-2017830.56</v>
          </cell>
          <cell r="D252">
            <v>-2017830.56</v>
          </cell>
        </row>
        <row r="253">
          <cell r="A253">
            <v>1329020100</v>
          </cell>
          <cell r="B253" t="str">
            <v>EDIFICACIONES</v>
          </cell>
          <cell r="C253">
            <v>-2017830.56</v>
          </cell>
          <cell r="D253">
            <v>-2017830.56</v>
          </cell>
        </row>
        <row r="254">
          <cell r="A254">
            <v>133</v>
          </cell>
          <cell r="B254" t="str">
            <v>AMORTIZABLES</v>
          </cell>
          <cell r="C254">
            <v>99877.32</v>
          </cell>
          <cell r="D254">
            <v>99877.32</v>
          </cell>
        </row>
        <row r="255">
          <cell r="A255">
            <v>1330</v>
          </cell>
          <cell r="B255" t="str">
            <v>AMORTIZABLES</v>
          </cell>
          <cell r="C255">
            <v>99877.32</v>
          </cell>
          <cell r="D255">
            <v>99877.32</v>
          </cell>
        </row>
        <row r="256">
          <cell r="A256">
            <v>133002</v>
          </cell>
          <cell r="B256" t="str">
            <v>REMODELACIONES Y READECUACIONES</v>
          </cell>
          <cell r="C256">
            <v>99877.32</v>
          </cell>
          <cell r="D256">
            <v>99877.32</v>
          </cell>
        </row>
        <row r="257">
          <cell r="A257">
            <v>1330020100</v>
          </cell>
          <cell r="B257" t="str">
            <v>INMUEBLES PROPIOS</v>
          </cell>
          <cell r="C257">
            <v>99877.32</v>
          </cell>
          <cell r="D257">
            <v>99877.32</v>
          </cell>
        </row>
        <row r="258">
          <cell r="A258">
            <v>0</v>
          </cell>
          <cell r="B258"/>
          <cell r="C258"/>
          <cell r="D258"/>
        </row>
        <row r="259">
          <cell r="A259">
            <v>0</v>
          </cell>
          <cell r="B259" t="str">
            <v>TOTAL ACTIVO</v>
          </cell>
          <cell r="C259">
            <v>602746462.50999999</v>
          </cell>
          <cell r="D259">
            <v>602746462.50999999</v>
          </cell>
        </row>
        <row r="260">
          <cell r="A260">
            <v>0</v>
          </cell>
          <cell r="B260"/>
          <cell r="C260"/>
          <cell r="D260"/>
        </row>
        <row r="261">
          <cell r="A261">
            <v>71</v>
          </cell>
          <cell r="B261" t="str">
            <v>COSTOS DE OPERACIONES DE INTERMEDIACION</v>
          </cell>
          <cell r="C261">
            <v>8046039.7599999998</v>
          </cell>
          <cell r="D261">
            <v>8046039.7599999998</v>
          </cell>
        </row>
        <row r="262">
          <cell r="A262">
            <v>711</v>
          </cell>
          <cell r="B262" t="str">
            <v>CAPTACION DE RECURSOS</v>
          </cell>
          <cell r="C262">
            <v>8046039.7599999998</v>
          </cell>
          <cell r="D262">
            <v>8046039.7599999998</v>
          </cell>
        </row>
        <row r="263">
          <cell r="A263">
            <v>7110</v>
          </cell>
          <cell r="B263" t="str">
            <v>CAPTACION DE RECURSOS</v>
          </cell>
          <cell r="C263">
            <v>8046039.7599999998</v>
          </cell>
          <cell r="D263">
            <v>8046039.7599999998</v>
          </cell>
        </row>
        <row r="264">
          <cell r="A264">
            <v>711001</v>
          </cell>
          <cell r="B264" t="str">
            <v>DEPOSITOS</v>
          </cell>
          <cell r="C264">
            <v>158726.04</v>
          </cell>
          <cell r="D264">
            <v>158726.04</v>
          </cell>
        </row>
        <row r="265">
          <cell r="A265">
            <v>7110010200</v>
          </cell>
          <cell r="B265" t="str">
            <v>INTERESES DE DEPOSITOS A PLAZO</v>
          </cell>
          <cell r="C265">
            <v>158726.04</v>
          </cell>
          <cell r="D265">
            <v>158726.04</v>
          </cell>
        </row>
        <row r="266">
          <cell r="A266">
            <v>711001020001</v>
          </cell>
          <cell r="B266" t="str">
            <v>PACTADOS HASTA UN AÑO PLAZO</v>
          </cell>
          <cell r="C266">
            <v>158726.04</v>
          </cell>
          <cell r="D266">
            <v>158726.04</v>
          </cell>
        </row>
        <row r="267">
          <cell r="A267">
            <v>71100102000102</v>
          </cell>
          <cell r="B267" t="str">
            <v>A 30 DIAS PLAZO</v>
          </cell>
          <cell r="C267">
            <v>158726.04</v>
          </cell>
          <cell r="D267">
            <v>158726.04</v>
          </cell>
        </row>
        <row r="268">
          <cell r="A268">
            <v>711002</v>
          </cell>
          <cell r="B268" t="str">
            <v>PRESTAMOS PARA TERCEROS</v>
          </cell>
          <cell r="C268">
            <v>7709768.5499999998</v>
          </cell>
          <cell r="D268">
            <v>7709768.5499999998</v>
          </cell>
        </row>
        <row r="269">
          <cell r="A269">
            <v>7110020100</v>
          </cell>
          <cell r="B269" t="str">
            <v>INTERESES</v>
          </cell>
          <cell r="C269">
            <v>6963999</v>
          </cell>
          <cell r="D269">
            <v>6963999</v>
          </cell>
        </row>
        <row r="270">
          <cell r="A270">
            <v>711002010001</v>
          </cell>
          <cell r="B270" t="str">
            <v>PACTADOS HASTA UN AÑO PLAZO</v>
          </cell>
          <cell r="C270">
            <v>195315.29</v>
          </cell>
          <cell r="D270">
            <v>195315.29</v>
          </cell>
        </row>
        <row r="271">
          <cell r="A271">
            <v>711002010002</v>
          </cell>
          <cell r="B271" t="str">
            <v>PACTADOS A MAS DE UN AÑO PLAZO</v>
          </cell>
          <cell r="C271">
            <v>166991.23000000001</v>
          </cell>
          <cell r="D271">
            <v>166991.23000000001</v>
          </cell>
        </row>
        <row r="272">
          <cell r="A272">
            <v>711002010003</v>
          </cell>
          <cell r="B272" t="str">
            <v>PACTADOS A CINCO O MAS AÑOS PLAZO</v>
          </cell>
          <cell r="C272">
            <v>6601692.4800000004</v>
          </cell>
          <cell r="D272">
            <v>6601692.4800000004</v>
          </cell>
        </row>
        <row r="273">
          <cell r="A273">
            <v>7110020200</v>
          </cell>
          <cell r="B273" t="str">
            <v>COMISIONES</v>
          </cell>
          <cell r="C273">
            <v>745769.55</v>
          </cell>
          <cell r="D273">
            <v>745769.55</v>
          </cell>
        </row>
        <row r="274">
          <cell r="A274">
            <v>711002020001</v>
          </cell>
          <cell r="B274" t="str">
            <v>PACTADOS HASTA UN AÑO PLAZO</v>
          </cell>
          <cell r="C274">
            <v>12113.33</v>
          </cell>
          <cell r="D274">
            <v>12113.33</v>
          </cell>
        </row>
        <row r="275">
          <cell r="A275">
            <v>711002020003</v>
          </cell>
          <cell r="B275" t="str">
            <v>PACTADOS A CINCO O MAS AÑOS PLAZO</v>
          </cell>
          <cell r="C275">
            <v>733656.22</v>
          </cell>
          <cell r="D275">
            <v>733656.22</v>
          </cell>
        </row>
        <row r="276">
          <cell r="A276">
            <v>711007</v>
          </cell>
          <cell r="B276" t="str">
            <v>OTROS COSTOS DE INTERMEDIACION</v>
          </cell>
          <cell r="C276">
            <v>177545.17</v>
          </cell>
          <cell r="D276">
            <v>177545.17</v>
          </cell>
        </row>
        <row r="277">
          <cell r="A277">
            <v>7110070300</v>
          </cell>
          <cell r="B277" t="str">
            <v>COMISIONES PAGADAS POR ADQUISICION DE TITULOS VALORES</v>
          </cell>
          <cell r="C277">
            <v>177545.17</v>
          </cell>
          <cell r="D277">
            <v>177545.17</v>
          </cell>
        </row>
        <row r="278">
          <cell r="A278">
            <v>72</v>
          </cell>
          <cell r="B278" t="str">
            <v>COSTOS DE OTRAS OPERACIONES</v>
          </cell>
          <cell r="C278">
            <v>6990271.1299999999</v>
          </cell>
          <cell r="D278">
            <v>6990271.1299999999</v>
          </cell>
        </row>
        <row r="279">
          <cell r="A279">
            <v>722</v>
          </cell>
          <cell r="B279" t="str">
            <v>PRESTACION DE SERVICIOS</v>
          </cell>
          <cell r="C279">
            <v>6990271.1299999999</v>
          </cell>
          <cell r="D279">
            <v>6990271.1299999999</v>
          </cell>
        </row>
        <row r="280">
          <cell r="A280">
            <v>7220</v>
          </cell>
          <cell r="B280" t="str">
            <v>PRESTACION DE SERVICIOS</v>
          </cell>
          <cell r="C280">
            <v>6990271.1299999999</v>
          </cell>
          <cell r="D280">
            <v>6990271.1299999999</v>
          </cell>
        </row>
        <row r="281">
          <cell r="A281">
            <v>722001</v>
          </cell>
          <cell r="B281" t="str">
            <v>PRESTACION DE SERVICIOS FINANCIEROS</v>
          </cell>
          <cell r="C281">
            <v>6611470.4699999997</v>
          </cell>
          <cell r="D281">
            <v>6611470.4699999997</v>
          </cell>
        </row>
        <row r="282">
          <cell r="A282">
            <v>7220010000</v>
          </cell>
          <cell r="B282" t="str">
            <v>PRESTACION DE SERVICIOS FINANCIEROS</v>
          </cell>
          <cell r="C282">
            <v>6611470.4699999997</v>
          </cell>
          <cell r="D282">
            <v>6611470.4699999997</v>
          </cell>
        </row>
        <row r="283">
          <cell r="A283">
            <v>722001000006</v>
          </cell>
          <cell r="B283" t="str">
            <v>UNIDAD PYME</v>
          </cell>
          <cell r="C283">
            <v>234830.85</v>
          </cell>
          <cell r="D283">
            <v>234830.85</v>
          </cell>
        </row>
        <row r="284">
          <cell r="A284">
            <v>722001000010</v>
          </cell>
          <cell r="B284" t="str">
            <v>RESGUARDO Y CUSTODIA DE DOCUMENTOS</v>
          </cell>
          <cell r="C284">
            <v>1737.13</v>
          </cell>
          <cell r="D284">
            <v>1737.13</v>
          </cell>
        </row>
        <row r="285">
          <cell r="A285">
            <v>722001000013</v>
          </cell>
          <cell r="B285" t="str">
            <v>SERVICIOS POR PAGO DE REMESAS FAMILIARES</v>
          </cell>
          <cell r="C285">
            <v>220066.54</v>
          </cell>
          <cell r="D285">
            <v>220066.54</v>
          </cell>
        </row>
        <row r="286">
          <cell r="A286">
            <v>722001000015</v>
          </cell>
          <cell r="B286" t="str">
            <v>TARJETAS</v>
          </cell>
          <cell r="C286">
            <v>3884224.6</v>
          </cell>
          <cell r="D286">
            <v>3884224.6</v>
          </cell>
        </row>
        <row r="287">
          <cell r="A287">
            <v>72200100001501</v>
          </cell>
          <cell r="B287" t="str">
            <v>TARJETA DE CREDITO</v>
          </cell>
          <cell r="C287">
            <v>2518062.33</v>
          </cell>
          <cell r="D287">
            <v>2518062.33</v>
          </cell>
        </row>
        <row r="288">
          <cell r="A288">
            <v>72200100001502</v>
          </cell>
          <cell r="B288" t="str">
            <v>TARJETA DE DEBITO</v>
          </cell>
          <cell r="C288">
            <v>1366162.27</v>
          </cell>
          <cell r="D288">
            <v>1366162.27</v>
          </cell>
        </row>
        <row r="289">
          <cell r="A289">
            <v>722001000024</v>
          </cell>
          <cell r="B289" t="str">
            <v>SERVICIO SARO</v>
          </cell>
          <cell r="C289">
            <v>67126.149999999994</v>
          </cell>
          <cell r="D289">
            <v>67126.149999999994</v>
          </cell>
        </row>
        <row r="290">
          <cell r="A290">
            <v>722001000025</v>
          </cell>
          <cell r="B290" t="str">
            <v>SERVICIO CREDIT SCORING</v>
          </cell>
          <cell r="C290">
            <v>66515.39</v>
          </cell>
          <cell r="D290">
            <v>66515.39</v>
          </cell>
        </row>
        <row r="291">
          <cell r="A291">
            <v>722001000041</v>
          </cell>
          <cell r="B291" t="str">
            <v>SERVICIO DE SALUD A TU ALCANCE</v>
          </cell>
          <cell r="C291">
            <v>1107.06</v>
          </cell>
          <cell r="D291">
            <v>1107.06</v>
          </cell>
        </row>
        <row r="292">
          <cell r="A292">
            <v>722001000042</v>
          </cell>
          <cell r="B292" t="str">
            <v>COMISIONES ATM´S</v>
          </cell>
          <cell r="C292">
            <v>2106.3000000000002</v>
          </cell>
          <cell r="D292">
            <v>2106.3000000000002</v>
          </cell>
        </row>
        <row r="293">
          <cell r="A293">
            <v>72200100004203</v>
          </cell>
          <cell r="B293" t="str">
            <v>COMISION A ATH POR OPERACIONES DE OTROS BANCOS EN ATM DE FCB</v>
          </cell>
          <cell r="C293">
            <v>2106.3000000000002</v>
          </cell>
          <cell r="D293">
            <v>2106.3000000000002</v>
          </cell>
        </row>
        <row r="294">
          <cell r="A294">
            <v>722001000043</v>
          </cell>
          <cell r="B294" t="str">
            <v>ADMINISTRACION Y OTROS COSTOS POR SERVICIO EN ATM´S</v>
          </cell>
          <cell r="C294">
            <v>1140214.93</v>
          </cell>
          <cell r="D294">
            <v>1140214.93</v>
          </cell>
        </row>
        <row r="295">
          <cell r="A295">
            <v>722001000046</v>
          </cell>
          <cell r="B295" t="str">
            <v>CORRESPONSALES NO BANCARIOS</v>
          </cell>
          <cell r="C295">
            <v>1613.7</v>
          </cell>
          <cell r="D295">
            <v>1613.7</v>
          </cell>
        </row>
        <row r="296">
          <cell r="A296">
            <v>72200100004601</v>
          </cell>
          <cell r="B296" t="str">
            <v>COMISION POR SERVICIOS DE RED DE CNB</v>
          </cell>
          <cell r="C296">
            <v>1613.7</v>
          </cell>
          <cell r="D296">
            <v>1613.7</v>
          </cell>
        </row>
        <row r="297">
          <cell r="A297">
            <v>722001000048</v>
          </cell>
          <cell r="B297" t="str">
            <v>ADMINISTRACION Y OTROS COSTOS POR SERVICIOS DE CNB</v>
          </cell>
          <cell r="C297">
            <v>126039.89</v>
          </cell>
          <cell r="D297">
            <v>126039.89</v>
          </cell>
        </row>
        <row r="298">
          <cell r="A298">
            <v>722001000056</v>
          </cell>
          <cell r="B298" t="str">
            <v>BANCA MOVIL</v>
          </cell>
          <cell r="C298">
            <v>187338.73</v>
          </cell>
          <cell r="D298">
            <v>187338.73</v>
          </cell>
        </row>
        <row r="299">
          <cell r="A299">
            <v>72200100005601</v>
          </cell>
          <cell r="B299" t="str">
            <v>COMISION POR SERVICIO DE BANCA MOVIL</v>
          </cell>
          <cell r="C299">
            <v>34751.32</v>
          </cell>
          <cell r="D299">
            <v>34751.32</v>
          </cell>
        </row>
        <row r="300">
          <cell r="A300">
            <v>72200100005602</v>
          </cell>
          <cell r="B300" t="str">
            <v>ADMINISTRACION Y OTROS COSTOS POR SERVICIO DE BANCA MOVIL</v>
          </cell>
          <cell r="C300">
            <v>152587.41</v>
          </cell>
          <cell r="D300">
            <v>152587.41</v>
          </cell>
        </row>
        <row r="301">
          <cell r="A301">
            <v>722001000060</v>
          </cell>
          <cell r="B301" t="str">
            <v>CALL CENTER TARJETAS</v>
          </cell>
          <cell r="C301">
            <v>618691.82999999996</v>
          </cell>
          <cell r="D301">
            <v>618691.82999999996</v>
          </cell>
        </row>
        <row r="302">
          <cell r="A302">
            <v>722001000066</v>
          </cell>
          <cell r="B302" t="str">
            <v>SERVICIO DE KIOSKOS FINANCIEROS</v>
          </cell>
          <cell r="C302">
            <v>16224.67</v>
          </cell>
          <cell r="D302">
            <v>16224.67</v>
          </cell>
        </row>
        <row r="303">
          <cell r="A303">
            <v>72200100006603</v>
          </cell>
          <cell r="B303" t="str">
            <v>COMISION POR SERVICIO DE ADMINISTRACION DE KIOSKOS</v>
          </cell>
          <cell r="C303">
            <v>16224.67</v>
          </cell>
          <cell r="D303">
            <v>16224.67</v>
          </cell>
        </row>
        <row r="304">
          <cell r="A304">
            <v>722001000099</v>
          </cell>
          <cell r="B304" t="str">
            <v>OTROS</v>
          </cell>
          <cell r="C304">
            <v>43632.7</v>
          </cell>
          <cell r="D304">
            <v>43632.7</v>
          </cell>
        </row>
        <row r="305">
          <cell r="A305">
            <v>722002</v>
          </cell>
          <cell r="B305" t="str">
            <v>PRESTACION DE SERVICIOS TECNICOS</v>
          </cell>
          <cell r="C305">
            <v>378800.66</v>
          </cell>
          <cell r="D305">
            <v>378800.66</v>
          </cell>
        </row>
        <row r="306">
          <cell r="A306">
            <v>7220020300</v>
          </cell>
          <cell r="B306" t="str">
            <v>SERVICIOS DE CAPACITACION</v>
          </cell>
          <cell r="C306">
            <v>222863.72</v>
          </cell>
          <cell r="D306">
            <v>222863.72</v>
          </cell>
        </row>
        <row r="307">
          <cell r="A307">
            <v>7220020700</v>
          </cell>
          <cell r="B307" t="str">
            <v>ASESORIA</v>
          </cell>
          <cell r="C307">
            <v>77131.98</v>
          </cell>
          <cell r="D307">
            <v>77131.98</v>
          </cell>
        </row>
        <row r="308">
          <cell r="A308">
            <v>7220029100</v>
          </cell>
          <cell r="B308" t="str">
            <v>OTROS</v>
          </cell>
          <cell r="C308">
            <v>78804.960000000006</v>
          </cell>
          <cell r="D308">
            <v>78804.960000000006</v>
          </cell>
        </row>
        <row r="309">
          <cell r="A309">
            <v>722002910002</v>
          </cell>
          <cell r="B309" t="str">
            <v>SERVICIO DE ORGANIZACION Y METODO</v>
          </cell>
          <cell r="C309">
            <v>2003.59</v>
          </cell>
          <cell r="D309">
            <v>2003.59</v>
          </cell>
        </row>
        <row r="310">
          <cell r="A310">
            <v>722002910003</v>
          </cell>
          <cell r="B310" t="str">
            <v>SERVICIO DE SELECCION Y EVALUACION DE RECURSOS HUMANOS</v>
          </cell>
          <cell r="C310">
            <v>16377.01</v>
          </cell>
          <cell r="D310">
            <v>16377.01</v>
          </cell>
        </row>
        <row r="311">
          <cell r="A311">
            <v>722002910004</v>
          </cell>
          <cell r="B311" t="str">
            <v>SERVICIO DE CIERRE CENTRALIZADO EN CADI</v>
          </cell>
          <cell r="C311">
            <v>60424.36</v>
          </cell>
          <cell r="D311">
            <v>60424.36</v>
          </cell>
        </row>
        <row r="312">
          <cell r="A312">
            <v>0</v>
          </cell>
          <cell r="B312"/>
          <cell r="C312"/>
          <cell r="D312"/>
        </row>
        <row r="313">
          <cell r="A313">
            <v>0</v>
          </cell>
          <cell r="B313" t="str">
            <v>TOTAL COSTOS</v>
          </cell>
          <cell r="C313">
            <v>15036310.890000001</v>
          </cell>
          <cell r="D313">
            <v>15036310.890000001</v>
          </cell>
        </row>
        <row r="314">
          <cell r="A314">
            <v>0</v>
          </cell>
          <cell r="B314"/>
          <cell r="C314"/>
          <cell r="D314"/>
        </row>
        <row r="315">
          <cell r="A315">
            <v>81</v>
          </cell>
          <cell r="B315" t="str">
            <v>GASTOS DE OPERACION</v>
          </cell>
          <cell r="C315">
            <v>7522630.5199999996</v>
          </cell>
          <cell r="D315">
            <v>7522630.5199999996</v>
          </cell>
        </row>
        <row r="316">
          <cell r="A316">
            <v>811</v>
          </cell>
          <cell r="B316" t="str">
            <v>GASTOS DE FUNCIONARIOS Y EMPLEADOS</v>
          </cell>
          <cell r="C316">
            <v>3727832.91</v>
          </cell>
          <cell r="D316">
            <v>3727832.91</v>
          </cell>
        </row>
        <row r="317">
          <cell r="A317">
            <v>8110</v>
          </cell>
          <cell r="B317" t="str">
            <v>GASTOS DE FUNCIONARIOS Y EMPLEADOS</v>
          </cell>
          <cell r="C317">
            <v>3727832.91</v>
          </cell>
          <cell r="D317">
            <v>3727832.91</v>
          </cell>
        </row>
        <row r="318">
          <cell r="A318">
            <v>811001</v>
          </cell>
          <cell r="B318" t="str">
            <v>REMUNERACIONES</v>
          </cell>
          <cell r="C318">
            <v>1592619.7</v>
          </cell>
          <cell r="D318">
            <v>1592619.7</v>
          </cell>
        </row>
        <row r="319">
          <cell r="A319">
            <v>8110010100</v>
          </cell>
          <cell r="B319" t="str">
            <v>SALARIOS ORDINARIOS</v>
          </cell>
          <cell r="C319">
            <v>1570518.86</v>
          </cell>
          <cell r="D319">
            <v>1570518.86</v>
          </cell>
        </row>
        <row r="320">
          <cell r="A320">
            <v>8110010200</v>
          </cell>
          <cell r="B320" t="str">
            <v>SALARIOS EXTRAORDINARIOS</v>
          </cell>
          <cell r="C320">
            <v>22100.84</v>
          </cell>
          <cell r="D320">
            <v>22100.84</v>
          </cell>
        </row>
        <row r="321">
          <cell r="A321">
            <v>811002</v>
          </cell>
          <cell r="B321" t="str">
            <v>PRESTACIONES AL PERSONAL</v>
          </cell>
          <cell r="C321">
            <v>1131873.72</v>
          </cell>
          <cell r="D321">
            <v>1131873.72</v>
          </cell>
        </row>
        <row r="322">
          <cell r="A322">
            <v>8110020100</v>
          </cell>
          <cell r="B322" t="str">
            <v>AGUINALDOS Y BONIFICACIONES</v>
          </cell>
          <cell r="C322">
            <v>485865.86</v>
          </cell>
          <cell r="D322">
            <v>485865.86</v>
          </cell>
        </row>
        <row r="323">
          <cell r="A323">
            <v>811002010001</v>
          </cell>
          <cell r="B323" t="str">
            <v>AGUINALDO</v>
          </cell>
          <cell r="C323">
            <v>142822.32999999999</v>
          </cell>
          <cell r="D323">
            <v>142822.32999999999</v>
          </cell>
        </row>
        <row r="324">
          <cell r="A324">
            <v>811002010002</v>
          </cell>
          <cell r="B324" t="str">
            <v>BONIFICACIONES</v>
          </cell>
          <cell r="C324">
            <v>343043.53</v>
          </cell>
          <cell r="D324">
            <v>343043.53</v>
          </cell>
        </row>
        <row r="325">
          <cell r="A325">
            <v>8110020200</v>
          </cell>
          <cell r="B325" t="str">
            <v>VACACIONES</v>
          </cell>
          <cell r="C325">
            <v>153052.32</v>
          </cell>
          <cell r="D325">
            <v>153052.32</v>
          </cell>
        </row>
        <row r="326">
          <cell r="A326">
            <v>811002020001</v>
          </cell>
          <cell r="B326" t="str">
            <v>ORDINARIAS</v>
          </cell>
          <cell r="C326">
            <v>153052.32</v>
          </cell>
          <cell r="D326">
            <v>153052.32</v>
          </cell>
        </row>
        <row r="327">
          <cell r="A327">
            <v>8110020300</v>
          </cell>
          <cell r="B327" t="str">
            <v>UNIFORMES</v>
          </cell>
          <cell r="C327">
            <v>4407.41</v>
          </cell>
          <cell r="D327">
            <v>4407.41</v>
          </cell>
        </row>
        <row r="328">
          <cell r="A328">
            <v>8110020400</v>
          </cell>
          <cell r="B328" t="str">
            <v>SEGURO SOCIAL Y F.S.V.</v>
          </cell>
          <cell r="C328">
            <v>57788.78</v>
          </cell>
          <cell r="D328">
            <v>57788.78</v>
          </cell>
        </row>
        <row r="329">
          <cell r="A329">
            <v>811002040001</v>
          </cell>
          <cell r="B329" t="str">
            <v>SALUD</v>
          </cell>
          <cell r="C329">
            <v>57788.78</v>
          </cell>
          <cell r="D329">
            <v>57788.78</v>
          </cell>
        </row>
        <row r="330">
          <cell r="A330">
            <v>8110020500</v>
          </cell>
          <cell r="B330" t="str">
            <v>INSAFOR</v>
          </cell>
          <cell r="C330">
            <v>7910.32</v>
          </cell>
          <cell r="D330">
            <v>7910.32</v>
          </cell>
        </row>
        <row r="331">
          <cell r="A331">
            <v>8110020600</v>
          </cell>
          <cell r="B331" t="str">
            <v>GASTOS MEDICOS</v>
          </cell>
          <cell r="C331">
            <v>23253.7</v>
          </cell>
          <cell r="D331">
            <v>23253.7</v>
          </cell>
        </row>
        <row r="332">
          <cell r="A332">
            <v>8110020800</v>
          </cell>
          <cell r="B332" t="str">
            <v>ATENCIONES Y RECREACIONES</v>
          </cell>
          <cell r="C332">
            <v>61692.73</v>
          </cell>
          <cell r="D332">
            <v>61692.73</v>
          </cell>
        </row>
        <row r="333">
          <cell r="A333">
            <v>811002080001</v>
          </cell>
          <cell r="B333" t="str">
            <v>ATENCIONES SOCIALES</v>
          </cell>
          <cell r="C333">
            <v>41151.69</v>
          </cell>
          <cell r="D333">
            <v>41151.69</v>
          </cell>
        </row>
        <row r="334">
          <cell r="A334">
            <v>811002080002</v>
          </cell>
          <cell r="B334" t="str">
            <v>ACTIVIDADES DEPORTIVAS, CULTURALES Y OTRAS</v>
          </cell>
          <cell r="C334">
            <v>20541.04</v>
          </cell>
          <cell r="D334">
            <v>20541.04</v>
          </cell>
        </row>
        <row r="335">
          <cell r="A335">
            <v>8110020900</v>
          </cell>
          <cell r="B335" t="str">
            <v>OTROS SEGUROS</v>
          </cell>
          <cell r="C335">
            <v>91203.520000000004</v>
          </cell>
          <cell r="D335">
            <v>91203.520000000004</v>
          </cell>
        </row>
        <row r="336">
          <cell r="A336">
            <v>811002090001</v>
          </cell>
          <cell r="B336" t="str">
            <v>DE VIDA</v>
          </cell>
          <cell r="C336">
            <v>21166.560000000001</v>
          </cell>
          <cell r="D336">
            <v>21166.560000000001</v>
          </cell>
        </row>
        <row r="337">
          <cell r="A337">
            <v>811002090002</v>
          </cell>
          <cell r="B337" t="str">
            <v>DE FIDELIDAD</v>
          </cell>
          <cell r="C337">
            <v>12981.64</v>
          </cell>
          <cell r="D337">
            <v>12981.64</v>
          </cell>
        </row>
        <row r="338">
          <cell r="A338">
            <v>811002090003</v>
          </cell>
          <cell r="B338" t="str">
            <v>MEDICO HOSPITALARIO</v>
          </cell>
          <cell r="C338">
            <v>57055.32</v>
          </cell>
          <cell r="D338">
            <v>57055.32</v>
          </cell>
        </row>
        <row r="339">
          <cell r="A339">
            <v>8110021000</v>
          </cell>
          <cell r="B339" t="str">
            <v>AFP'S</v>
          </cell>
          <cell r="C339">
            <v>111601.35</v>
          </cell>
          <cell r="D339">
            <v>111601.35</v>
          </cell>
        </row>
        <row r="340">
          <cell r="A340">
            <v>811002100001</v>
          </cell>
          <cell r="B340" t="str">
            <v>CONFIA</v>
          </cell>
          <cell r="C340">
            <v>49548.46</v>
          </cell>
          <cell r="D340">
            <v>49548.46</v>
          </cell>
        </row>
        <row r="341">
          <cell r="A341">
            <v>811002100002</v>
          </cell>
          <cell r="B341" t="str">
            <v>CRECER</v>
          </cell>
          <cell r="C341">
            <v>62052.89</v>
          </cell>
          <cell r="D341">
            <v>62052.89</v>
          </cell>
        </row>
        <row r="342">
          <cell r="A342">
            <v>8110029100</v>
          </cell>
          <cell r="B342" t="str">
            <v>OTRAS PRESTACIONES AL PERSONAL</v>
          </cell>
          <cell r="C342">
            <v>135097.73000000001</v>
          </cell>
          <cell r="D342">
            <v>135097.73000000001</v>
          </cell>
        </row>
        <row r="343">
          <cell r="A343">
            <v>811002910001</v>
          </cell>
          <cell r="B343" t="str">
            <v>PRESTACION ALIMENTARIA</v>
          </cell>
          <cell r="C343">
            <v>41606.6</v>
          </cell>
          <cell r="D343">
            <v>41606.6</v>
          </cell>
        </row>
        <row r="344">
          <cell r="A344">
            <v>811002910002</v>
          </cell>
          <cell r="B344" t="str">
            <v>CAFE, AZUCAR Y ALIMENTACION</v>
          </cell>
          <cell r="C344">
            <v>18580.490000000002</v>
          </cell>
          <cell r="D344">
            <v>18580.490000000002</v>
          </cell>
        </row>
        <row r="345">
          <cell r="A345">
            <v>811002910003</v>
          </cell>
          <cell r="B345" t="str">
            <v>PRESTACION 25% I.S.S.S.</v>
          </cell>
          <cell r="C345">
            <v>45781.03</v>
          </cell>
          <cell r="D345">
            <v>45781.03</v>
          </cell>
        </row>
        <row r="346">
          <cell r="A346">
            <v>811002910004</v>
          </cell>
          <cell r="B346" t="str">
            <v>LENTES</v>
          </cell>
          <cell r="C346">
            <v>240</v>
          </cell>
          <cell r="D346">
            <v>240</v>
          </cell>
        </row>
        <row r="347">
          <cell r="A347">
            <v>811002910005</v>
          </cell>
          <cell r="B347" t="str">
            <v>INDEMNIZACION POR RETIRO VOLUNTARIO</v>
          </cell>
          <cell r="C347">
            <v>178.36</v>
          </cell>
          <cell r="D347">
            <v>178.36</v>
          </cell>
        </row>
        <row r="348">
          <cell r="A348">
            <v>811002910006</v>
          </cell>
          <cell r="B348" t="str">
            <v>IPSFA</v>
          </cell>
          <cell r="C348">
            <v>589.36</v>
          </cell>
          <cell r="D348">
            <v>589.36</v>
          </cell>
        </row>
        <row r="349">
          <cell r="A349">
            <v>811002910099</v>
          </cell>
          <cell r="B349" t="str">
            <v>OTRAS</v>
          </cell>
          <cell r="C349">
            <v>28121.89</v>
          </cell>
          <cell r="D349">
            <v>28121.89</v>
          </cell>
        </row>
        <row r="350">
          <cell r="A350">
            <v>811003</v>
          </cell>
          <cell r="B350" t="str">
            <v>INDEMNIZACIONES AL PERSONAL</v>
          </cell>
          <cell r="C350">
            <v>167460.1</v>
          </cell>
          <cell r="D350">
            <v>167460.1</v>
          </cell>
        </row>
        <row r="351">
          <cell r="A351">
            <v>8110030100</v>
          </cell>
          <cell r="B351" t="str">
            <v>POR DESPIDO</v>
          </cell>
          <cell r="C351">
            <v>167460.1</v>
          </cell>
          <cell r="D351">
            <v>167460.1</v>
          </cell>
        </row>
        <row r="352">
          <cell r="A352">
            <v>811004</v>
          </cell>
          <cell r="B352" t="str">
            <v>GASTOS DEL DIRECTORIO</v>
          </cell>
          <cell r="C352">
            <v>557986.31999999995</v>
          </cell>
          <cell r="D352">
            <v>557986.31999999995</v>
          </cell>
        </row>
        <row r="353">
          <cell r="A353">
            <v>8110040100</v>
          </cell>
          <cell r="B353" t="str">
            <v>DIETAS</v>
          </cell>
          <cell r="C353">
            <v>427500</v>
          </cell>
          <cell r="D353">
            <v>427500</v>
          </cell>
        </row>
        <row r="354">
          <cell r="A354">
            <v>811004010001</v>
          </cell>
          <cell r="B354" t="str">
            <v>CONSEJO DIRECTIVO O JUNTA DIRECTIVA</v>
          </cell>
          <cell r="C354">
            <v>427500</v>
          </cell>
          <cell r="D354">
            <v>427500</v>
          </cell>
        </row>
        <row r="355">
          <cell r="A355">
            <v>8110049100</v>
          </cell>
          <cell r="B355" t="str">
            <v>OTRAS PRESTACIONES</v>
          </cell>
          <cell r="C355">
            <v>130486.32</v>
          </cell>
          <cell r="D355">
            <v>130486.32</v>
          </cell>
        </row>
        <row r="356">
          <cell r="A356">
            <v>811004910001</v>
          </cell>
          <cell r="B356" t="str">
            <v>ALIMENTACION</v>
          </cell>
          <cell r="C356">
            <v>4690.26</v>
          </cell>
          <cell r="D356">
            <v>4690.26</v>
          </cell>
        </row>
        <row r="357">
          <cell r="A357">
            <v>811004910002</v>
          </cell>
          <cell r="B357" t="str">
            <v>SEGURO MEDICO HOSPITALARIO</v>
          </cell>
          <cell r="C357">
            <v>46928.97</v>
          </cell>
          <cell r="D357">
            <v>46928.97</v>
          </cell>
        </row>
        <row r="358">
          <cell r="A358">
            <v>811004910003</v>
          </cell>
          <cell r="B358" t="str">
            <v>SEGURO DE VIDA</v>
          </cell>
          <cell r="C358">
            <v>17883.39</v>
          </cell>
          <cell r="D358">
            <v>17883.39</v>
          </cell>
        </row>
        <row r="359">
          <cell r="A359">
            <v>811004910005</v>
          </cell>
          <cell r="B359" t="str">
            <v>GASTOS DE VIAJE</v>
          </cell>
          <cell r="C359">
            <v>58814.5</v>
          </cell>
          <cell r="D359">
            <v>58814.5</v>
          </cell>
        </row>
        <row r="360">
          <cell r="A360">
            <v>811004910099</v>
          </cell>
          <cell r="B360" t="str">
            <v>OTRAS</v>
          </cell>
          <cell r="C360">
            <v>2169.1999999999998</v>
          </cell>
          <cell r="D360">
            <v>2169.1999999999998</v>
          </cell>
        </row>
        <row r="361">
          <cell r="A361">
            <v>811005</v>
          </cell>
          <cell r="B361" t="str">
            <v>OTROS GASTOS DEL PERSONAL</v>
          </cell>
          <cell r="C361">
            <v>277893.07</v>
          </cell>
          <cell r="D361">
            <v>277893.07</v>
          </cell>
        </row>
        <row r="362">
          <cell r="A362">
            <v>8110050100</v>
          </cell>
          <cell r="B362" t="str">
            <v>CAPACITACION</v>
          </cell>
          <cell r="C362">
            <v>123232.85</v>
          </cell>
          <cell r="D362">
            <v>123232.85</v>
          </cell>
        </row>
        <row r="363">
          <cell r="A363">
            <v>811005010001</v>
          </cell>
          <cell r="B363" t="str">
            <v>INSTITUTOCIONAL</v>
          </cell>
          <cell r="C363">
            <v>96775.01</v>
          </cell>
          <cell r="D363">
            <v>96775.01</v>
          </cell>
        </row>
        <row r="364">
          <cell r="A364">
            <v>811005010002</v>
          </cell>
          <cell r="B364" t="str">
            <v>PROGRAMA DE BECAS A EMPLEADOS</v>
          </cell>
          <cell r="C364">
            <v>26457.84</v>
          </cell>
          <cell r="D364">
            <v>26457.84</v>
          </cell>
        </row>
        <row r="365">
          <cell r="A365">
            <v>8110050200</v>
          </cell>
          <cell r="B365" t="str">
            <v>GASTOS DE VIAJE</v>
          </cell>
          <cell r="C365">
            <v>25250.94</v>
          </cell>
          <cell r="D365">
            <v>25250.94</v>
          </cell>
        </row>
        <row r="366">
          <cell r="A366">
            <v>8110050300</v>
          </cell>
          <cell r="B366" t="str">
            <v>COMBUSTIBLE Y LUBRICANTES</v>
          </cell>
          <cell r="C366">
            <v>2168.33</v>
          </cell>
          <cell r="D366">
            <v>2168.33</v>
          </cell>
        </row>
        <row r="367">
          <cell r="A367">
            <v>8110050400</v>
          </cell>
          <cell r="B367" t="str">
            <v>VI TICOS Y TRANSPORTE</v>
          </cell>
          <cell r="C367">
            <v>127240.95</v>
          </cell>
          <cell r="D367">
            <v>127240.95</v>
          </cell>
        </row>
        <row r="368">
          <cell r="A368">
            <v>811005040001</v>
          </cell>
          <cell r="B368" t="str">
            <v>VIATICOS</v>
          </cell>
          <cell r="C368">
            <v>24478.04</v>
          </cell>
          <cell r="D368">
            <v>24478.04</v>
          </cell>
        </row>
        <row r="369">
          <cell r="A369">
            <v>811005040002</v>
          </cell>
          <cell r="B369" t="str">
            <v>TRANSPORTE</v>
          </cell>
          <cell r="C369">
            <v>33016.26</v>
          </cell>
          <cell r="D369">
            <v>33016.26</v>
          </cell>
        </row>
        <row r="370">
          <cell r="A370">
            <v>811005040003</v>
          </cell>
          <cell r="B370" t="str">
            <v>KILOMETRAJE</v>
          </cell>
          <cell r="C370">
            <v>69746.649999999994</v>
          </cell>
          <cell r="D370">
            <v>69746.649999999994</v>
          </cell>
        </row>
        <row r="371">
          <cell r="A371">
            <v>812</v>
          </cell>
          <cell r="B371" t="str">
            <v>GASTOS GENERALES</v>
          </cell>
          <cell r="C371">
            <v>3198912.92</v>
          </cell>
          <cell r="D371">
            <v>3198912.92</v>
          </cell>
        </row>
        <row r="372">
          <cell r="A372">
            <v>8120</v>
          </cell>
          <cell r="B372" t="str">
            <v>GASTOS GENERALES</v>
          </cell>
          <cell r="C372">
            <v>3198912.92</v>
          </cell>
          <cell r="D372">
            <v>3198912.92</v>
          </cell>
        </row>
        <row r="373">
          <cell r="A373">
            <v>812001</v>
          </cell>
          <cell r="B373" t="str">
            <v>CONSUMO DE MATERIALES</v>
          </cell>
          <cell r="C373">
            <v>86647.18</v>
          </cell>
          <cell r="D373">
            <v>86647.18</v>
          </cell>
        </row>
        <row r="374">
          <cell r="A374">
            <v>8120010100</v>
          </cell>
          <cell r="B374" t="str">
            <v>COMBUSTIBLE Y LUBRICANTES</v>
          </cell>
          <cell r="C374">
            <v>12709.05</v>
          </cell>
          <cell r="D374">
            <v>12709.05</v>
          </cell>
        </row>
        <row r="375">
          <cell r="A375">
            <v>8120010200</v>
          </cell>
          <cell r="B375" t="str">
            <v>PAPELERIA Y UTILES</v>
          </cell>
          <cell r="C375">
            <v>39028.69</v>
          </cell>
          <cell r="D375">
            <v>39028.69</v>
          </cell>
        </row>
        <row r="376">
          <cell r="A376">
            <v>8120010300</v>
          </cell>
          <cell r="B376" t="str">
            <v>MATERIALES DE LIMPIEZA</v>
          </cell>
          <cell r="C376">
            <v>34909.440000000002</v>
          </cell>
          <cell r="D376">
            <v>34909.440000000002</v>
          </cell>
        </row>
        <row r="377">
          <cell r="A377">
            <v>812002</v>
          </cell>
          <cell r="B377" t="str">
            <v>REPARACION Y MANTENIMIENTO DE ACTIVO FIJO</v>
          </cell>
          <cell r="C377">
            <v>177711.26</v>
          </cell>
          <cell r="D377">
            <v>177711.26</v>
          </cell>
        </row>
        <row r="378">
          <cell r="A378">
            <v>8120020100</v>
          </cell>
          <cell r="B378" t="str">
            <v>EDIFICIOS PROPIOS</v>
          </cell>
          <cell r="C378">
            <v>98381.74</v>
          </cell>
          <cell r="D378">
            <v>98381.74</v>
          </cell>
        </row>
        <row r="379">
          <cell r="A379">
            <v>812002010001</v>
          </cell>
          <cell r="B379" t="str">
            <v>OFICINA CENTRAL</v>
          </cell>
          <cell r="C379">
            <v>39649.050000000003</v>
          </cell>
          <cell r="D379">
            <v>39649.050000000003</v>
          </cell>
        </row>
        <row r="380">
          <cell r="A380">
            <v>812002010002</v>
          </cell>
          <cell r="B380" t="str">
            <v>CENTRO RECREATIVO</v>
          </cell>
          <cell r="C380">
            <v>34400.69</v>
          </cell>
          <cell r="D380">
            <v>34400.69</v>
          </cell>
        </row>
        <row r="381">
          <cell r="A381">
            <v>812002010003</v>
          </cell>
          <cell r="B381" t="str">
            <v>AGENCIAS</v>
          </cell>
          <cell r="C381">
            <v>24332</v>
          </cell>
          <cell r="D381">
            <v>24332</v>
          </cell>
        </row>
        <row r="382">
          <cell r="A382">
            <v>8120020200</v>
          </cell>
          <cell r="B382" t="str">
            <v>EQUIPO DE COMPUTACION</v>
          </cell>
          <cell r="C382">
            <v>34109.94</v>
          </cell>
          <cell r="D382">
            <v>34109.94</v>
          </cell>
        </row>
        <row r="383">
          <cell r="A383">
            <v>8120020300</v>
          </cell>
          <cell r="B383" t="str">
            <v>VEHICULOS</v>
          </cell>
          <cell r="C383">
            <v>19057.96</v>
          </cell>
          <cell r="D383">
            <v>19057.96</v>
          </cell>
        </row>
        <row r="384">
          <cell r="A384">
            <v>8120020400</v>
          </cell>
          <cell r="B384" t="str">
            <v>MOBILIARIO Y EQUIPO DE OFICINA</v>
          </cell>
          <cell r="C384">
            <v>26161.62</v>
          </cell>
          <cell r="D384">
            <v>26161.62</v>
          </cell>
        </row>
        <row r="385">
          <cell r="A385">
            <v>812002040001</v>
          </cell>
          <cell r="B385" t="str">
            <v>MOBILIARIO</v>
          </cell>
          <cell r="C385">
            <v>1626.22</v>
          </cell>
          <cell r="D385">
            <v>1626.22</v>
          </cell>
        </row>
        <row r="386">
          <cell r="A386">
            <v>812002040002</v>
          </cell>
          <cell r="B386" t="str">
            <v>EQUIPO</v>
          </cell>
          <cell r="C386">
            <v>24535.4</v>
          </cell>
          <cell r="D386">
            <v>24535.4</v>
          </cell>
        </row>
        <row r="387">
          <cell r="A387">
            <v>81200204000201</v>
          </cell>
          <cell r="B387" t="str">
            <v>EQUIPO DE OFICINA</v>
          </cell>
          <cell r="C387">
            <v>597.78</v>
          </cell>
          <cell r="D387">
            <v>597.78</v>
          </cell>
        </row>
        <row r="388">
          <cell r="A388">
            <v>81200204000202</v>
          </cell>
          <cell r="B388" t="str">
            <v>AIRE ACONDICIONADO</v>
          </cell>
          <cell r="C388">
            <v>20714.080000000002</v>
          </cell>
          <cell r="D388">
            <v>20714.080000000002</v>
          </cell>
        </row>
        <row r="389">
          <cell r="A389">
            <v>81200204000203</v>
          </cell>
          <cell r="B389" t="str">
            <v>PLANTA DE EMERGENCIA</v>
          </cell>
          <cell r="C389">
            <v>3223.54</v>
          </cell>
          <cell r="D389">
            <v>3223.54</v>
          </cell>
        </row>
        <row r="390">
          <cell r="A390">
            <v>812003</v>
          </cell>
          <cell r="B390" t="str">
            <v>SERVICIOS PUBLICOS E IMPUESTOS</v>
          </cell>
          <cell r="C390">
            <v>571593.93999999994</v>
          </cell>
          <cell r="D390">
            <v>571593.93999999994</v>
          </cell>
        </row>
        <row r="391">
          <cell r="A391">
            <v>8120030100</v>
          </cell>
          <cell r="B391" t="str">
            <v>COMUNICACIONES</v>
          </cell>
          <cell r="C391">
            <v>63653.01</v>
          </cell>
          <cell r="D391">
            <v>63653.01</v>
          </cell>
        </row>
        <row r="392">
          <cell r="A392">
            <v>8120030200</v>
          </cell>
          <cell r="B392" t="str">
            <v>ENERGIA ELECTRICA</v>
          </cell>
          <cell r="C392">
            <v>118310.1</v>
          </cell>
          <cell r="D392">
            <v>118310.1</v>
          </cell>
        </row>
        <row r="393">
          <cell r="A393">
            <v>8120030300</v>
          </cell>
          <cell r="B393" t="str">
            <v>AGUA POTABLE</v>
          </cell>
          <cell r="C393">
            <v>21352.06</v>
          </cell>
          <cell r="D393">
            <v>21352.06</v>
          </cell>
        </row>
        <row r="394">
          <cell r="A394">
            <v>8120030400</v>
          </cell>
          <cell r="B394" t="str">
            <v>IMPUESTOS FISCALES</v>
          </cell>
          <cell r="C394">
            <v>321726.92</v>
          </cell>
          <cell r="D394">
            <v>321726.92</v>
          </cell>
        </row>
        <row r="395">
          <cell r="A395">
            <v>812003040001</v>
          </cell>
          <cell r="B395" t="str">
            <v>REMANENTE DE IVA</v>
          </cell>
          <cell r="C395">
            <v>299121.15000000002</v>
          </cell>
          <cell r="D395">
            <v>299121.15000000002</v>
          </cell>
        </row>
        <row r="396">
          <cell r="A396">
            <v>812003040002</v>
          </cell>
          <cell r="B396" t="str">
            <v>FOVIAL</v>
          </cell>
          <cell r="C396">
            <v>2026.21</v>
          </cell>
          <cell r="D396">
            <v>2026.21</v>
          </cell>
        </row>
        <row r="397">
          <cell r="A397">
            <v>812003040003</v>
          </cell>
          <cell r="B397" t="str">
            <v>DERECHOS DE REGISTRO DE COMERCIO</v>
          </cell>
          <cell r="C397">
            <v>11650.83</v>
          </cell>
          <cell r="D397">
            <v>11650.83</v>
          </cell>
        </row>
        <row r="398">
          <cell r="A398">
            <v>812003040004</v>
          </cell>
          <cell r="B398" t="str">
            <v>TARJETA DE CIRCULACION DE VEHICULOS</v>
          </cell>
          <cell r="C398">
            <v>1362.29</v>
          </cell>
          <cell r="D398">
            <v>1362.29</v>
          </cell>
        </row>
        <row r="399">
          <cell r="A399">
            <v>812003040006</v>
          </cell>
          <cell r="B399" t="str">
            <v>PORTACION DE ARMAS</v>
          </cell>
          <cell r="C399">
            <v>121.06</v>
          </cell>
          <cell r="D399">
            <v>121.06</v>
          </cell>
        </row>
        <row r="400">
          <cell r="A400">
            <v>812003040099</v>
          </cell>
          <cell r="B400" t="str">
            <v>OTROS</v>
          </cell>
          <cell r="C400">
            <v>7445.38</v>
          </cell>
          <cell r="D400">
            <v>7445.38</v>
          </cell>
        </row>
        <row r="401">
          <cell r="A401">
            <v>8120030500</v>
          </cell>
          <cell r="B401" t="str">
            <v>IMPUESTOS MUNICIPALES</v>
          </cell>
          <cell r="C401">
            <v>46551.85</v>
          </cell>
          <cell r="D401">
            <v>46551.85</v>
          </cell>
        </row>
        <row r="402">
          <cell r="A402">
            <v>812004</v>
          </cell>
          <cell r="B402" t="str">
            <v>PUBLICIDAD Y PROMOCION</v>
          </cell>
          <cell r="C402">
            <v>215859.53</v>
          </cell>
          <cell r="D402">
            <v>215859.53</v>
          </cell>
        </row>
        <row r="403">
          <cell r="A403">
            <v>8120040100</v>
          </cell>
          <cell r="B403" t="str">
            <v>TELEVISION</v>
          </cell>
          <cell r="C403">
            <v>29120</v>
          </cell>
          <cell r="D403">
            <v>29120</v>
          </cell>
        </row>
        <row r="404">
          <cell r="A404">
            <v>8120040200</v>
          </cell>
          <cell r="B404" t="str">
            <v>RADIO</v>
          </cell>
          <cell r="C404">
            <v>10852.8</v>
          </cell>
          <cell r="D404">
            <v>10852.8</v>
          </cell>
        </row>
        <row r="405">
          <cell r="A405">
            <v>8120040300</v>
          </cell>
          <cell r="B405" t="str">
            <v>PRENSA ESCRITA</v>
          </cell>
          <cell r="C405">
            <v>48095.16</v>
          </cell>
          <cell r="D405">
            <v>48095.16</v>
          </cell>
        </row>
        <row r="406">
          <cell r="A406">
            <v>8120040400</v>
          </cell>
          <cell r="B406" t="str">
            <v>OTROS MEDIOS</v>
          </cell>
          <cell r="C406">
            <v>95841.57</v>
          </cell>
          <cell r="D406">
            <v>95841.57</v>
          </cell>
        </row>
        <row r="407">
          <cell r="A407">
            <v>812004040001</v>
          </cell>
          <cell r="B407" t="str">
            <v>OTTROS MEDIOS</v>
          </cell>
          <cell r="C407">
            <v>95841.57</v>
          </cell>
          <cell r="D407">
            <v>95841.57</v>
          </cell>
        </row>
        <row r="408">
          <cell r="A408">
            <v>8120040500</v>
          </cell>
          <cell r="B408" t="str">
            <v>ARTICULOS PROMOCIONALES</v>
          </cell>
          <cell r="C408">
            <v>4950</v>
          </cell>
          <cell r="D408">
            <v>4950</v>
          </cell>
        </row>
        <row r="409">
          <cell r="A409">
            <v>8120040600</v>
          </cell>
          <cell r="B409" t="str">
            <v>GASTOS DE REPRESENTACIION</v>
          </cell>
          <cell r="C409">
            <v>27000</v>
          </cell>
          <cell r="D409">
            <v>27000</v>
          </cell>
        </row>
        <row r="410">
          <cell r="A410">
            <v>812006</v>
          </cell>
          <cell r="B410" t="str">
            <v>SEGUROS SOBRE BIENES</v>
          </cell>
          <cell r="C410">
            <v>58228.69</v>
          </cell>
          <cell r="D410">
            <v>58228.69</v>
          </cell>
        </row>
        <row r="411">
          <cell r="A411">
            <v>8120060100</v>
          </cell>
          <cell r="B411" t="str">
            <v>SOBRE ACTIVOS FIJOS</v>
          </cell>
          <cell r="C411">
            <v>52360.13</v>
          </cell>
          <cell r="D411">
            <v>52360.13</v>
          </cell>
        </row>
        <row r="412">
          <cell r="A412">
            <v>812006010001</v>
          </cell>
          <cell r="B412" t="str">
            <v>EDIFICIOS</v>
          </cell>
          <cell r="C412">
            <v>28740.7</v>
          </cell>
          <cell r="D412">
            <v>28740.7</v>
          </cell>
        </row>
        <row r="413">
          <cell r="A413">
            <v>812006010002</v>
          </cell>
          <cell r="B413" t="str">
            <v>MOBILIARIO</v>
          </cell>
          <cell r="C413">
            <v>2006.69</v>
          </cell>
          <cell r="D413">
            <v>2006.69</v>
          </cell>
        </row>
        <row r="414">
          <cell r="A414">
            <v>812006010003</v>
          </cell>
          <cell r="B414" t="str">
            <v>EQUIPO DE OFICINA</v>
          </cell>
          <cell r="C414">
            <v>3624.22</v>
          </cell>
          <cell r="D414">
            <v>3624.22</v>
          </cell>
        </row>
        <row r="415">
          <cell r="A415">
            <v>812006010004</v>
          </cell>
          <cell r="B415" t="str">
            <v>VEHICULOS</v>
          </cell>
          <cell r="C415">
            <v>15928.76</v>
          </cell>
          <cell r="D415">
            <v>15928.76</v>
          </cell>
        </row>
        <row r="416">
          <cell r="A416">
            <v>812006010005</v>
          </cell>
          <cell r="B416" t="str">
            <v>MAQUINARIA, EQUIPO Y HERRAMIENTAS</v>
          </cell>
          <cell r="C416">
            <v>2059.7600000000002</v>
          </cell>
          <cell r="D416">
            <v>2059.7600000000002</v>
          </cell>
        </row>
        <row r="417">
          <cell r="A417">
            <v>8120060200</v>
          </cell>
          <cell r="B417" t="str">
            <v>SOBRE RIESGOS BANCARIOS</v>
          </cell>
          <cell r="C417">
            <v>5868.56</v>
          </cell>
          <cell r="D417">
            <v>5868.56</v>
          </cell>
        </row>
        <row r="418">
          <cell r="A418">
            <v>812007</v>
          </cell>
          <cell r="B418" t="str">
            <v>HONORARIOS PROFESIONALES</v>
          </cell>
          <cell r="C418">
            <v>312541.03999999998</v>
          </cell>
          <cell r="D418">
            <v>312541.03999999998</v>
          </cell>
        </row>
        <row r="419">
          <cell r="A419">
            <v>8120070100</v>
          </cell>
          <cell r="B419" t="str">
            <v>AUDITORES</v>
          </cell>
          <cell r="C419">
            <v>41249.97</v>
          </cell>
          <cell r="D419">
            <v>41249.97</v>
          </cell>
        </row>
        <row r="420">
          <cell r="A420">
            <v>812007010001</v>
          </cell>
          <cell r="B420" t="str">
            <v>AUDITORIA EXTERNA</v>
          </cell>
          <cell r="C420">
            <v>33750</v>
          </cell>
          <cell r="D420">
            <v>33750</v>
          </cell>
        </row>
        <row r="421">
          <cell r="A421">
            <v>812007010002</v>
          </cell>
          <cell r="B421" t="str">
            <v>AUDITORIA FISCAL</v>
          </cell>
          <cell r="C421">
            <v>7499.97</v>
          </cell>
          <cell r="D421">
            <v>7499.97</v>
          </cell>
        </row>
        <row r="422">
          <cell r="A422">
            <v>8120070200</v>
          </cell>
          <cell r="B422" t="str">
            <v>ABOGADOS</v>
          </cell>
          <cell r="C422">
            <v>131962.5</v>
          </cell>
          <cell r="D422">
            <v>131962.5</v>
          </cell>
        </row>
        <row r="423">
          <cell r="A423">
            <v>8120070300</v>
          </cell>
          <cell r="B423" t="str">
            <v>EMPRESAS CONSULTORAS</v>
          </cell>
          <cell r="C423">
            <v>7635</v>
          </cell>
          <cell r="D423">
            <v>7635</v>
          </cell>
        </row>
        <row r="424">
          <cell r="A424">
            <v>8120070900</v>
          </cell>
          <cell r="B424" t="str">
            <v>OTROS</v>
          </cell>
          <cell r="C424">
            <v>131693.57</v>
          </cell>
          <cell r="D424">
            <v>131693.57</v>
          </cell>
        </row>
        <row r="425">
          <cell r="A425">
            <v>812008</v>
          </cell>
          <cell r="B425" t="str">
            <v>SUPERINTENDENCIA DEL SISTEMA FINANCIERO</v>
          </cell>
          <cell r="C425">
            <v>238512.42</v>
          </cell>
          <cell r="D425">
            <v>238512.42</v>
          </cell>
        </row>
        <row r="426">
          <cell r="A426">
            <v>8120080100</v>
          </cell>
          <cell r="B426" t="str">
            <v>CUOTA OBLIGATORIA</v>
          </cell>
          <cell r="C426">
            <v>238512.42</v>
          </cell>
          <cell r="D426">
            <v>238512.42</v>
          </cell>
        </row>
        <row r="427">
          <cell r="A427">
            <v>812011</v>
          </cell>
          <cell r="B427" t="str">
            <v>SERVICIOS TECNICOS</v>
          </cell>
          <cell r="C427">
            <v>279067.48</v>
          </cell>
          <cell r="D427">
            <v>279067.48</v>
          </cell>
        </row>
        <row r="428">
          <cell r="A428">
            <v>8120110700</v>
          </cell>
          <cell r="B428" t="str">
            <v>ASESORIA</v>
          </cell>
          <cell r="C428">
            <v>11123.53</v>
          </cell>
          <cell r="D428">
            <v>11123.53</v>
          </cell>
        </row>
        <row r="429">
          <cell r="A429">
            <v>8120110800</v>
          </cell>
          <cell r="B429" t="str">
            <v>INFORM TICA</v>
          </cell>
          <cell r="C429">
            <v>267943.95</v>
          </cell>
          <cell r="D429">
            <v>267943.95</v>
          </cell>
        </row>
        <row r="430">
          <cell r="A430">
            <v>812099</v>
          </cell>
          <cell r="B430" t="str">
            <v>OTROS</v>
          </cell>
          <cell r="C430">
            <v>1258751.3799999999</v>
          </cell>
          <cell r="D430">
            <v>1258751.3799999999</v>
          </cell>
        </row>
        <row r="431">
          <cell r="A431">
            <v>8120990100</v>
          </cell>
          <cell r="B431" t="str">
            <v>SERVICIOS DE SEGURIDAD</v>
          </cell>
          <cell r="C431">
            <v>188714.2</v>
          </cell>
          <cell r="D431">
            <v>188714.2</v>
          </cell>
        </row>
        <row r="432">
          <cell r="A432">
            <v>8120990200</v>
          </cell>
          <cell r="B432" t="str">
            <v>SUSCRIPCIONES</v>
          </cell>
          <cell r="C432">
            <v>2121.9299999999998</v>
          </cell>
          <cell r="D432">
            <v>2121.9299999999998</v>
          </cell>
        </row>
        <row r="433">
          <cell r="A433">
            <v>8120990300</v>
          </cell>
          <cell r="B433" t="str">
            <v>CONTRIBUCIONES</v>
          </cell>
          <cell r="C433">
            <v>174757.98</v>
          </cell>
          <cell r="D433">
            <v>174757.98</v>
          </cell>
        </row>
        <row r="434">
          <cell r="A434">
            <v>812099030001</v>
          </cell>
          <cell r="B434" t="str">
            <v>INSTITUCIONES BENEFICAS</v>
          </cell>
          <cell r="C434">
            <v>5565</v>
          </cell>
          <cell r="D434">
            <v>5565</v>
          </cell>
        </row>
        <row r="435">
          <cell r="A435">
            <v>812099030099</v>
          </cell>
          <cell r="B435" t="str">
            <v>OTRAS INSTITUCIONES</v>
          </cell>
          <cell r="C435">
            <v>169192.98</v>
          </cell>
          <cell r="D435">
            <v>169192.98</v>
          </cell>
        </row>
        <row r="436">
          <cell r="A436">
            <v>8120990400</v>
          </cell>
          <cell r="B436" t="str">
            <v>PUBLICACIONES Y CONVOCATORIAS</v>
          </cell>
          <cell r="C436">
            <v>34834.49</v>
          </cell>
          <cell r="D436">
            <v>34834.49</v>
          </cell>
        </row>
        <row r="437">
          <cell r="A437">
            <v>8120999100</v>
          </cell>
          <cell r="B437" t="str">
            <v>OTROS</v>
          </cell>
          <cell r="C437">
            <v>858322.78</v>
          </cell>
          <cell r="D437">
            <v>858322.78</v>
          </cell>
        </row>
        <row r="438">
          <cell r="A438">
            <v>812099910001</v>
          </cell>
          <cell r="B438" t="str">
            <v>SERVICIOS DE LIMPIEZA Y MENSAJERIA</v>
          </cell>
          <cell r="C438">
            <v>123700</v>
          </cell>
          <cell r="D438">
            <v>123700</v>
          </cell>
        </row>
        <row r="439">
          <cell r="A439">
            <v>812099910003</v>
          </cell>
          <cell r="B439" t="str">
            <v>MEMBRESIA</v>
          </cell>
          <cell r="C439">
            <v>28305.23</v>
          </cell>
          <cell r="D439">
            <v>28305.23</v>
          </cell>
        </row>
        <row r="440">
          <cell r="A440">
            <v>812099910004</v>
          </cell>
          <cell r="B440" t="str">
            <v>ASAMBLEA GENERAL DE ACCIONISTAS</v>
          </cell>
          <cell r="C440">
            <v>8186.92</v>
          </cell>
          <cell r="D440">
            <v>8186.92</v>
          </cell>
        </row>
        <row r="441">
          <cell r="A441">
            <v>812099910006</v>
          </cell>
          <cell r="B441" t="str">
            <v>ATENCION A COOPERATIVAS SOCIAS</v>
          </cell>
          <cell r="C441">
            <v>17388.810000000001</v>
          </cell>
          <cell r="D441">
            <v>17388.810000000001</v>
          </cell>
        </row>
        <row r="442">
          <cell r="A442">
            <v>812099910007</v>
          </cell>
          <cell r="B442" t="str">
            <v>EVENTOS INSTITUCIONALES</v>
          </cell>
          <cell r="C442">
            <v>141615.9</v>
          </cell>
          <cell r="D442">
            <v>141615.9</v>
          </cell>
        </row>
        <row r="443">
          <cell r="A443">
            <v>812099910008</v>
          </cell>
          <cell r="B443" t="str">
            <v>DIETAS A COMITES DE APOYO AL CONSEJO DIRECTIVO</v>
          </cell>
          <cell r="C443">
            <v>15400</v>
          </cell>
          <cell r="D443">
            <v>15400</v>
          </cell>
        </row>
        <row r="444">
          <cell r="A444">
            <v>812099910011</v>
          </cell>
          <cell r="B444" t="str">
            <v>SERVICIOS DE PERSONAL OUTSOURCING</v>
          </cell>
          <cell r="C444">
            <v>9155.49</v>
          </cell>
          <cell r="D444">
            <v>9155.49</v>
          </cell>
        </row>
        <row r="445">
          <cell r="A445">
            <v>812099910012</v>
          </cell>
          <cell r="B445" t="str">
            <v>CUENTA CORRIENTE</v>
          </cell>
          <cell r="C445">
            <v>406142.39</v>
          </cell>
          <cell r="D445">
            <v>406142.39</v>
          </cell>
        </row>
        <row r="446">
          <cell r="A446">
            <v>812099910099</v>
          </cell>
          <cell r="B446" t="str">
            <v>OTROS</v>
          </cell>
          <cell r="C446">
            <v>108428.04</v>
          </cell>
          <cell r="D446">
            <v>108428.04</v>
          </cell>
        </row>
        <row r="447">
          <cell r="A447">
            <v>813</v>
          </cell>
          <cell r="B447" t="str">
            <v>DEPRECIACIONES Y AMORTIZACIONES</v>
          </cell>
          <cell r="C447">
            <v>595884.68999999994</v>
          </cell>
          <cell r="D447">
            <v>595884.68999999994</v>
          </cell>
        </row>
        <row r="448">
          <cell r="A448">
            <v>8130</v>
          </cell>
          <cell r="B448" t="str">
            <v>DEPRECIACIONES Y AMORTIZACIONES</v>
          </cell>
          <cell r="C448">
            <v>595884.68999999994</v>
          </cell>
          <cell r="D448">
            <v>595884.68999999994</v>
          </cell>
        </row>
        <row r="449">
          <cell r="A449">
            <v>813001</v>
          </cell>
          <cell r="B449" t="str">
            <v>DEPRECIACIONES</v>
          </cell>
          <cell r="C449">
            <v>423795.75</v>
          </cell>
          <cell r="D449">
            <v>423795.75</v>
          </cell>
        </row>
        <row r="450">
          <cell r="A450">
            <v>8130010100</v>
          </cell>
          <cell r="B450" t="str">
            <v>BIENES MUEBLES</v>
          </cell>
          <cell r="C450">
            <v>239300.93</v>
          </cell>
          <cell r="D450">
            <v>239300.93</v>
          </cell>
        </row>
        <row r="451">
          <cell r="A451">
            <v>813001010001</v>
          </cell>
          <cell r="B451" t="str">
            <v>VALOR HISTORICO</v>
          </cell>
          <cell r="C451">
            <v>239300.93</v>
          </cell>
          <cell r="D451">
            <v>239300.93</v>
          </cell>
        </row>
        <row r="452">
          <cell r="A452">
            <v>81300101000102</v>
          </cell>
          <cell r="B452" t="str">
            <v>EQUIPO DE COMPUTACION</v>
          </cell>
          <cell r="C452">
            <v>126786.74</v>
          </cell>
          <cell r="D452">
            <v>126786.74</v>
          </cell>
        </row>
        <row r="453">
          <cell r="A453">
            <v>81300101000103</v>
          </cell>
          <cell r="B453" t="str">
            <v>EQUIPO DE OFICINA</v>
          </cell>
          <cell r="C453">
            <v>12978.26</v>
          </cell>
          <cell r="D453">
            <v>12978.26</v>
          </cell>
        </row>
        <row r="454">
          <cell r="A454">
            <v>81300101000104</v>
          </cell>
          <cell r="B454" t="str">
            <v>MOBILIARIO</v>
          </cell>
          <cell r="C454">
            <v>13127.39</v>
          </cell>
          <cell r="D454">
            <v>13127.39</v>
          </cell>
        </row>
        <row r="455">
          <cell r="A455">
            <v>81300101000105</v>
          </cell>
          <cell r="B455" t="str">
            <v>VEHICULOS</v>
          </cell>
          <cell r="C455">
            <v>45118.080000000002</v>
          </cell>
          <cell r="D455">
            <v>45118.080000000002</v>
          </cell>
        </row>
        <row r="456">
          <cell r="A456">
            <v>81300101000106</v>
          </cell>
          <cell r="B456" t="str">
            <v>MAQUINARIA, EQUIPO Y HERRAMIENTAS</v>
          </cell>
          <cell r="C456">
            <v>41290.46</v>
          </cell>
          <cell r="D456">
            <v>41290.46</v>
          </cell>
        </row>
        <row r="457">
          <cell r="A457">
            <v>8130010200</v>
          </cell>
          <cell r="B457" t="str">
            <v>BIENES INMUEBLES</v>
          </cell>
          <cell r="C457">
            <v>184494.82</v>
          </cell>
          <cell r="D457">
            <v>184494.82</v>
          </cell>
        </row>
        <row r="458">
          <cell r="A458">
            <v>813001020001</v>
          </cell>
          <cell r="B458" t="str">
            <v>VALOR HISTORICO</v>
          </cell>
          <cell r="C458">
            <v>155247.25</v>
          </cell>
          <cell r="D458">
            <v>155247.25</v>
          </cell>
        </row>
        <row r="459">
          <cell r="A459">
            <v>81300102000101</v>
          </cell>
          <cell r="B459" t="str">
            <v>EDIFICACIONES</v>
          </cell>
          <cell r="C459">
            <v>155247.25</v>
          </cell>
          <cell r="D459">
            <v>155247.25</v>
          </cell>
        </row>
        <row r="460">
          <cell r="A460">
            <v>813001020002</v>
          </cell>
          <cell r="B460" t="str">
            <v>REVALUOS</v>
          </cell>
          <cell r="C460">
            <v>29247.57</v>
          </cell>
          <cell r="D460">
            <v>29247.57</v>
          </cell>
        </row>
        <row r="461">
          <cell r="A461">
            <v>81300102000201</v>
          </cell>
          <cell r="B461" t="str">
            <v>EDIFICACIONES</v>
          </cell>
          <cell r="C461">
            <v>29247.57</v>
          </cell>
          <cell r="D461">
            <v>29247.57</v>
          </cell>
        </row>
        <row r="462">
          <cell r="A462">
            <v>813002</v>
          </cell>
          <cell r="B462" t="str">
            <v>AMORTIZACIONES</v>
          </cell>
          <cell r="C462">
            <v>172088.94</v>
          </cell>
          <cell r="D462">
            <v>172088.94</v>
          </cell>
        </row>
        <row r="463">
          <cell r="A463">
            <v>8130020200</v>
          </cell>
          <cell r="B463" t="str">
            <v>REMODELACIONES Y READECUACIONES EN LOCALES PROPIOS</v>
          </cell>
          <cell r="C463">
            <v>10332.18</v>
          </cell>
          <cell r="D463">
            <v>10332.18</v>
          </cell>
        </row>
        <row r="464">
          <cell r="A464">
            <v>813002020002</v>
          </cell>
          <cell r="B464" t="str">
            <v>INMUEBLES</v>
          </cell>
          <cell r="C464">
            <v>10332.18</v>
          </cell>
          <cell r="D464">
            <v>10332.18</v>
          </cell>
        </row>
        <row r="465">
          <cell r="A465">
            <v>8130020300</v>
          </cell>
          <cell r="B465" t="str">
            <v>PROGRAMAS COMPUTACIONALES</v>
          </cell>
          <cell r="C465">
            <v>161756.76</v>
          </cell>
          <cell r="D465">
            <v>161756.76</v>
          </cell>
        </row>
        <row r="466">
          <cell r="A466">
            <v>82</v>
          </cell>
          <cell r="B466" t="str">
            <v>GASTOS NO OPERACIONALES</v>
          </cell>
          <cell r="C466">
            <v>511698.54</v>
          </cell>
          <cell r="D466">
            <v>511698.54</v>
          </cell>
        </row>
        <row r="467">
          <cell r="A467">
            <v>827</v>
          </cell>
          <cell r="B467" t="str">
            <v>OTROS</v>
          </cell>
          <cell r="C467">
            <v>511698.54</v>
          </cell>
          <cell r="D467">
            <v>511698.54</v>
          </cell>
        </row>
        <row r="468">
          <cell r="A468">
            <v>8270</v>
          </cell>
          <cell r="B468" t="str">
            <v>OTROS</v>
          </cell>
          <cell r="C468">
            <v>511698.54</v>
          </cell>
          <cell r="D468">
            <v>511698.54</v>
          </cell>
        </row>
        <row r="469">
          <cell r="A469">
            <v>827000</v>
          </cell>
          <cell r="B469" t="str">
            <v>OTROS</v>
          </cell>
          <cell r="C469">
            <v>511698.54</v>
          </cell>
          <cell r="D469">
            <v>511698.54</v>
          </cell>
        </row>
        <row r="470">
          <cell r="A470">
            <v>8270000000</v>
          </cell>
          <cell r="B470" t="str">
            <v>OTROS</v>
          </cell>
          <cell r="C470">
            <v>511698.54</v>
          </cell>
          <cell r="D470">
            <v>511698.54</v>
          </cell>
        </row>
        <row r="471">
          <cell r="A471">
            <v>827000000002</v>
          </cell>
          <cell r="B471" t="str">
            <v>REMUNERACION ENCAJE ENTIDADES SOCIAS NO SUPERVISADAS S.</v>
          </cell>
          <cell r="C471">
            <v>13562.57</v>
          </cell>
          <cell r="D471">
            <v>13562.57</v>
          </cell>
        </row>
        <row r="472">
          <cell r="A472">
            <v>827000000003</v>
          </cell>
          <cell r="B472" t="str">
            <v>REMUNERACION DISPONIBLE DE ENTIDADES SOCIAS</v>
          </cell>
          <cell r="C472">
            <v>30069.45</v>
          </cell>
          <cell r="D472">
            <v>30069.45</v>
          </cell>
        </row>
        <row r="473">
          <cell r="A473">
            <v>827000000004</v>
          </cell>
          <cell r="B473" t="str">
            <v>PROVISION PARA INCOBRABILIDAD DE CUENTAS POR COBRAR</v>
          </cell>
          <cell r="C473">
            <v>67058.789999999994</v>
          </cell>
          <cell r="D473">
            <v>67058.789999999994</v>
          </cell>
        </row>
        <row r="474">
          <cell r="A474">
            <v>827000000008</v>
          </cell>
          <cell r="B474" t="str">
            <v>ASISTENCIA MEDICA</v>
          </cell>
          <cell r="C474">
            <v>1066.8399999999999</v>
          </cell>
          <cell r="D474">
            <v>1066.8399999999999</v>
          </cell>
        </row>
        <row r="475">
          <cell r="A475">
            <v>827000000099</v>
          </cell>
          <cell r="B475" t="str">
            <v>OTROS</v>
          </cell>
          <cell r="C475">
            <v>399940.89</v>
          </cell>
          <cell r="D475">
            <v>399940.89</v>
          </cell>
        </row>
        <row r="476">
          <cell r="A476">
            <v>83</v>
          </cell>
          <cell r="B476" t="str">
            <v>IMPUESTOS DIRECTOS</v>
          </cell>
          <cell r="C476">
            <v>1458087.02</v>
          </cell>
          <cell r="D476">
            <v>1458087.02</v>
          </cell>
        </row>
        <row r="477">
          <cell r="A477">
            <v>831</v>
          </cell>
          <cell r="B477" t="str">
            <v>IMPUESTO SOBRE LA RENTA</v>
          </cell>
          <cell r="C477">
            <v>1458087.02</v>
          </cell>
          <cell r="D477">
            <v>1458087.02</v>
          </cell>
        </row>
        <row r="478">
          <cell r="A478">
            <v>8310</v>
          </cell>
          <cell r="B478" t="str">
            <v>IMPUESTO SOBRE LA RENTA</v>
          </cell>
          <cell r="C478">
            <v>1458087.02</v>
          </cell>
          <cell r="D478">
            <v>1458087.02</v>
          </cell>
        </row>
        <row r="479">
          <cell r="A479">
            <v>831000</v>
          </cell>
          <cell r="B479" t="str">
            <v>IMPUESTO SOBRE LA RENTA</v>
          </cell>
          <cell r="C479">
            <v>1458087.02</v>
          </cell>
          <cell r="D479">
            <v>1458087.02</v>
          </cell>
        </row>
        <row r="480">
          <cell r="A480">
            <v>8310000000</v>
          </cell>
          <cell r="B480" t="str">
            <v>IMPUESTO SOBRE LA RENTA</v>
          </cell>
          <cell r="C480">
            <v>1458087.02</v>
          </cell>
          <cell r="D480">
            <v>1458087.02</v>
          </cell>
        </row>
        <row r="481">
          <cell r="A481">
            <v>831000000001</v>
          </cell>
          <cell r="B481" t="str">
            <v>IMPUESTO SOBRE LA RENTA</v>
          </cell>
          <cell r="C481">
            <v>1458087.02</v>
          </cell>
          <cell r="D481">
            <v>1458087.02</v>
          </cell>
        </row>
        <row r="482">
          <cell r="A482">
            <v>0</v>
          </cell>
          <cell r="B482"/>
          <cell r="C482"/>
          <cell r="D482"/>
        </row>
        <row r="483">
          <cell r="A483">
            <v>0</v>
          </cell>
          <cell r="B483" t="str">
            <v>TOTAL GASTOS</v>
          </cell>
          <cell r="C483">
            <v>9492416.0800000001</v>
          </cell>
          <cell r="D483">
            <v>9492416.0800000001</v>
          </cell>
        </row>
        <row r="484">
          <cell r="A484">
            <v>0</v>
          </cell>
          <cell r="B484"/>
          <cell r="C484"/>
          <cell r="D484"/>
        </row>
        <row r="485">
          <cell r="A485">
            <v>0</v>
          </cell>
          <cell r="B485" t="str">
            <v>TOTAL CUENTAS DEUDORAS</v>
          </cell>
          <cell r="C485">
            <v>627275189.48000002</v>
          </cell>
          <cell r="D485">
            <v>627275189.48000002</v>
          </cell>
        </row>
        <row r="486">
          <cell r="A486">
            <v>0</v>
          </cell>
          <cell r="B486"/>
          <cell r="C486"/>
          <cell r="D486"/>
        </row>
        <row r="487">
          <cell r="A487">
            <v>0</v>
          </cell>
          <cell r="B487" t="str">
            <v>CUENTAS ACREEDORAS</v>
          </cell>
          <cell r="C487">
            <v>0</v>
          </cell>
          <cell r="D487">
            <v>0</v>
          </cell>
        </row>
        <row r="488">
          <cell r="A488">
            <v>21</v>
          </cell>
          <cell r="B488" t="str">
            <v>PASIVOS DE INTERMEDIACION</v>
          </cell>
          <cell r="C488">
            <v>-207898856.41999999</v>
          </cell>
          <cell r="D488">
            <v>-207898856.41999999</v>
          </cell>
        </row>
        <row r="489">
          <cell r="A489">
            <v>211</v>
          </cell>
          <cell r="B489" t="str">
            <v>DEPOSITOS</v>
          </cell>
          <cell r="C489">
            <v>-33259739.120000001</v>
          </cell>
          <cell r="D489">
            <v>-33259739.120000001</v>
          </cell>
        </row>
        <row r="490">
          <cell r="A490">
            <v>2110</v>
          </cell>
          <cell r="B490" t="str">
            <v>DEPOSITOS A LA VISTA</v>
          </cell>
          <cell r="C490">
            <v>-28248807.609999999</v>
          </cell>
          <cell r="D490">
            <v>-28248807.609999999</v>
          </cell>
        </row>
        <row r="491">
          <cell r="A491">
            <v>211001</v>
          </cell>
          <cell r="B491" t="str">
            <v>DEPOSITOS EN CUENTA CORRIENTE</v>
          </cell>
          <cell r="C491">
            <v>-28248807.609999999</v>
          </cell>
          <cell r="D491">
            <v>-28248807.609999999</v>
          </cell>
        </row>
        <row r="492">
          <cell r="A492">
            <v>2110010601</v>
          </cell>
          <cell r="B492" t="str">
            <v>OTRAS ENTIDADES DEL SISTEMA FINANCIERO</v>
          </cell>
          <cell r="C492">
            <v>-28248807.609999999</v>
          </cell>
          <cell r="D492">
            <v>-28248807.609999999</v>
          </cell>
        </row>
        <row r="493">
          <cell r="A493">
            <v>2111</v>
          </cell>
          <cell r="B493" t="str">
            <v>DEPOSITOS PACTADOS HASTA UN AÑO PLAZO</v>
          </cell>
          <cell r="C493">
            <v>-5010931.51</v>
          </cell>
          <cell r="D493">
            <v>-5010931.51</v>
          </cell>
        </row>
        <row r="494">
          <cell r="A494">
            <v>211102</v>
          </cell>
          <cell r="B494" t="str">
            <v>DEPOSITOS A 30 DIAS PLAZO</v>
          </cell>
          <cell r="C494">
            <v>-5010931.51</v>
          </cell>
          <cell r="D494">
            <v>-5010931.51</v>
          </cell>
        </row>
        <row r="495">
          <cell r="A495">
            <v>2111020601</v>
          </cell>
          <cell r="B495" t="str">
            <v>OTRAS ENTIDADES DEL SISTEMA FINANCIERO</v>
          </cell>
          <cell r="C495">
            <v>-5000000</v>
          </cell>
          <cell r="D495">
            <v>-5000000</v>
          </cell>
        </row>
        <row r="496">
          <cell r="A496">
            <v>2111029901</v>
          </cell>
          <cell r="B496" t="str">
            <v>INTERESES Y OTROS POR PAGAR</v>
          </cell>
          <cell r="C496">
            <v>-10931.51</v>
          </cell>
          <cell r="D496">
            <v>-10931.51</v>
          </cell>
        </row>
        <row r="497">
          <cell r="A497">
            <v>211102990106</v>
          </cell>
          <cell r="B497" t="str">
            <v>OTRAS ENTIDADES DEL SISTEMA FINANCIERO</v>
          </cell>
          <cell r="C497">
            <v>-10931.51</v>
          </cell>
          <cell r="D497">
            <v>-10931.51</v>
          </cell>
        </row>
        <row r="498">
          <cell r="A498">
            <v>212</v>
          </cell>
          <cell r="B498" t="str">
            <v>PRESTAMOS</v>
          </cell>
          <cell r="C498">
            <v>-174615262.53</v>
          </cell>
          <cell r="D498">
            <v>-174615262.53</v>
          </cell>
        </row>
        <row r="499">
          <cell r="A499">
            <v>2121</v>
          </cell>
          <cell r="B499" t="str">
            <v>PRESTAMOS PACTADOS HASTA UN AÑO PLAZO</v>
          </cell>
          <cell r="C499">
            <v>-5000651.13</v>
          </cell>
          <cell r="D499">
            <v>-5000651.13</v>
          </cell>
        </row>
        <row r="500">
          <cell r="A500">
            <v>212106</v>
          </cell>
          <cell r="B500" t="str">
            <v>ADEUDADO A OTRAS ENTIDADES DEL SISTEMA FINANCIERO</v>
          </cell>
          <cell r="C500">
            <v>-5000651.13</v>
          </cell>
          <cell r="D500">
            <v>-5000651.13</v>
          </cell>
        </row>
        <row r="501">
          <cell r="A501">
            <v>2121060701</v>
          </cell>
          <cell r="B501" t="str">
            <v>BANCOS</v>
          </cell>
          <cell r="C501">
            <v>-5000000</v>
          </cell>
          <cell r="D501">
            <v>-5000000</v>
          </cell>
        </row>
        <row r="502">
          <cell r="A502">
            <v>2121069901</v>
          </cell>
          <cell r="B502" t="str">
            <v>INTERESES Y OTROS POR PAGAR</v>
          </cell>
          <cell r="C502">
            <v>-651.13</v>
          </cell>
          <cell r="D502">
            <v>-651.13</v>
          </cell>
        </row>
        <row r="503">
          <cell r="A503">
            <v>212106990107</v>
          </cell>
          <cell r="B503" t="str">
            <v>A BANCOS</v>
          </cell>
          <cell r="C503">
            <v>-651.13</v>
          </cell>
          <cell r="D503">
            <v>-651.13</v>
          </cell>
        </row>
        <row r="504">
          <cell r="A504">
            <v>2122</v>
          </cell>
          <cell r="B504" t="str">
            <v>PRESTAMOS PACTADOS A MAS DE UN AÑO PLAZO</v>
          </cell>
          <cell r="C504">
            <v>-3686673.81</v>
          </cell>
          <cell r="D504">
            <v>-3686673.81</v>
          </cell>
        </row>
        <row r="505">
          <cell r="A505">
            <v>212206</v>
          </cell>
          <cell r="B505" t="str">
            <v>ADEUDADO A OTRAS ENTIDADES DEL SISTEMA FINANCIERO</v>
          </cell>
          <cell r="C505">
            <v>-3507389.88</v>
          </cell>
          <cell r="D505">
            <v>-3507389.88</v>
          </cell>
        </row>
        <row r="506">
          <cell r="A506">
            <v>2122060701</v>
          </cell>
          <cell r="B506" t="str">
            <v>BANCOS</v>
          </cell>
          <cell r="C506">
            <v>-3506837.43</v>
          </cell>
          <cell r="D506">
            <v>-3506837.43</v>
          </cell>
        </row>
        <row r="507">
          <cell r="A507">
            <v>2122069901</v>
          </cell>
          <cell r="B507" t="str">
            <v>INTERESES Y OTROS POR PAGAR</v>
          </cell>
          <cell r="C507">
            <v>-552.45000000000005</v>
          </cell>
          <cell r="D507">
            <v>-552.45000000000005</v>
          </cell>
        </row>
        <row r="508">
          <cell r="A508">
            <v>212206990107</v>
          </cell>
          <cell r="B508" t="str">
            <v>A BANCOS</v>
          </cell>
          <cell r="C508">
            <v>-552.45000000000005</v>
          </cell>
          <cell r="D508">
            <v>-552.45000000000005</v>
          </cell>
        </row>
        <row r="509">
          <cell r="A509">
            <v>212207</v>
          </cell>
          <cell r="B509" t="str">
            <v>ADEUDADO AL BMI PARA PRESTAR A TERCEROS</v>
          </cell>
          <cell r="C509">
            <v>-179283.93</v>
          </cell>
          <cell r="D509">
            <v>-179283.93</v>
          </cell>
        </row>
        <row r="510">
          <cell r="A510">
            <v>2122070101</v>
          </cell>
          <cell r="B510" t="str">
            <v>PARA PRESTAR A TERCEROS</v>
          </cell>
          <cell r="C510">
            <v>-178383.25</v>
          </cell>
          <cell r="D510">
            <v>-178383.25</v>
          </cell>
        </row>
        <row r="511">
          <cell r="A511">
            <v>2122079901</v>
          </cell>
          <cell r="B511" t="str">
            <v>INTERESES Y OTROS POR PAGAR</v>
          </cell>
          <cell r="C511">
            <v>-900.68</v>
          </cell>
          <cell r="D511">
            <v>-900.68</v>
          </cell>
        </row>
        <row r="512">
          <cell r="A512">
            <v>2123</v>
          </cell>
          <cell r="B512" t="str">
            <v>PRESTAMOS PACTADOS A CINCO O MAS ANIOS PLAZO</v>
          </cell>
          <cell r="C512">
            <v>-165927937.59</v>
          </cell>
          <cell r="D512">
            <v>-165927937.59</v>
          </cell>
        </row>
        <row r="513">
          <cell r="A513">
            <v>212306</v>
          </cell>
          <cell r="B513" t="str">
            <v>ADEUDADO A ENTIDADES EXTRANJERAS</v>
          </cell>
          <cell r="C513">
            <v>-161247137.13999999</v>
          </cell>
          <cell r="D513">
            <v>-161247137.13999999</v>
          </cell>
        </row>
        <row r="514">
          <cell r="A514">
            <v>2123060201</v>
          </cell>
          <cell r="B514" t="str">
            <v>ADEUDADO A BANCOS EXTRANJEROS POR LINEAS DE CREDITO</v>
          </cell>
          <cell r="C514">
            <v>-92267422.620000005</v>
          </cell>
          <cell r="D514">
            <v>-92267422.620000005</v>
          </cell>
        </row>
        <row r="515">
          <cell r="A515">
            <v>2123060301</v>
          </cell>
          <cell r="B515" t="str">
            <v>ADEUDADO A BANCOS EXTRANJEROS - OTROS</v>
          </cell>
          <cell r="C515">
            <v>-67083071.270000003</v>
          </cell>
          <cell r="D515">
            <v>-67083071.270000003</v>
          </cell>
        </row>
        <row r="516">
          <cell r="A516">
            <v>2123069901</v>
          </cell>
          <cell r="B516" t="str">
            <v>INTERESES Y OTROS POR PAGAR</v>
          </cell>
          <cell r="C516">
            <v>-1896643.25</v>
          </cell>
          <cell r="D516">
            <v>-1896643.25</v>
          </cell>
        </row>
        <row r="517">
          <cell r="A517">
            <v>212306990102</v>
          </cell>
          <cell r="B517" t="str">
            <v>ADEUDADO A BANCOS EXTRANJEROS POR LINEAS DE CREDITO</v>
          </cell>
          <cell r="C517">
            <v>-1040723.06</v>
          </cell>
          <cell r="D517">
            <v>-1040723.06</v>
          </cell>
        </row>
        <row r="518">
          <cell r="A518">
            <v>212306990103</v>
          </cell>
          <cell r="B518" t="str">
            <v>ADEUDADO A BANCOS EXTRANJEROS - OTROS</v>
          </cell>
          <cell r="C518">
            <v>-855920.19</v>
          </cell>
          <cell r="D518">
            <v>-855920.19</v>
          </cell>
        </row>
        <row r="519">
          <cell r="A519">
            <v>212307</v>
          </cell>
          <cell r="B519" t="str">
            <v>OTROS PRESTAMOS</v>
          </cell>
          <cell r="C519">
            <v>-4680800.45</v>
          </cell>
          <cell r="D519">
            <v>-4680800.45</v>
          </cell>
        </row>
        <row r="520">
          <cell r="A520">
            <v>2123070101</v>
          </cell>
          <cell r="B520" t="str">
            <v>PARA PRESTAR A TERCEROS</v>
          </cell>
          <cell r="C520">
            <v>-4655739.99</v>
          </cell>
          <cell r="D520">
            <v>-4655739.99</v>
          </cell>
        </row>
        <row r="521">
          <cell r="A521">
            <v>2123079901</v>
          </cell>
          <cell r="B521" t="str">
            <v>INTERESES Y OTROS POR PAGAR</v>
          </cell>
          <cell r="C521">
            <v>-25060.46</v>
          </cell>
          <cell r="D521">
            <v>-25060.46</v>
          </cell>
        </row>
        <row r="522">
          <cell r="A522">
            <v>213</v>
          </cell>
          <cell r="B522" t="str">
            <v>OBLIGACIONES A LA VISTA</v>
          </cell>
          <cell r="C522">
            <v>-23854.77</v>
          </cell>
          <cell r="D522">
            <v>-23854.77</v>
          </cell>
        </row>
        <row r="523">
          <cell r="A523">
            <v>2130</v>
          </cell>
          <cell r="B523" t="str">
            <v>OBLIGACIONES A LA VISTA</v>
          </cell>
          <cell r="C523">
            <v>-23854.77</v>
          </cell>
          <cell r="D523">
            <v>-23854.77</v>
          </cell>
        </row>
        <row r="524">
          <cell r="A524">
            <v>213001</v>
          </cell>
          <cell r="B524" t="str">
            <v>CHEQUES PROPIOS</v>
          </cell>
          <cell r="C524">
            <v>-19900</v>
          </cell>
          <cell r="D524">
            <v>-19900</v>
          </cell>
        </row>
        <row r="525">
          <cell r="A525">
            <v>2130010201</v>
          </cell>
          <cell r="B525" t="str">
            <v>CHEQUES CERTIFICADOS - ML</v>
          </cell>
          <cell r="C525">
            <v>-19900</v>
          </cell>
          <cell r="D525">
            <v>-19900</v>
          </cell>
        </row>
        <row r="526">
          <cell r="A526">
            <v>213003</v>
          </cell>
          <cell r="B526" t="str">
            <v>COBROS POR CUENTA AJENA</v>
          </cell>
          <cell r="C526">
            <v>-3954.77</v>
          </cell>
          <cell r="D526">
            <v>-3954.77</v>
          </cell>
        </row>
        <row r="527">
          <cell r="A527">
            <v>2130030100</v>
          </cell>
          <cell r="B527" t="str">
            <v>COBRANZAS LOCALES</v>
          </cell>
          <cell r="C527">
            <v>-1564.43</v>
          </cell>
          <cell r="D527">
            <v>-1564.43</v>
          </cell>
        </row>
        <row r="528">
          <cell r="A528">
            <v>213003010004</v>
          </cell>
          <cell r="B528" t="str">
            <v>COLECTORES</v>
          </cell>
          <cell r="C528">
            <v>-1564.43</v>
          </cell>
          <cell r="D528">
            <v>-1564.43</v>
          </cell>
        </row>
        <row r="529">
          <cell r="A529">
            <v>21300301000402</v>
          </cell>
          <cell r="B529" t="str">
            <v>COLECTORES INTERENTIDADES</v>
          </cell>
          <cell r="C529">
            <v>-1564.43</v>
          </cell>
          <cell r="D529">
            <v>-1564.43</v>
          </cell>
        </row>
        <row r="530">
          <cell r="A530">
            <v>2130030300</v>
          </cell>
          <cell r="B530" t="str">
            <v>IMPUESTOS Y SERVICIOS PIBLICOS</v>
          </cell>
          <cell r="C530">
            <v>-2390.34</v>
          </cell>
          <cell r="D530">
            <v>-2390.34</v>
          </cell>
        </row>
        <row r="531">
          <cell r="A531">
            <v>213003030002</v>
          </cell>
          <cell r="B531" t="str">
            <v>SERVICIOS PUBLICOS</v>
          </cell>
          <cell r="C531">
            <v>-2390.34</v>
          </cell>
          <cell r="D531">
            <v>-2390.34</v>
          </cell>
        </row>
        <row r="532">
          <cell r="A532">
            <v>21300303000203</v>
          </cell>
          <cell r="B532" t="str">
            <v>SERVICIO TELEFONICO</v>
          </cell>
          <cell r="C532">
            <v>-2390.34</v>
          </cell>
          <cell r="D532">
            <v>-2390.34</v>
          </cell>
        </row>
        <row r="533">
          <cell r="A533">
            <v>22</v>
          </cell>
          <cell r="B533" t="str">
            <v>OTROS PASIVOS</v>
          </cell>
          <cell r="C533">
            <v>-255874955.28</v>
          </cell>
          <cell r="D533">
            <v>-255874955.28</v>
          </cell>
        </row>
        <row r="534">
          <cell r="A534">
            <v>222</v>
          </cell>
          <cell r="B534" t="str">
            <v>CUENTAS POR PAGAR</v>
          </cell>
          <cell r="C534">
            <v>-247476351.69</v>
          </cell>
          <cell r="D534">
            <v>-247476351.69</v>
          </cell>
        </row>
        <row r="535">
          <cell r="A535">
            <v>2220</v>
          </cell>
          <cell r="B535" t="str">
            <v>CUENTAS POR PAGAR</v>
          </cell>
          <cell r="C535">
            <v>-247476351.69</v>
          </cell>
          <cell r="D535">
            <v>-247476351.69</v>
          </cell>
        </row>
        <row r="536">
          <cell r="A536">
            <v>222005</v>
          </cell>
          <cell r="B536" t="str">
            <v>IMPUESTOS SERVICIOS PUBLICOS Y OTRAS OBLIGACIONES</v>
          </cell>
          <cell r="C536">
            <v>-581659.14</v>
          </cell>
          <cell r="D536">
            <v>-581659.14</v>
          </cell>
        </row>
        <row r="537">
          <cell r="A537">
            <v>2220050100</v>
          </cell>
          <cell r="B537" t="str">
            <v>IMPUESTOS</v>
          </cell>
          <cell r="C537">
            <v>-185695.08</v>
          </cell>
          <cell r="D537">
            <v>-185695.08</v>
          </cell>
        </row>
        <row r="538">
          <cell r="A538">
            <v>222005010001</v>
          </cell>
          <cell r="B538" t="str">
            <v>IVA POR PAGAR</v>
          </cell>
          <cell r="C538">
            <v>-185695.08</v>
          </cell>
          <cell r="D538">
            <v>-185695.08</v>
          </cell>
        </row>
        <row r="539">
          <cell r="A539">
            <v>2220050200</v>
          </cell>
          <cell r="B539" t="str">
            <v>SERVICIOS PUBLICOS</v>
          </cell>
          <cell r="C539">
            <v>-45952.67</v>
          </cell>
          <cell r="D539">
            <v>-45952.67</v>
          </cell>
        </row>
        <row r="540">
          <cell r="A540">
            <v>222005020001</v>
          </cell>
          <cell r="B540" t="str">
            <v>TELEFONO</v>
          </cell>
          <cell r="C540">
            <v>-22598.34</v>
          </cell>
          <cell r="D540">
            <v>-22598.34</v>
          </cell>
        </row>
        <row r="541">
          <cell r="A541">
            <v>222005020002</v>
          </cell>
          <cell r="B541" t="str">
            <v>AGUA</v>
          </cell>
          <cell r="C541">
            <v>-3769.27</v>
          </cell>
          <cell r="D541">
            <v>-3769.27</v>
          </cell>
        </row>
        <row r="542">
          <cell r="A542">
            <v>222005020003</v>
          </cell>
          <cell r="B542" t="str">
            <v>ENERGIA ELECTRICA</v>
          </cell>
          <cell r="C542">
            <v>-19585.060000000001</v>
          </cell>
          <cell r="D542">
            <v>-19585.060000000001</v>
          </cell>
        </row>
        <row r="543">
          <cell r="A543">
            <v>2220050300</v>
          </cell>
          <cell r="B543" t="str">
            <v>CUOTA PATRONAL ISSS</v>
          </cell>
          <cell r="C543">
            <v>-18384.580000000002</v>
          </cell>
          <cell r="D543">
            <v>-18384.580000000002</v>
          </cell>
        </row>
        <row r="544">
          <cell r="A544">
            <v>222005030001</v>
          </cell>
          <cell r="B544" t="str">
            <v>SALUD</v>
          </cell>
          <cell r="C544">
            <v>-16245.84</v>
          </cell>
          <cell r="D544">
            <v>-16245.84</v>
          </cell>
        </row>
        <row r="545">
          <cell r="A545">
            <v>222005030003</v>
          </cell>
          <cell r="B545" t="str">
            <v>INSTITUTO SALVADOREÑO DE FORMACION PROFESIONAL</v>
          </cell>
          <cell r="C545">
            <v>-2138.7399999999998</v>
          </cell>
          <cell r="D545">
            <v>-2138.7399999999998</v>
          </cell>
        </row>
        <row r="546">
          <cell r="A546">
            <v>2220050400</v>
          </cell>
          <cell r="B546" t="str">
            <v>PROVEEDORES</v>
          </cell>
          <cell r="C546">
            <v>-290598.64</v>
          </cell>
          <cell r="D546">
            <v>-290598.64</v>
          </cell>
        </row>
        <row r="547">
          <cell r="A547">
            <v>222005040001</v>
          </cell>
          <cell r="B547" t="str">
            <v>PROVEEDORES</v>
          </cell>
          <cell r="C547">
            <v>-269653.25</v>
          </cell>
          <cell r="D547">
            <v>-269653.25</v>
          </cell>
        </row>
        <row r="548">
          <cell r="A548">
            <v>222005040003</v>
          </cell>
          <cell r="B548" t="str">
            <v>PROVEEDORES - BANCA MOVIL</v>
          </cell>
          <cell r="C548">
            <v>-20945.39</v>
          </cell>
          <cell r="D548">
            <v>-20945.39</v>
          </cell>
        </row>
        <row r="549">
          <cell r="A549">
            <v>2220050700</v>
          </cell>
          <cell r="B549" t="str">
            <v>AFP</v>
          </cell>
          <cell r="C549">
            <v>-41028.17</v>
          </cell>
          <cell r="D549">
            <v>-41028.17</v>
          </cell>
        </row>
        <row r="550">
          <cell r="A550">
            <v>222005070001</v>
          </cell>
          <cell r="B550" t="str">
            <v>CONFIA</v>
          </cell>
          <cell r="C550">
            <v>-13659.71</v>
          </cell>
          <cell r="D550">
            <v>-13659.71</v>
          </cell>
        </row>
        <row r="551">
          <cell r="A551">
            <v>222005070002</v>
          </cell>
          <cell r="B551" t="str">
            <v>CRECER</v>
          </cell>
          <cell r="C551">
            <v>-27368.46</v>
          </cell>
          <cell r="D551">
            <v>-27368.46</v>
          </cell>
        </row>
        <row r="552">
          <cell r="A552">
            <v>222006</v>
          </cell>
          <cell r="B552" t="str">
            <v>IMPUESTO SOBRE LA RENTA</v>
          </cell>
          <cell r="C552">
            <v>-1452790.17</v>
          </cell>
          <cell r="D552">
            <v>-1452790.17</v>
          </cell>
        </row>
        <row r="553">
          <cell r="A553">
            <v>2220060000</v>
          </cell>
          <cell r="B553" t="str">
            <v>IMPUESTO SOBRE LA RENTA</v>
          </cell>
          <cell r="C553">
            <v>-1452790.17</v>
          </cell>
          <cell r="D553">
            <v>-1452790.17</v>
          </cell>
        </row>
        <row r="554">
          <cell r="A554">
            <v>222007</v>
          </cell>
          <cell r="B554" t="str">
            <v>PASIVOS TRANSITORIOS</v>
          </cell>
          <cell r="C554">
            <v>-4201.8900000000003</v>
          </cell>
          <cell r="D554">
            <v>-4201.8900000000003</v>
          </cell>
        </row>
        <row r="555">
          <cell r="A555">
            <v>2220070201</v>
          </cell>
          <cell r="B555" t="str">
            <v>COBROS POR CUENTA AJENA</v>
          </cell>
          <cell r="C555">
            <v>-4201.8900000000003</v>
          </cell>
          <cell r="D555">
            <v>-4201.8900000000003</v>
          </cell>
        </row>
        <row r="556">
          <cell r="A556">
            <v>222007020102</v>
          </cell>
          <cell r="B556" t="str">
            <v>SEGURO DE DEUDA</v>
          </cell>
          <cell r="C556">
            <v>-2210.69</v>
          </cell>
          <cell r="D556">
            <v>-2210.69</v>
          </cell>
        </row>
        <row r="557">
          <cell r="A557">
            <v>222007020104</v>
          </cell>
          <cell r="B557" t="str">
            <v>SEGUROS DE CESANTIA</v>
          </cell>
          <cell r="C557">
            <v>-1625.95</v>
          </cell>
          <cell r="D557">
            <v>-1625.95</v>
          </cell>
        </row>
        <row r="558">
          <cell r="A558">
            <v>222007020107</v>
          </cell>
          <cell r="B558" t="str">
            <v>SEGURO POR DAÑOS</v>
          </cell>
          <cell r="C558">
            <v>-212.04</v>
          </cell>
          <cell r="D558">
            <v>-212.04</v>
          </cell>
        </row>
        <row r="559">
          <cell r="A559">
            <v>222007020121</v>
          </cell>
          <cell r="B559" t="str">
            <v>COMISION COMERCIOS ENTIDADES SOCIAS TARJETAS DE CREDITO</v>
          </cell>
          <cell r="C559">
            <v>-153.21</v>
          </cell>
          <cell r="D559">
            <v>-153.21</v>
          </cell>
        </row>
        <row r="560">
          <cell r="A560">
            <v>222099</v>
          </cell>
          <cell r="B560" t="str">
            <v>OTRAS</v>
          </cell>
          <cell r="C560">
            <v>-245437700.49000001</v>
          </cell>
          <cell r="D560">
            <v>-245437700.49000001</v>
          </cell>
        </row>
        <row r="561">
          <cell r="A561">
            <v>2220990101</v>
          </cell>
          <cell r="B561" t="str">
            <v>SOBRANTES DE CAJA</v>
          </cell>
          <cell r="C561">
            <v>-19601.61</v>
          </cell>
          <cell r="D561">
            <v>-19601.61</v>
          </cell>
        </row>
        <row r="562">
          <cell r="A562">
            <v>222099010102</v>
          </cell>
          <cell r="B562" t="str">
            <v>AGENCIAS</v>
          </cell>
          <cell r="C562">
            <v>-1.61</v>
          </cell>
          <cell r="D562">
            <v>-1.61</v>
          </cell>
        </row>
        <row r="563">
          <cell r="A563">
            <v>222099010103</v>
          </cell>
          <cell r="B563" t="str">
            <v>SOBRANTE EN ATM´S</v>
          </cell>
          <cell r="C563">
            <v>-19600</v>
          </cell>
          <cell r="D563">
            <v>-19600</v>
          </cell>
        </row>
        <row r="564">
          <cell r="A564">
            <v>2220990201</v>
          </cell>
          <cell r="B564" t="str">
            <v>DEBITO FISCAL</v>
          </cell>
          <cell r="C564">
            <v>-29568.07</v>
          </cell>
          <cell r="D564">
            <v>-29568.07</v>
          </cell>
        </row>
        <row r="565">
          <cell r="A565">
            <v>222099020102</v>
          </cell>
          <cell r="B565" t="str">
            <v>RETENCION IVA 1 %</v>
          </cell>
          <cell r="C565">
            <v>-6018.4</v>
          </cell>
          <cell r="D565">
            <v>-6018.4</v>
          </cell>
        </row>
        <row r="566">
          <cell r="A566">
            <v>222099020103</v>
          </cell>
          <cell r="B566" t="str">
            <v>RETENCION IVA 13%</v>
          </cell>
          <cell r="C566">
            <v>-23549.67</v>
          </cell>
          <cell r="D566">
            <v>-23549.67</v>
          </cell>
        </row>
        <row r="567">
          <cell r="A567">
            <v>2220999101</v>
          </cell>
          <cell r="B567" t="str">
            <v>OTRAS</v>
          </cell>
          <cell r="C567">
            <v>-245388530.81</v>
          </cell>
          <cell r="D567">
            <v>-245388530.81</v>
          </cell>
        </row>
        <row r="568">
          <cell r="A568">
            <v>222099910102</v>
          </cell>
          <cell r="B568" t="str">
            <v>EXCEDENTES DE CUOTAS</v>
          </cell>
          <cell r="C568">
            <v>-388.1</v>
          </cell>
          <cell r="D568">
            <v>-388.1</v>
          </cell>
        </row>
        <row r="569">
          <cell r="A569">
            <v>222099910104</v>
          </cell>
          <cell r="B569" t="str">
            <v>SERVICIOS DE TARJETAS DE CREDITO Y DEBITO POR PAGAR</v>
          </cell>
          <cell r="C569">
            <v>-216169.39</v>
          </cell>
          <cell r="D569">
            <v>-216169.39</v>
          </cell>
        </row>
        <row r="570">
          <cell r="A570">
            <v>222099910105</v>
          </cell>
          <cell r="B570" t="str">
            <v>FONDO PARA GASTOS DE PUBLICIDAD DEL SISTEMA FEDECREDITO</v>
          </cell>
          <cell r="C570">
            <v>-1347058.25</v>
          </cell>
          <cell r="D570">
            <v>-1347058.25</v>
          </cell>
        </row>
        <row r="571">
          <cell r="A571">
            <v>222099910106</v>
          </cell>
          <cell r="B571" t="str">
            <v>VALORES PENDIENTES DE OPERACIONES TRANSFER365</v>
          </cell>
          <cell r="C571">
            <v>-11319.47</v>
          </cell>
          <cell r="D571">
            <v>-11319.47</v>
          </cell>
        </row>
        <row r="572">
          <cell r="A572">
            <v>222099910107</v>
          </cell>
          <cell r="B572" t="str">
            <v>ACCIONES POR DEVOLVER</v>
          </cell>
          <cell r="C572">
            <v>-1514250</v>
          </cell>
          <cell r="D572">
            <v>-1514250</v>
          </cell>
        </row>
        <row r="573">
          <cell r="A573">
            <v>222099910109</v>
          </cell>
          <cell r="B573" t="str">
            <v>RESERVA DE LIQUIDEZ</v>
          </cell>
          <cell r="C573">
            <v>-222547877.72999999</v>
          </cell>
          <cell r="D573">
            <v>-222547877.72999999</v>
          </cell>
        </row>
        <row r="574">
          <cell r="A574">
            <v>22209991010903</v>
          </cell>
          <cell r="B574" t="str">
            <v>ENTIDADES SOCIAS NO SUPERVISADAS POR SSF</v>
          </cell>
          <cell r="C574">
            <v>-221446109.03999999</v>
          </cell>
          <cell r="D574">
            <v>-221446109.03999999</v>
          </cell>
        </row>
        <row r="575">
          <cell r="A575">
            <v>2220999101090300</v>
          </cell>
          <cell r="B575" t="str">
            <v>CAJAS DE CREDITO</v>
          </cell>
          <cell r="C575">
            <v>-209332908.93000001</v>
          </cell>
          <cell r="D575">
            <v>-209332908.93000001</v>
          </cell>
        </row>
        <row r="576">
          <cell r="A576">
            <v>2220999101090300</v>
          </cell>
          <cell r="B576" t="str">
            <v>BANCOS DE LOS TRABAJADORES</v>
          </cell>
          <cell r="C576">
            <v>-12113200.109999999</v>
          </cell>
          <cell r="D576">
            <v>-12113200.109999999</v>
          </cell>
        </row>
        <row r="577">
          <cell r="A577">
            <v>22209991010904</v>
          </cell>
          <cell r="B577" t="str">
            <v>EX SOCIO DE FEDECRÉDITO-CAJA DE CRÉDITO DE COLÓN</v>
          </cell>
          <cell r="C577">
            <v>-1101768.69</v>
          </cell>
          <cell r="D577">
            <v>-1101768.69</v>
          </cell>
        </row>
        <row r="578">
          <cell r="A578">
            <v>222099910111</v>
          </cell>
          <cell r="B578" t="str">
            <v>DISPONIBLE DE ENTIDADES SOCIAS</v>
          </cell>
          <cell r="C578">
            <v>-10098496.859999999</v>
          </cell>
          <cell r="D578">
            <v>-10098496.859999999</v>
          </cell>
        </row>
        <row r="579">
          <cell r="A579">
            <v>22209991011101</v>
          </cell>
          <cell r="B579" t="str">
            <v>CAJAS DE CREDITO</v>
          </cell>
          <cell r="C579">
            <v>-8892690.4100000001</v>
          </cell>
          <cell r="D579">
            <v>-8892690.4100000001</v>
          </cell>
        </row>
        <row r="580">
          <cell r="A580">
            <v>22209991011102</v>
          </cell>
          <cell r="B580" t="str">
            <v>BANCOS DE LOS TRABAJADORES</v>
          </cell>
          <cell r="C580">
            <v>-1121991.23</v>
          </cell>
          <cell r="D580">
            <v>-1121991.23</v>
          </cell>
        </row>
        <row r="581">
          <cell r="A581">
            <v>22209991011103</v>
          </cell>
          <cell r="B581" t="str">
            <v>FEDESERVI</v>
          </cell>
          <cell r="C581">
            <v>-83815.22</v>
          </cell>
          <cell r="D581">
            <v>-83815.22</v>
          </cell>
        </row>
        <row r="582">
          <cell r="A582">
            <v>222099910113</v>
          </cell>
          <cell r="B582" t="str">
            <v>CUOTA PLAN DE MARKETING</v>
          </cell>
          <cell r="C582">
            <v>-141568.59</v>
          </cell>
          <cell r="D582">
            <v>-141568.59</v>
          </cell>
        </row>
        <row r="583">
          <cell r="A583">
            <v>222099910117</v>
          </cell>
          <cell r="B583" t="str">
            <v>FONDO BECAS</v>
          </cell>
          <cell r="C583">
            <v>-15230</v>
          </cell>
          <cell r="D583">
            <v>-15230</v>
          </cell>
        </row>
        <row r="584">
          <cell r="A584">
            <v>222099910118</v>
          </cell>
          <cell r="B584" t="str">
            <v>IPSFA</v>
          </cell>
          <cell r="C584">
            <v>-39.89</v>
          </cell>
          <cell r="D584">
            <v>-39.89</v>
          </cell>
        </row>
        <row r="585">
          <cell r="A585">
            <v>222099910121</v>
          </cell>
          <cell r="B585" t="str">
            <v>CUOTA CAMPAÑA PROMOCIONAL</v>
          </cell>
          <cell r="C585">
            <v>-136292.15</v>
          </cell>
          <cell r="D585">
            <v>-136292.15</v>
          </cell>
        </row>
        <row r="586">
          <cell r="A586">
            <v>222099910122</v>
          </cell>
          <cell r="B586" t="str">
            <v>CUOTAS GASTOS FUNCIONAMIENTO CADI</v>
          </cell>
          <cell r="C586">
            <v>-528828.41</v>
          </cell>
          <cell r="D586">
            <v>-528828.41</v>
          </cell>
        </row>
        <row r="587">
          <cell r="A587">
            <v>222099910132</v>
          </cell>
          <cell r="B587" t="str">
            <v>ADMINISTRACION DE VENTAS</v>
          </cell>
          <cell r="C587">
            <v>-5577.87</v>
          </cell>
          <cell r="D587">
            <v>-5577.87</v>
          </cell>
        </row>
        <row r="588">
          <cell r="A588">
            <v>22209991013202</v>
          </cell>
          <cell r="B588" t="str">
            <v>CONTRACARGOS</v>
          </cell>
          <cell r="C588">
            <v>-5577.87</v>
          </cell>
          <cell r="D588">
            <v>-5577.87</v>
          </cell>
        </row>
        <row r="589">
          <cell r="A589">
            <v>222099910134</v>
          </cell>
          <cell r="B589" t="str">
            <v>FONDOS SIGUE CORPORATION</v>
          </cell>
          <cell r="C589">
            <v>-81340.600000000006</v>
          </cell>
          <cell r="D589">
            <v>-81340.600000000006</v>
          </cell>
        </row>
        <row r="590">
          <cell r="A590">
            <v>222099910135</v>
          </cell>
          <cell r="B590" t="str">
            <v>FONDOS RECIBA NETWORKS</v>
          </cell>
          <cell r="C590">
            <v>-94552.42</v>
          </cell>
          <cell r="D590">
            <v>-94552.42</v>
          </cell>
        </row>
        <row r="591">
          <cell r="A591">
            <v>222099910136</v>
          </cell>
          <cell r="B591" t="str">
            <v>TELECOM</v>
          </cell>
          <cell r="C591">
            <v>-39867.03</v>
          </cell>
          <cell r="D591">
            <v>-39867.03</v>
          </cell>
        </row>
        <row r="592">
          <cell r="A592">
            <v>222099910137</v>
          </cell>
          <cell r="B592" t="str">
            <v>UNITELLER</v>
          </cell>
          <cell r="C592">
            <v>-93498.69</v>
          </cell>
          <cell r="D592">
            <v>-93498.69</v>
          </cell>
        </row>
        <row r="593">
          <cell r="A593">
            <v>222099910140</v>
          </cell>
          <cell r="B593" t="str">
            <v>EMPRESAS REMESADORAS</v>
          </cell>
          <cell r="C593">
            <v>-183423.79</v>
          </cell>
          <cell r="D593">
            <v>-183423.79</v>
          </cell>
        </row>
        <row r="594">
          <cell r="A594">
            <v>222099910141</v>
          </cell>
          <cell r="B594" t="str">
            <v>EMPRESA PROMOTORA DE SALUD</v>
          </cell>
          <cell r="C594">
            <v>-27.01</v>
          </cell>
          <cell r="D594">
            <v>-27.01</v>
          </cell>
        </row>
        <row r="595">
          <cell r="A595">
            <v>222099910143</v>
          </cell>
          <cell r="B595" t="str">
            <v>COLECTURIA DELSUR</v>
          </cell>
          <cell r="C595">
            <v>-33324.69</v>
          </cell>
          <cell r="D595">
            <v>-33324.69</v>
          </cell>
        </row>
        <row r="596">
          <cell r="A596">
            <v>222099910145</v>
          </cell>
          <cell r="B596" t="str">
            <v>OPERACIONES POR APLICAR</v>
          </cell>
          <cell r="C596">
            <v>-188297.16</v>
          </cell>
          <cell r="D596">
            <v>-188297.16</v>
          </cell>
        </row>
        <row r="597">
          <cell r="A597">
            <v>222099910146</v>
          </cell>
          <cell r="B597" t="str">
            <v>SERVICIO DE ATM´S</v>
          </cell>
          <cell r="C597">
            <v>-8.3000000000000007</v>
          </cell>
          <cell r="D597">
            <v>-8.3000000000000007</v>
          </cell>
        </row>
        <row r="598">
          <cell r="A598">
            <v>22209991014602</v>
          </cell>
          <cell r="B598" t="str">
            <v>COMISIONES POR SERVICIO DE RED ATM´S</v>
          </cell>
          <cell r="C598">
            <v>-8.3000000000000007</v>
          </cell>
          <cell r="D598">
            <v>-8.3000000000000007</v>
          </cell>
        </row>
        <row r="599">
          <cell r="A599">
            <v>2220999101460200</v>
          </cell>
          <cell r="B599" t="str">
            <v>COMISION A ATH POR OPERACIONES DE OTROS BANCOS EN ATM DE FCB</v>
          </cell>
          <cell r="C599">
            <v>-8.3000000000000007</v>
          </cell>
          <cell r="D599">
            <v>-8.3000000000000007</v>
          </cell>
        </row>
        <row r="600">
          <cell r="A600">
            <v>222099910147</v>
          </cell>
          <cell r="B600" t="str">
            <v>AES</v>
          </cell>
          <cell r="C600">
            <v>-115300.21</v>
          </cell>
          <cell r="D600">
            <v>-115300.21</v>
          </cell>
        </row>
        <row r="601">
          <cell r="A601">
            <v>22209991014701</v>
          </cell>
          <cell r="B601" t="str">
            <v>SERVICIO DE CAESS</v>
          </cell>
          <cell r="C601">
            <v>-31201.18</v>
          </cell>
          <cell r="D601">
            <v>-31201.18</v>
          </cell>
        </row>
        <row r="602">
          <cell r="A602">
            <v>22209991014702</v>
          </cell>
          <cell r="B602" t="str">
            <v>SERVICIO DE CLESA</v>
          </cell>
          <cell r="C602">
            <v>-33198.36</v>
          </cell>
          <cell r="D602">
            <v>-33198.36</v>
          </cell>
        </row>
        <row r="603">
          <cell r="A603">
            <v>22209991014703</v>
          </cell>
          <cell r="B603" t="str">
            <v>SERVICIO DE EEO</v>
          </cell>
          <cell r="C603">
            <v>-15547.77</v>
          </cell>
          <cell r="D603">
            <v>-15547.77</v>
          </cell>
        </row>
        <row r="604">
          <cell r="A604">
            <v>22209991014704</v>
          </cell>
          <cell r="B604" t="str">
            <v>SERVICIO DE DEUSEN</v>
          </cell>
          <cell r="C604">
            <v>-35352.9</v>
          </cell>
          <cell r="D604">
            <v>-35352.9</v>
          </cell>
        </row>
        <row r="605">
          <cell r="A605">
            <v>222099910149</v>
          </cell>
          <cell r="B605" t="str">
            <v>RECARGA DE SALDO EN CELULARES</v>
          </cell>
          <cell r="C605">
            <v>-12749.25</v>
          </cell>
          <cell r="D605">
            <v>-12749.25</v>
          </cell>
        </row>
        <row r="606">
          <cell r="A606">
            <v>22209991014901</v>
          </cell>
          <cell r="B606" t="str">
            <v>RECARGA DE SALDO CLARO</v>
          </cell>
          <cell r="C606">
            <v>-12368</v>
          </cell>
          <cell r="D606">
            <v>-12368</v>
          </cell>
        </row>
        <row r="607">
          <cell r="A607">
            <v>22209991014902</v>
          </cell>
          <cell r="B607" t="str">
            <v>DIGICEL</v>
          </cell>
          <cell r="C607">
            <v>-84.25</v>
          </cell>
          <cell r="D607">
            <v>-84.25</v>
          </cell>
        </row>
        <row r="608">
          <cell r="A608">
            <v>22209991014903</v>
          </cell>
          <cell r="B608" t="str">
            <v>TELEFONICA</v>
          </cell>
          <cell r="C608">
            <v>-297</v>
          </cell>
          <cell r="D608">
            <v>-297</v>
          </cell>
        </row>
        <row r="609">
          <cell r="A609">
            <v>222099910150</v>
          </cell>
          <cell r="B609" t="str">
            <v>COLECTURIA BELCORP</v>
          </cell>
          <cell r="C609">
            <v>-4398.87</v>
          </cell>
          <cell r="D609">
            <v>-4398.87</v>
          </cell>
        </row>
        <row r="610">
          <cell r="A610">
            <v>22209991015001</v>
          </cell>
          <cell r="B610" t="str">
            <v>SERVICIO DE COLECTURIA BELCORP</v>
          </cell>
          <cell r="C610">
            <v>-4398.87</v>
          </cell>
          <cell r="D610">
            <v>-4398.87</v>
          </cell>
        </row>
        <row r="611">
          <cell r="A611">
            <v>222099910151</v>
          </cell>
          <cell r="B611" t="str">
            <v>SERVICIO DE COLECTURIA</v>
          </cell>
          <cell r="C611">
            <v>-151630.92000000001</v>
          </cell>
          <cell r="D611">
            <v>-151630.92000000001</v>
          </cell>
        </row>
        <row r="612">
          <cell r="A612">
            <v>22209991015101</v>
          </cell>
          <cell r="B612" t="str">
            <v>SERVICIO DE ANDA</v>
          </cell>
          <cell r="C612">
            <v>-12096.08</v>
          </cell>
          <cell r="D612">
            <v>-12096.08</v>
          </cell>
        </row>
        <row r="613">
          <cell r="A613">
            <v>22209991015103</v>
          </cell>
          <cell r="B613" t="str">
            <v>SERVICIO DE TELEFONIA TIGO</v>
          </cell>
          <cell r="C613">
            <v>-11361.56</v>
          </cell>
          <cell r="D613">
            <v>-11361.56</v>
          </cell>
        </row>
        <row r="614">
          <cell r="A614">
            <v>22209991015105</v>
          </cell>
          <cell r="B614" t="str">
            <v>DIGICEL</v>
          </cell>
          <cell r="C614">
            <v>-109.36</v>
          </cell>
          <cell r="D614">
            <v>-109.36</v>
          </cell>
        </row>
        <row r="615">
          <cell r="A615">
            <v>22209991015106</v>
          </cell>
          <cell r="B615" t="str">
            <v>TELEFONICA</v>
          </cell>
          <cell r="C615">
            <v>-2384.0500000000002</v>
          </cell>
          <cell r="D615">
            <v>-2384.0500000000002</v>
          </cell>
        </row>
        <row r="616">
          <cell r="A616">
            <v>22209991015107</v>
          </cell>
          <cell r="B616" t="str">
            <v>SEGUROS FEDECREDITO</v>
          </cell>
          <cell r="C616">
            <v>-5564.11</v>
          </cell>
          <cell r="D616">
            <v>-5564.11</v>
          </cell>
        </row>
        <row r="617">
          <cell r="A617">
            <v>2220999101510700</v>
          </cell>
          <cell r="B617" t="str">
            <v>FEDECREDITO VIDA, S.A., SEGUROS DE PERSONAS</v>
          </cell>
          <cell r="C617">
            <v>-5564.11</v>
          </cell>
          <cell r="D617">
            <v>-5564.11</v>
          </cell>
        </row>
        <row r="618">
          <cell r="A618">
            <v>22209991015108</v>
          </cell>
          <cell r="B618" t="str">
            <v>MULTINET</v>
          </cell>
          <cell r="C618">
            <v>-1786.61</v>
          </cell>
          <cell r="D618">
            <v>-1786.61</v>
          </cell>
        </row>
        <row r="619">
          <cell r="A619">
            <v>22209991015109</v>
          </cell>
          <cell r="B619" t="str">
            <v>ARABELA</v>
          </cell>
          <cell r="C619">
            <v>-460.44</v>
          </cell>
          <cell r="D619">
            <v>-460.44</v>
          </cell>
        </row>
        <row r="620">
          <cell r="A620">
            <v>22209991015110</v>
          </cell>
          <cell r="B620" t="str">
            <v>CREDI Q</v>
          </cell>
          <cell r="C620">
            <v>-3836.64</v>
          </cell>
          <cell r="D620">
            <v>-3836.64</v>
          </cell>
        </row>
        <row r="621">
          <cell r="A621">
            <v>22209991015111</v>
          </cell>
          <cell r="B621" t="str">
            <v>RENA WARE</v>
          </cell>
          <cell r="C621">
            <v>-218.47</v>
          </cell>
          <cell r="D621">
            <v>-218.47</v>
          </cell>
        </row>
        <row r="622">
          <cell r="A622">
            <v>22209991015112</v>
          </cell>
          <cell r="B622" t="str">
            <v>UNIVERSIDADES</v>
          </cell>
          <cell r="C622">
            <v>-2070.2800000000002</v>
          </cell>
          <cell r="D622">
            <v>-2070.2800000000002</v>
          </cell>
        </row>
        <row r="623">
          <cell r="A623">
            <v>2220999101511200</v>
          </cell>
          <cell r="B623" t="str">
            <v>UNIVERSIDAD FRANCISCO GAVIDIA</v>
          </cell>
          <cell r="C623">
            <v>-1415.28</v>
          </cell>
          <cell r="D623">
            <v>-1415.28</v>
          </cell>
        </row>
        <row r="624">
          <cell r="A624">
            <v>2220999101511200</v>
          </cell>
          <cell r="B624" t="str">
            <v>UNIVERSIDAD DE ORIENTE - UNIVO</v>
          </cell>
          <cell r="C624">
            <v>-655</v>
          </cell>
          <cell r="D624">
            <v>-655</v>
          </cell>
        </row>
        <row r="625">
          <cell r="A625">
            <v>22209991015113</v>
          </cell>
          <cell r="B625" t="str">
            <v>DISTRIBUIDORAS AUTOMOTRIZ</v>
          </cell>
          <cell r="C625">
            <v>-694</v>
          </cell>
          <cell r="D625">
            <v>-694</v>
          </cell>
        </row>
        <row r="626">
          <cell r="A626">
            <v>2220999101511290</v>
          </cell>
          <cell r="B626" t="str">
            <v>YAMAHA</v>
          </cell>
          <cell r="C626">
            <v>-694</v>
          </cell>
          <cell r="D626">
            <v>-694</v>
          </cell>
        </row>
        <row r="627">
          <cell r="A627">
            <v>22209991015114</v>
          </cell>
          <cell r="B627" t="str">
            <v>ALMACENES PRADO</v>
          </cell>
          <cell r="C627">
            <v>-20.6</v>
          </cell>
          <cell r="D627">
            <v>-20.6</v>
          </cell>
        </row>
        <row r="628">
          <cell r="A628">
            <v>22209991015115</v>
          </cell>
          <cell r="B628" t="str">
            <v>FONDO SOCIAL PARA LA VIVIENDA</v>
          </cell>
          <cell r="C628">
            <v>-110529.95</v>
          </cell>
          <cell r="D628">
            <v>-110529.95</v>
          </cell>
        </row>
        <row r="629">
          <cell r="A629">
            <v>22209991015116</v>
          </cell>
          <cell r="B629" t="str">
            <v>AVON</v>
          </cell>
          <cell r="C629">
            <v>-498.77</v>
          </cell>
          <cell r="D629">
            <v>-498.77</v>
          </cell>
        </row>
        <row r="630">
          <cell r="A630">
            <v>222099910152</v>
          </cell>
          <cell r="B630" t="str">
            <v>SERVICIO DE COLECTURIA EXTERNA</v>
          </cell>
          <cell r="C630">
            <v>-28925.31</v>
          </cell>
          <cell r="D630">
            <v>-28925.31</v>
          </cell>
        </row>
        <row r="631">
          <cell r="A631">
            <v>22209991015201</v>
          </cell>
          <cell r="B631" t="str">
            <v>PAGOS COLECTADOS</v>
          </cell>
          <cell r="C631">
            <v>-28925.31</v>
          </cell>
          <cell r="D631">
            <v>-28925.31</v>
          </cell>
        </row>
        <row r="632">
          <cell r="A632">
            <v>2220999101520090</v>
          </cell>
          <cell r="B632" t="str">
            <v>FARMACIAS ECONOMICAS</v>
          </cell>
          <cell r="C632">
            <v>-28925.31</v>
          </cell>
          <cell r="D632">
            <v>-28925.31</v>
          </cell>
        </row>
        <row r="633">
          <cell r="A633">
            <v>222099910153</v>
          </cell>
          <cell r="B633" t="str">
            <v>COMERCIALIZACION DE SEGUROS</v>
          </cell>
          <cell r="C633">
            <v>-21511.93</v>
          </cell>
          <cell r="D633">
            <v>-21511.93</v>
          </cell>
        </row>
        <row r="634">
          <cell r="A634">
            <v>22209991015301</v>
          </cell>
          <cell r="B634" t="str">
            <v>FEDECREDITO VIDA, S.A., SEGUROS DE PERSONAS</v>
          </cell>
          <cell r="C634">
            <v>-21029.68</v>
          </cell>
          <cell r="D634">
            <v>-21029.68</v>
          </cell>
        </row>
        <row r="635">
          <cell r="A635">
            <v>22209991015302</v>
          </cell>
          <cell r="B635" t="str">
            <v>SEGUROS FEDECREDITO, S.A.</v>
          </cell>
          <cell r="C635">
            <v>-45.5</v>
          </cell>
          <cell r="D635">
            <v>-45.5</v>
          </cell>
        </row>
        <row r="636">
          <cell r="A636">
            <v>2220999101530200</v>
          </cell>
          <cell r="B636" t="str">
            <v>COMERCIALIZACION SEGURO REMESAS FAMILIARES</v>
          </cell>
          <cell r="C636">
            <v>-45.5</v>
          </cell>
          <cell r="D636">
            <v>-45.5</v>
          </cell>
        </row>
        <row r="637">
          <cell r="A637">
            <v>22209991015303</v>
          </cell>
          <cell r="B637" t="str">
            <v>SERVICIO DE COMERCIALIZACION</v>
          </cell>
          <cell r="C637">
            <v>-436.75</v>
          </cell>
          <cell r="D637">
            <v>-436.75</v>
          </cell>
        </row>
        <row r="638">
          <cell r="A638">
            <v>2220999101530300</v>
          </cell>
          <cell r="B638" t="str">
            <v>SEGURO DE ASISTENCIA EXEQUIAL REPATRIACION</v>
          </cell>
          <cell r="C638">
            <v>-436.75</v>
          </cell>
          <cell r="D638">
            <v>-436.75</v>
          </cell>
        </row>
        <row r="639">
          <cell r="A639">
            <v>222099910156</v>
          </cell>
          <cell r="B639" t="str">
            <v>SERVICIO DE BANCA MOVIL</v>
          </cell>
          <cell r="C639">
            <v>-25213.81</v>
          </cell>
          <cell r="D639">
            <v>-25213.81</v>
          </cell>
        </row>
        <row r="640">
          <cell r="A640">
            <v>22209991015601</v>
          </cell>
          <cell r="B640" t="str">
            <v>SERVICIO DE BANCA MOVIL</v>
          </cell>
          <cell r="C640">
            <v>-25213.81</v>
          </cell>
          <cell r="D640">
            <v>-25213.81</v>
          </cell>
        </row>
        <row r="641">
          <cell r="A641">
            <v>222099910162</v>
          </cell>
          <cell r="B641" t="str">
            <v>COMISIONES POR SERVICIO</v>
          </cell>
          <cell r="C641">
            <v>-43918.71</v>
          </cell>
          <cell r="D641">
            <v>-43918.71</v>
          </cell>
        </row>
        <row r="642">
          <cell r="A642">
            <v>22209991016202</v>
          </cell>
          <cell r="B642" t="str">
            <v>COMISION POR SERVICIOS DE COLECTORES DE MESES ANTERIORES</v>
          </cell>
          <cell r="C642">
            <v>-35198.92</v>
          </cell>
          <cell r="D642">
            <v>-35198.92</v>
          </cell>
        </row>
        <row r="643">
          <cell r="A643">
            <v>22209991016206</v>
          </cell>
          <cell r="B643" t="str">
            <v>COMISION POR COMERCIALIZACION DE SEGUROS MESES ANTERIORES</v>
          </cell>
          <cell r="C643">
            <v>-8719.7900000000009</v>
          </cell>
          <cell r="D643">
            <v>-8719.7900000000009</v>
          </cell>
        </row>
        <row r="644">
          <cell r="A644">
            <v>222099910165</v>
          </cell>
          <cell r="B644" t="str">
            <v>REMESADORA RIA</v>
          </cell>
          <cell r="C644">
            <v>-194434.34</v>
          </cell>
          <cell r="D644">
            <v>-194434.34</v>
          </cell>
        </row>
        <row r="645">
          <cell r="A645">
            <v>222099910171</v>
          </cell>
          <cell r="B645" t="str">
            <v>FONDOS AUTORIZADOS POR ASAMBLEA GENERAL DE ACCIONISTAS</v>
          </cell>
          <cell r="C645">
            <v>-6970723.75</v>
          </cell>
          <cell r="D645">
            <v>-6970723.75</v>
          </cell>
        </row>
        <row r="646">
          <cell r="A646">
            <v>22209991017101</v>
          </cell>
          <cell r="B646" t="str">
            <v>FONDO PARA TRANSFORMACION DIGITAL</v>
          </cell>
          <cell r="C646">
            <v>-3800000</v>
          </cell>
          <cell r="D646">
            <v>-3800000</v>
          </cell>
        </row>
        <row r="647">
          <cell r="A647">
            <v>22209991017102</v>
          </cell>
          <cell r="B647" t="str">
            <v>FONDO PARA CONTINGENCIAS</v>
          </cell>
          <cell r="C647">
            <v>-3170723.75</v>
          </cell>
          <cell r="D647">
            <v>-3170723.75</v>
          </cell>
        </row>
        <row r="648">
          <cell r="A648">
            <v>222099910199</v>
          </cell>
          <cell r="B648" t="str">
            <v>OTRAS</v>
          </cell>
          <cell r="C648">
            <v>-542287.31000000006</v>
          </cell>
          <cell r="D648">
            <v>-542287.31000000006</v>
          </cell>
        </row>
        <row r="649">
          <cell r="A649">
            <v>223</v>
          </cell>
          <cell r="B649" t="str">
            <v>RETENCIONES</v>
          </cell>
          <cell r="C649">
            <v>-174177.62</v>
          </cell>
          <cell r="D649">
            <v>-174177.62</v>
          </cell>
        </row>
        <row r="650">
          <cell r="A650">
            <v>2230</v>
          </cell>
          <cell r="B650" t="str">
            <v>RETENCIONES</v>
          </cell>
          <cell r="C650">
            <v>-174177.62</v>
          </cell>
          <cell r="D650">
            <v>-174177.62</v>
          </cell>
        </row>
        <row r="651">
          <cell r="A651">
            <v>223000</v>
          </cell>
          <cell r="B651" t="str">
            <v>RETENCIONES</v>
          </cell>
          <cell r="C651">
            <v>-174177.62</v>
          </cell>
          <cell r="D651">
            <v>-174177.62</v>
          </cell>
        </row>
        <row r="652">
          <cell r="A652">
            <v>2230000100</v>
          </cell>
          <cell r="B652" t="str">
            <v>IMPUESTO SOBRE LA RENTA</v>
          </cell>
          <cell r="C652">
            <v>-125179.75</v>
          </cell>
          <cell r="D652">
            <v>-125179.75</v>
          </cell>
        </row>
        <row r="653">
          <cell r="A653">
            <v>223000010001</v>
          </cell>
          <cell r="B653" t="str">
            <v>EMPLEADOS</v>
          </cell>
          <cell r="C653">
            <v>-59569.05</v>
          </cell>
          <cell r="D653">
            <v>-59569.05</v>
          </cell>
        </row>
        <row r="654">
          <cell r="A654">
            <v>223000010003</v>
          </cell>
          <cell r="B654" t="str">
            <v>CAJAS DE CREDITO</v>
          </cell>
          <cell r="C654">
            <v>-2381.09</v>
          </cell>
          <cell r="D654">
            <v>-2381.09</v>
          </cell>
        </row>
        <row r="655">
          <cell r="A655">
            <v>223000010004</v>
          </cell>
          <cell r="B655" t="str">
            <v>BANCOS DE LOS TRABAJADORES</v>
          </cell>
          <cell r="C655">
            <v>-62.57</v>
          </cell>
          <cell r="D655">
            <v>-62.57</v>
          </cell>
        </row>
        <row r="656">
          <cell r="A656">
            <v>223000010005</v>
          </cell>
          <cell r="B656" t="str">
            <v>TERCERAS PERSONAS</v>
          </cell>
          <cell r="C656">
            <v>-63167.040000000001</v>
          </cell>
          <cell r="D656">
            <v>-63167.040000000001</v>
          </cell>
        </row>
        <row r="657">
          <cell r="A657">
            <v>22300001000501</v>
          </cell>
          <cell r="B657" t="str">
            <v>DOMICILIADAS</v>
          </cell>
          <cell r="C657">
            <v>-25965.8</v>
          </cell>
          <cell r="D657">
            <v>-25965.8</v>
          </cell>
        </row>
        <row r="658">
          <cell r="A658">
            <v>22300001000502</v>
          </cell>
          <cell r="B658" t="str">
            <v>NO DOMICILIADAS</v>
          </cell>
          <cell r="C658">
            <v>-37201.24</v>
          </cell>
          <cell r="D658">
            <v>-37201.24</v>
          </cell>
        </row>
        <row r="659">
          <cell r="A659">
            <v>2230000200</v>
          </cell>
          <cell r="B659" t="str">
            <v>ISSS</v>
          </cell>
          <cell r="C659">
            <v>-8479.82</v>
          </cell>
          <cell r="D659">
            <v>-8479.82</v>
          </cell>
        </row>
        <row r="660">
          <cell r="A660">
            <v>223000020001</v>
          </cell>
          <cell r="B660" t="str">
            <v>SALUD</v>
          </cell>
          <cell r="C660">
            <v>-8475.75</v>
          </cell>
          <cell r="D660">
            <v>-8475.75</v>
          </cell>
        </row>
        <row r="661">
          <cell r="A661">
            <v>223000020002</v>
          </cell>
          <cell r="B661" t="str">
            <v>INVALIDEZ, VEJEZ Y SOBREVIVIENCIA</v>
          </cell>
          <cell r="C661">
            <v>-4.07</v>
          </cell>
          <cell r="D661">
            <v>-4.07</v>
          </cell>
        </row>
        <row r="662">
          <cell r="A662">
            <v>2230000300</v>
          </cell>
          <cell r="B662" t="str">
            <v>AFPS</v>
          </cell>
          <cell r="C662">
            <v>-29263.96</v>
          </cell>
          <cell r="D662">
            <v>-29263.96</v>
          </cell>
        </row>
        <row r="663">
          <cell r="A663">
            <v>223000030001</v>
          </cell>
          <cell r="B663" t="str">
            <v>CONFIA</v>
          </cell>
          <cell r="C663">
            <v>-14216.93</v>
          </cell>
          <cell r="D663">
            <v>-14216.93</v>
          </cell>
        </row>
        <row r="664">
          <cell r="A664">
            <v>223000030002</v>
          </cell>
          <cell r="B664" t="str">
            <v>CRECER</v>
          </cell>
          <cell r="C664">
            <v>-15047.03</v>
          </cell>
          <cell r="D664">
            <v>-15047.03</v>
          </cell>
        </row>
        <row r="665">
          <cell r="A665">
            <v>2230000400</v>
          </cell>
          <cell r="B665" t="str">
            <v>BANCOS Y FINANCIERAS</v>
          </cell>
          <cell r="C665">
            <v>-5362.93</v>
          </cell>
          <cell r="D665">
            <v>-5362.93</v>
          </cell>
        </row>
        <row r="666">
          <cell r="A666">
            <v>223000040001</v>
          </cell>
          <cell r="B666" t="str">
            <v>BANCOS</v>
          </cell>
          <cell r="C666">
            <v>-2175.79</v>
          </cell>
          <cell r="D666">
            <v>-2175.79</v>
          </cell>
        </row>
        <row r="667">
          <cell r="A667">
            <v>22300004000101</v>
          </cell>
          <cell r="B667" t="str">
            <v>BANCO AGRICOLA S.A.</v>
          </cell>
          <cell r="C667">
            <v>-1280.31</v>
          </cell>
          <cell r="D667">
            <v>-1280.31</v>
          </cell>
        </row>
        <row r="668">
          <cell r="A668">
            <v>22300004000102</v>
          </cell>
          <cell r="B668" t="str">
            <v>BANCO CUSCATLAN SV, S.A.</v>
          </cell>
          <cell r="C668">
            <v>-345.88</v>
          </cell>
          <cell r="D668">
            <v>-345.88</v>
          </cell>
        </row>
        <row r="669">
          <cell r="A669">
            <v>22300004000103</v>
          </cell>
          <cell r="B669" t="str">
            <v>BANCO DE AMERICA CENTRAL</v>
          </cell>
          <cell r="C669">
            <v>-120.24</v>
          </cell>
          <cell r="D669">
            <v>-120.24</v>
          </cell>
        </row>
        <row r="670">
          <cell r="A670">
            <v>22300004000104</v>
          </cell>
          <cell r="B670" t="str">
            <v>BANCO CUSCATLAN, S.A.</v>
          </cell>
          <cell r="C670">
            <v>-119.27</v>
          </cell>
          <cell r="D670">
            <v>-119.27</v>
          </cell>
        </row>
        <row r="671">
          <cell r="A671">
            <v>22300004000111</v>
          </cell>
          <cell r="B671" t="str">
            <v>BANCO PROMERICA</v>
          </cell>
          <cell r="C671">
            <v>-176.1</v>
          </cell>
          <cell r="D671">
            <v>-176.1</v>
          </cell>
        </row>
        <row r="672">
          <cell r="A672">
            <v>22300004000112</v>
          </cell>
          <cell r="B672" t="str">
            <v>DAVIVIENDA</v>
          </cell>
          <cell r="C672">
            <v>-133.99</v>
          </cell>
          <cell r="D672">
            <v>-133.99</v>
          </cell>
        </row>
        <row r="673">
          <cell r="A673">
            <v>223000040005</v>
          </cell>
          <cell r="B673" t="str">
            <v>INTERMEDIARIOS FINANCIEROS NO BANCARIOS</v>
          </cell>
          <cell r="C673">
            <v>-298.17</v>
          </cell>
          <cell r="D673">
            <v>-298.17</v>
          </cell>
        </row>
        <row r="674">
          <cell r="A674">
            <v>22300004000501</v>
          </cell>
          <cell r="B674" t="str">
            <v>BANCOS DE LOS TRABAJADORES</v>
          </cell>
          <cell r="C674">
            <v>-143.29</v>
          </cell>
          <cell r="D674">
            <v>-143.29</v>
          </cell>
        </row>
        <row r="675">
          <cell r="A675">
            <v>22300004000502</v>
          </cell>
          <cell r="B675" t="str">
            <v>CAJAS DE CREDITO</v>
          </cell>
          <cell r="C675">
            <v>-154.88</v>
          </cell>
          <cell r="D675">
            <v>-154.88</v>
          </cell>
        </row>
        <row r="676">
          <cell r="A676">
            <v>223000040006</v>
          </cell>
          <cell r="B676" t="str">
            <v>FEDECREDITO</v>
          </cell>
          <cell r="C676">
            <v>-2888.97</v>
          </cell>
          <cell r="D676">
            <v>-2888.97</v>
          </cell>
        </row>
        <row r="677">
          <cell r="A677">
            <v>2230000500</v>
          </cell>
          <cell r="B677" t="str">
            <v>OTRAS RETENCIONES</v>
          </cell>
          <cell r="C677">
            <v>-5891.16</v>
          </cell>
          <cell r="D677">
            <v>-5891.16</v>
          </cell>
        </row>
        <row r="678">
          <cell r="A678">
            <v>223000050002</v>
          </cell>
          <cell r="B678" t="str">
            <v>EMBARGOS JUDICIALES</v>
          </cell>
          <cell r="C678">
            <v>-4780.91</v>
          </cell>
          <cell r="D678">
            <v>-4780.91</v>
          </cell>
        </row>
        <row r="679">
          <cell r="A679">
            <v>223000050003</v>
          </cell>
          <cell r="B679" t="str">
            <v>PROCURADURIA GENERAL DE LA REPUBLICA</v>
          </cell>
          <cell r="C679">
            <v>-82.5</v>
          </cell>
          <cell r="D679">
            <v>-82.5</v>
          </cell>
        </row>
        <row r="680">
          <cell r="A680">
            <v>223000050004</v>
          </cell>
          <cell r="B680" t="str">
            <v>FONDO SOCIAL PARA LA VIVIENDA</v>
          </cell>
          <cell r="C680">
            <v>-0.25</v>
          </cell>
          <cell r="D680">
            <v>-0.25</v>
          </cell>
        </row>
        <row r="681">
          <cell r="A681">
            <v>223000050005</v>
          </cell>
          <cell r="B681" t="str">
            <v>PAN AMERICAM LIFE</v>
          </cell>
          <cell r="C681">
            <v>-82.91</v>
          </cell>
          <cell r="D681">
            <v>-82.91</v>
          </cell>
        </row>
        <row r="682">
          <cell r="A682">
            <v>223000050009</v>
          </cell>
          <cell r="B682" t="str">
            <v>IPSFA</v>
          </cell>
          <cell r="C682">
            <v>-70.34</v>
          </cell>
          <cell r="D682">
            <v>-70.34</v>
          </cell>
        </row>
        <row r="683">
          <cell r="A683">
            <v>223000050099</v>
          </cell>
          <cell r="B683" t="str">
            <v>OTROS</v>
          </cell>
          <cell r="C683">
            <v>-874.25</v>
          </cell>
          <cell r="D683">
            <v>-874.25</v>
          </cell>
        </row>
        <row r="684">
          <cell r="A684">
            <v>224</v>
          </cell>
          <cell r="B684" t="str">
            <v>PROVISIONES</v>
          </cell>
          <cell r="C684">
            <v>-3039995.36</v>
          </cell>
          <cell r="D684">
            <v>-3039995.36</v>
          </cell>
        </row>
        <row r="685">
          <cell r="A685">
            <v>2240</v>
          </cell>
          <cell r="B685" t="str">
            <v>PROVISIONES</v>
          </cell>
          <cell r="C685">
            <v>-3039995.36</v>
          </cell>
          <cell r="D685">
            <v>-3039995.36</v>
          </cell>
        </row>
        <row r="686">
          <cell r="A686">
            <v>224001</v>
          </cell>
          <cell r="B686" t="str">
            <v>PROVISIONES LABORALES</v>
          </cell>
          <cell r="C686">
            <v>-1214117.81</v>
          </cell>
          <cell r="D686">
            <v>-1214117.81</v>
          </cell>
        </row>
        <row r="687">
          <cell r="A687">
            <v>2240010200</v>
          </cell>
          <cell r="B687" t="str">
            <v>VACACIONES</v>
          </cell>
          <cell r="C687">
            <v>-271312.7</v>
          </cell>
          <cell r="D687">
            <v>-271312.7</v>
          </cell>
        </row>
        <row r="688">
          <cell r="A688">
            <v>224001020001</v>
          </cell>
          <cell r="B688" t="str">
            <v>ORDINARIAS</v>
          </cell>
          <cell r="C688">
            <v>-271312.7</v>
          </cell>
          <cell r="D688">
            <v>-271312.7</v>
          </cell>
        </row>
        <row r="689">
          <cell r="A689">
            <v>2240010300</v>
          </cell>
          <cell r="B689" t="str">
            <v>GRATIFICACIONES</v>
          </cell>
          <cell r="C689">
            <v>-298044.92</v>
          </cell>
          <cell r="D689">
            <v>-298044.92</v>
          </cell>
        </row>
        <row r="690">
          <cell r="A690">
            <v>2240010400</v>
          </cell>
          <cell r="B690" t="str">
            <v>AGUINALDOS</v>
          </cell>
          <cell r="C690">
            <v>-297259.69</v>
          </cell>
          <cell r="D690">
            <v>-297259.69</v>
          </cell>
        </row>
        <row r="691">
          <cell r="A691">
            <v>2240010500</v>
          </cell>
          <cell r="B691" t="str">
            <v>INDEMNIZACIONES</v>
          </cell>
          <cell r="C691">
            <v>-347500.5</v>
          </cell>
          <cell r="D691">
            <v>-347500.5</v>
          </cell>
        </row>
        <row r="692">
          <cell r="A692">
            <v>224003</v>
          </cell>
          <cell r="B692" t="str">
            <v>OTRAS PROVISIONES</v>
          </cell>
          <cell r="C692">
            <v>-1825877.55</v>
          </cell>
          <cell r="D692">
            <v>-1825877.55</v>
          </cell>
        </row>
        <row r="693">
          <cell r="A693">
            <v>2240030001</v>
          </cell>
          <cell r="B693" t="str">
            <v>OTRAS PROVISIONES</v>
          </cell>
          <cell r="C693">
            <v>-1825877.55</v>
          </cell>
          <cell r="D693">
            <v>-1825877.55</v>
          </cell>
        </row>
        <row r="694">
          <cell r="A694">
            <v>224003000107</v>
          </cell>
          <cell r="B694" t="str">
            <v>PUBLICIDAD</v>
          </cell>
          <cell r="C694">
            <v>-139854.96</v>
          </cell>
          <cell r="D694">
            <v>-139854.96</v>
          </cell>
        </row>
        <row r="695">
          <cell r="A695">
            <v>224003000108</v>
          </cell>
          <cell r="B695" t="str">
            <v>AUDITORIA EXTERNA</v>
          </cell>
          <cell r="C695">
            <v>-6950</v>
          </cell>
          <cell r="D695">
            <v>-6950</v>
          </cell>
        </row>
        <row r="696">
          <cell r="A696">
            <v>224003000109</v>
          </cell>
          <cell r="B696" t="str">
            <v>AUDITORIA FISCAL</v>
          </cell>
          <cell r="C696">
            <v>-4166.6000000000004</v>
          </cell>
          <cell r="D696">
            <v>-4166.6000000000004</v>
          </cell>
        </row>
        <row r="697">
          <cell r="A697">
            <v>224003000116</v>
          </cell>
          <cell r="B697" t="str">
            <v>ADMINISTRACION PROGRAMA DE PROTECCION- TARJETA DE CREDITO</v>
          </cell>
          <cell r="C697">
            <v>-1674905.99</v>
          </cell>
          <cell r="D697">
            <v>-1674905.99</v>
          </cell>
        </row>
        <row r="698">
          <cell r="A698">
            <v>225</v>
          </cell>
          <cell r="B698" t="str">
            <v>CREDITOS DIFERIDOS</v>
          </cell>
          <cell r="C698">
            <v>-5184430.6100000003</v>
          </cell>
          <cell r="D698">
            <v>-5184430.6100000003</v>
          </cell>
        </row>
        <row r="699">
          <cell r="A699">
            <v>2250</v>
          </cell>
          <cell r="B699" t="str">
            <v>CREDITOS DIFERIDOS</v>
          </cell>
          <cell r="C699">
            <v>-5184430.6100000003</v>
          </cell>
          <cell r="D699">
            <v>-5184430.6100000003</v>
          </cell>
        </row>
        <row r="700">
          <cell r="A700">
            <v>225002</v>
          </cell>
          <cell r="B700" t="str">
            <v>DIFERENCIAS DE PRECIOS EN OPERACIONES CON TITULOS VALORES</v>
          </cell>
          <cell r="C700">
            <v>-5180099.4400000004</v>
          </cell>
          <cell r="D700">
            <v>-5180099.4400000004</v>
          </cell>
        </row>
        <row r="701">
          <cell r="A701">
            <v>2250020000</v>
          </cell>
          <cell r="B701" t="str">
            <v>DIFERENCIAS DE PRECIOS EN OPERACIONES CON TITULOS VALORES</v>
          </cell>
          <cell r="C701">
            <v>-5180099.4400000004</v>
          </cell>
          <cell r="D701">
            <v>-5180099.4400000004</v>
          </cell>
        </row>
        <row r="702">
          <cell r="A702">
            <v>225002000002</v>
          </cell>
          <cell r="B702" t="str">
            <v>DIFERENCIAS DE PRECIOS EN OPERACIONES CON ENTIDADES DEL ESTA</v>
          </cell>
          <cell r="C702">
            <v>-5180099.4400000004</v>
          </cell>
          <cell r="D702">
            <v>-5180099.4400000004</v>
          </cell>
        </row>
        <row r="703">
          <cell r="A703">
            <v>225005</v>
          </cell>
          <cell r="B703" t="str">
            <v>SUBVENCIONES</v>
          </cell>
          <cell r="C703">
            <v>-4331.17</v>
          </cell>
          <cell r="D703">
            <v>-4331.17</v>
          </cell>
        </row>
        <row r="704">
          <cell r="A704">
            <v>2250050100</v>
          </cell>
          <cell r="B704" t="str">
            <v>RELACIONADOS CON ACTIVOS</v>
          </cell>
          <cell r="C704">
            <v>-4331.17</v>
          </cell>
          <cell r="D704">
            <v>-4331.17</v>
          </cell>
        </row>
        <row r="705">
          <cell r="A705">
            <v>0</v>
          </cell>
          <cell r="B705"/>
          <cell r="C705"/>
          <cell r="D705"/>
        </row>
        <row r="706">
          <cell r="A706">
            <v>0</v>
          </cell>
          <cell r="B706" t="str">
            <v>TOTAL PASIVOS</v>
          </cell>
          <cell r="C706">
            <v>-463773811.69999999</v>
          </cell>
          <cell r="D706">
            <v>-463773811.69999999</v>
          </cell>
        </row>
        <row r="707">
          <cell r="A707">
            <v>0</v>
          </cell>
          <cell r="B707"/>
          <cell r="C707"/>
          <cell r="D707"/>
        </row>
        <row r="708">
          <cell r="A708">
            <v>31</v>
          </cell>
          <cell r="B708" t="str">
            <v>PATRIMONIO</v>
          </cell>
          <cell r="C708">
            <v>-118833231.94</v>
          </cell>
          <cell r="D708">
            <v>-118833231.94</v>
          </cell>
        </row>
        <row r="709">
          <cell r="A709">
            <v>311</v>
          </cell>
          <cell r="B709" t="str">
            <v>CAPITAL SOCIAL</v>
          </cell>
          <cell r="C709">
            <v>-89709100</v>
          </cell>
          <cell r="D709">
            <v>-89709100</v>
          </cell>
        </row>
        <row r="710">
          <cell r="A710">
            <v>3110</v>
          </cell>
          <cell r="B710" t="str">
            <v>CAPITAL SOCIAL FIJO</v>
          </cell>
          <cell r="C710">
            <v>-5714300</v>
          </cell>
          <cell r="D710">
            <v>-5714300</v>
          </cell>
        </row>
        <row r="711">
          <cell r="A711">
            <v>311001</v>
          </cell>
          <cell r="B711" t="str">
            <v>CAPITAL SUSCRITO PAGADO</v>
          </cell>
          <cell r="C711">
            <v>-5714300</v>
          </cell>
          <cell r="D711">
            <v>-5714300</v>
          </cell>
        </row>
        <row r="712">
          <cell r="A712">
            <v>3110010200</v>
          </cell>
          <cell r="B712" t="str">
            <v>ACCIONES</v>
          </cell>
          <cell r="C712">
            <v>-5714300</v>
          </cell>
          <cell r="D712">
            <v>-5714300</v>
          </cell>
        </row>
        <row r="713">
          <cell r="A713">
            <v>311001020001</v>
          </cell>
          <cell r="B713" t="str">
            <v>CAPITAL FIJO</v>
          </cell>
          <cell r="C713">
            <v>-5714300</v>
          </cell>
          <cell r="D713">
            <v>-5714300</v>
          </cell>
        </row>
        <row r="714">
          <cell r="A714">
            <v>3111</v>
          </cell>
          <cell r="B714" t="str">
            <v>CAPITAL SOCIAL VARIABLE</v>
          </cell>
          <cell r="C714">
            <v>-83994800</v>
          </cell>
          <cell r="D714">
            <v>-83994800</v>
          </cell>
        </row>
        <row r="715">
          <cell r="A715">
            <v>311101</v>
          </cell>
          <cell r="B715" t="str">
            <v>CAPITAL SUSCRITO PAGADO</v>
          </cell>
          <cell r="C715">
            <v>-84453600</v>
          </cell>
          <cell r="D715">
            <v>-84453600</v>
          </cell>
        </row>
        <row r="716">
          <cell r="A716">
            <v>3111010200</v>
          </cell>
          <cell r="B716" t="str">
            <v>ACCIONES</v>
          </cell>
          <cell r="C716">
            <v>-84453600</v>
          </cell>
          <cell r="D716">
            <v>-84453600</v>
          </cell>
        </row>
        <row r="717">
          <cell r="A717">
            <v>311102</v>
          </cell>
          <cell r="B717" t="str">
            <v>CAPITAL SUSCRITO NO PAGADO</v>
          </cell>
          <cell r="C717">
            <v>458800</v>
          </cell>
          <cell r="D717">
            <v>458800</v>
          </cell>
        </row>
        <row r="718">
          <cell r="A718">
            <v>3111020200</v>
          </cell>
          <cell r="B718" t="str">
            <v>ACCIONES</v>
          </cell>
          <cell r="C718">
            <v>458800</v>
          </cell>
          <cell r="D718">
            <v>458800</v>
          </cell>
        </row>
        <row r="719">
          <cell r="A719">
            <v>313</v>
          </cell>
          <cell r="B719" t="str">
            <v>RESERVAS DE CAPITAL</v>
          </cell>
          <cell r="C719">
            <v>-29124131.940000001</v>
          </cell>
          <cell r="D719">
            <v>-29124131.940000001</v>
          </cell>
        </row>
        <row r="720">
          <cell r="A720">
            <v>3130</v>
          </cell>
          <cell r="B720" t="str">
            <v>RESERVAS DE CAPITAL</v>
          </cell>
          <cell r="C720">
            <v>-29124131.940000001</v>
          </cell>
          <cell r="D720">
            <v>-29124131.940000001</v>
          </cell>
        </row>
        <row r="721">
          <cell r="A721">
            <v>313000</v>
          </cell>
          <cell r="B721" t="str">
            <v>RESERVAS DE CAPITAL</v>
          </cell>
          <cell r="C721">
            <v>-29124131.940000001</v>
          </cell>
          <cell r="D721">
            <v>-29124131.940000001</v>
          </cell>
        </row>
        <row r="722">
          <cell r="A722">
            <v>3130000100</v>
          </cell>
          <cell r="B722" t="str">
            <v>RESERVA LEGAL</v>
          </cell>
          <cell r="C722">
            <v>-29112767.550000001</v>
          </cell>
          <cell r="D722">
            <v>-29112767.550000001</v>
          </cell>
        </row>
        <row r="723">
          <cell r="A723">
            <v>3130000300</v>
          </cell>
          <cell r="B723" t="str">
            <v>RESERVAS VOLUNTARIAS</v>
          </cell>
          <cell r="C723">
            <v>-11364.39</v>
          </cell>
          <cell r="D723">
            <v>-11364.39</v>
          </cell>
        </row>
        <row r="724">
          <cell r="A724">
            <v>32</v>
          </cell>
          <cell r="B724" t="str">
            <v>PATRIMONIO RESTRINGIDO</v>
          </cell>
          <cell r="C724">
            <v>-4430472.16</v>
          </cell>
          <cell r="D724">
            <v>-4430472.16</v>
          </cell>
        </row>
        <row r="725">
          <cell r="A725">
            <v>321</v>
          </cell>
          <cell r="B725" t="str">
            <v>UTILIDADES NO DISTRIBUIBLES</v>
          </cell>
          <cell r="C725">
            <v>-1146046.1299999999</v>
          </cell>
          <cell r="D725">
            <v>-1146046.1299999999</v>
          </cell>
        </row>
        <row r="726">
          <cell r="A726">
            <v>3210</v>
          </cell>
          <cell r="B726" t="str">
            <v>UTILIDADES NO DISTRIBUIBLES</v>
          </cell>
          <cell r="C726">
            <v>-1146046.1299999999</v>
          </cell>
          <cell r="D726">
            <v>-1146046.1299999999</v>
          </cell>
        </row>
        <row r="727">
          <cell r="A727">
            <v>321000</v>
          </cell>
          <cell r="B727" t="str">
            <v>UTILIDADES NO DISTRIBUIBLES</v>
          </cell>
          <cell r="C727">
            <v>-1146046.1299999999</v>
          </cell>
          <cell r="D727">
            <v>-1146046.1299999999</v>
          </cell>
        </row>
        <row r="728">
          <cell r="A728">
            <v>3210000000</v>
          </cell>
          <cell r="B728" t="str">
            <v>UTILIDADES NO DISTRIBUIBLES</v>
          </cell>
          <cell r="C728">
            <v>-1146046.1299999999</v>
          </cell>
          <cell r="D728">
            <v>-1146046.1299999999</v>
          </cell>
        </row>
        <row r="729">
          <cell r="A729">
            <v>322</v>
          </cell>
          <cell r="B729" t="str">
            <v>REVALUACIONES</v>
          </cell>
          <cell r="C729">
            <v>-3283546.68</v>
          </cell>
          <cell r="D729">
            <v>-3283546.68</v>
          </cell>
        </row>
        <row r="730">
          <cell r="A730">
            <v>3220</v>
          </cell>
          <cell r="B730" t="str">
            <v>REVALUACIONES</v>
          </cell>
          <cell r="C730">
            <v>-3283546.68</v>
          </cell>
          <cell r="D730">
            <v>-3283546.68</v>
          </cell>
        </row>
        <row r="731">
          <cell r="A731">
            <v>322000</v>
          </cell>
          <cell r="B731" t="str">
            <v>REVALUACIONES</v>
          </cell>
          <cell r="C731">
            <v>-3283546.68</v>
          </cell>
          <cell r="D731">
            <v>-3283546.68</v>
          </cell>
        </row>
        <row r="732">
          <cell r="A732">
            <v>3220000100</v>
          </cell>
          <cell r="B732" t="str">
            <v>REVALUO DE INMUEBLES DEL ACTIVO FIJO</v>
          </cell>
          <cell r="C732">
            <v>-3283546.68</v>
          </cell>
          <cell r="D732">
            <v>-3283546.68</v>
          </cell>
        </row>
        <row r="733">
          <cell r="A733">
            <v>322000010001</v>
          </cell>
          <cell r="B733" t="str">
            <v>TERRENOS</v>
          </cell>
          <cell r="C733">
            <v>-1504291.48</v>
          </cell>
          <cell r="D733">
            <v>-1504291.48</v>
          </cell>
        </row>
        <row r="734">
          <cell r="A734">
            <v>322000010002</v>
          </cell>
          <cell r="B734" t="str">
            <v>EDIFICACIONES</v>
          </cell>
          <cell r="C734">
            <v>-1779255.2</v>
          </cell>
          <cell r="D734">
            <v>-1779255.2</v>
          </cell>
        </row>
        <row r="735">
          <cell r="A735">
            <v>324</v>
          </cell>
          <cell r="B735" t="str">
            <v>DONACIONES</v>
          </cell>
          <cell r="C735">
            <v>-879.35</v>
          </cell>
          <cell r="D735">
            <v>-879.35</v>
          </cell>
        </row>
        <row r="736">
          <cell r="A736">
            <v>3240</v>
          </cell>
          <cell r="B736" t="str">
            <v>DONACIONES</v>
          </cell>
          <cell r="C736">
            <v>-879.35</v>
          </cell>
          <cell r="D736">
            <v>-879.35</v>
          </cell>
        </row>
        <row r="737">
          <cell r="A737">
            <v>324002</v>
          </cell>
          <cell r="B737" t="str">
            <v>OTRAS DONACIONES</v>
          </cell>
          <cell r="C737">
            <v>-879.35</v>
          </cell>
          <cell r="D737">
            <v>-879.35</v>
          </cell>
        </row>
        <row r="738">
          <cell r="A738">
            <v>3240020300</v>
          </cell>
          <cell r="B738" t="str">
            <v>MUEBLES</v>
          </cell>
          <cell r="C738">
            <v>-879.35</v>
          </cell>
          <cell r="D738">
            <v>-879.35</v>
          </cell>
        </row>
        <row r="739">
          <cell r="A739">
            <v>0</v>
          </cell>
          <cell r="B739"/>
          <cell r="C739"/>
          <cell r="D739"/>
        </row>
        <row r="740">
          <cell r="A740">
            <v>0</v>
          </cell>
          <cell r="B740" t="str">
            <v>TOTAL PATRIMONIO</v>
          </cell>
          <cell r="C740">
            <v>-123263704.09999999</v>
          </cell>
          <cell r="D740">
            <v>-123263704.09999999</v>
          </cell>
        </row>
        <row r="741">
          <cell r="A741">
            <v>0</v>
          </cell>
          <cell r="B741"/>
          <cell r="C741"/>
          <cell r="D741"/>
        </row>
        <row r="742">
          <cell r="A742">
            <v>61</v>
          </cell>
          <cell r="B742" t="str">
            <v>INGRESOS DE OPERACIONES DE INTERMEDIACION</v>
          </cell>
          <cell r="C742">
            <v>-27686014.600000001</v>
          </cell>
          <cell r="D742">
            <v>-27686014.600000001</v>
          </cell>
        </row>
        <row r="743">
          <cell r="A743">
            <v>611</v>
          </cell>
          <cell r="B743" t="str">
            <v>INGRESOS DE OPERACIONES DE INTERMEDIACION</v>
          </cell>
          <cell r="C743">
            <v>-27686014.600000001</v>
          </cell>
          <cell r="D743">
            <v>-27686014.600000001</v>
          </cell>
        </row>
        <row r="744">
          <cell r="A744">
            <v>6110</v>
          </cell>
          <cell r="B744" t="str">
            <v>INGRESOS DE OPERACIONES DE INTERMEDIACION</v>
          </cell>
          <cell r="C744">
            <v>-27686014.600000001</v>
          </cell>
          <cell r="D744">
            <v>-27686014.600000001</v>
          </cell>
        </row>
        <row r="745">
          <cell r="A745">
            <v>611001</v>
          </cell>
          <cell r="B745" t="str">
            <v>CARTERA DE PRESTAMOS</v>
          </cell>
          <cell r="C745">
            <v>-17173901.789999999</v>
          </cell>
          <cell r="D745">
            <v>-17173901.789999999</v>
          </cell>
        </row>
        <row r="746">
          <cell r="A746">
            <v>6110010100</v>
          </cell>
          <cell r="B746" t="str">
            <v>INTERESES</v>
          </cell>
          <cell r="C746">
            <v>-17173901.789999999</v>
          </cell>
          <cell r="D746">
            <v>-17173901.789999999</v>
          </cell>
        </row>
        <row r="747">
          <cell r="A747">
            <v>611001010001</v>
          </cell>
          <cell r="B747" t="str">
            <v>PACTADOS HASTA UN AÑO PLAZO</v>
          </cell>
          <cell r="C747">
            <v>-129382.15</v>
          </cell>
          <cell r="D747">
            <v>-129382.15</v>
          </cell>
        </row>
        <row r="748">
          <cell r="A748">
            <v>61100101000101</v>
          </cell>
          <cell r="B748" t="str">
            <v>OTORGAMIENTOS ORIGINALES</v>
          </cell>
          <cell r="C748">
            <v>-129379.98</v>
          </cell>
          <cell r="D748">
            <v>-129379.98</v>
          </cell>
        </row>
        <row r="749">
          <cell r="A749">
            <v>61100101000103</v>
          </cell>
          <cell r="B749" t="str">
            <v>INTERESES MORATORIOS</v>
          </cell>
          <cell r="C749">
            <v>-2.17</v>
          </cell>
          <cell r="D749">
            <v>-2.17</v>
          </cell>
        </row>
        <row r="750">
          <cell r="A750">
            <v>611001010002</v>
          </cell>
          <cell r="B750" t="str">
            <v>PACTADOS A MAS DE UN AÑO PLAZO</v>
          </cell>
          <cell r="C750">
            <v>-17044519.640000001</v>
          </cell>
          <cell r="D750">
            <v>-17044519.640000001</v>
          </cell>
        </row>
        <row r="751">
          <cell r="A751">
            <v>61100101000201</v>
          </cell>
          <cell r="B751" t="str">
            <v>OTORGAMIENTOS ORIGINALES</v>
          </cell>
          <cell r="C751">
            <v>-17044512.390000001</v>
          </cell>
          <cell r="D751">
            <v>-17044512.390000001</v>
          </cell>
        </row>
        <row r="752">
          <cell r="A752">
            <v>61100101000203</v>
          </cell>
          <cell r="B752" t="str">
            <v>INTERESES MORATORIOS</v>
          </cell>
          <cell r="C752">
            <v>-7.25</v>
          </cell>
          <cell r="D752">
            <v>-7.25</v>
          </cell>
        </row>
        <row r="753">
          <cell r="A753">
            <v>611002</v>
          </cell>
          <cell r="B753" t="str">
            <v>CARTERA DE INVERSIONES</v>
          </cell>
          <cell r="C753">
            <v>-9858325</v>
          </cell>
          <cell r="D753">
            <v>-9858325</v>
          </cell>
        </row>
        <row r="754">
          <cell r="A754">
            <v>6110020100</v>
          </cell>
          <cell r="B754" t="str">
            <v>INTERESES</v>
          </cell>
          <cell r="C754">
            <v>-9858325</v>
          </cell>
          <cell r="D754">
            <v>-9858325</v>
          </cell>
        </row>
        <row r="755">
          <cell r="A755">
            <v>611002010001</v>
          </cell>
          <cell r="B755" t="str">
            <v>TITULOS VALORES CONSERVADOS PARA NEGOCIACION</v>
          </cell>
          <cell r="C755">
            <v>-9858325</v>
          </cell>
          <cell r="D755">
            <v>-9858325</v>
          </cell>
        </row>
        <row r="756">
          <cell r="A756">
            <v>61100201000102</v>
          </cell>
          <cell r="B756" t="str">
            <v>TITULOS VALORES TRANSFERIDOS</v>
          </cell>
          <cell r="C756">
            <v>-9858325</v>
          </cell>
          <cell r="D756">
            <v>-9858325</v>
          </cell>
        </row>
        <row r="757">
          <cell r="A757">
            <v>611004</v>
          </cell>
          <cell r="B757" t="str">
            <v>INTERESES SOBRE DEPOSITOS</v>
          </cell>
          <cell r="C757">
            <v>-653787.81000000006</v>
          </cell>
          <cell r="D757">
            <v>-653787.81000000006</v>
          </cell>
        </row>
        <row r="758">
          <cell r="A758">
            <v>6110040100</v>
          </cell>
          <cell r="B758" t="str">
            <v>EN EL BCR</v>
          </cell>
          <cell r="C758">
            <v>-8809.36</v>
          </cell>
          <cell r="D758">
            <v>-8809.36</v>
          </cell>
        </row>
        <row r="759">
          <cell r="A759">
            <v>611004010001</v>
          </cell>
          <cell r="B759" t="str">
            <v>DEPOSITOS PARA RESERVA DE LIQUDEZ</v>
          </cell>
          <cell r="C759">
            <v>-8809.36</v>
          </cell>
          <cell r="D759">
            <v>-8809.36</v>
          </cell>
        </row>
        <row r="760">
          <cell r="A760">
            <v>6110040200</v>
          </cell>
          <cell r="B760" t="str">
            <v>EN OTRAS INSTITUCIONES FINANCIERAS</v>
          </cell>
          <cell r="C760">
            <v>-644978.44999999995</v>
          </cell>
          <cell r="D760">
            <v>-644978.44999999995</v>
          </cell>
        </row>
        <row r="761">
          <cell r="A761">
            <v>611004020001</v>
          </cell>
          <cell r="B761" t="str">
            <v>OTRAS ENTIDADES DEL SISTEMA FIANCIERO</v>
          </cell>
          <cell r="C761">
            <v>-644978.44999999995</v>
          </cell>
          <cell r="D761">
            <v>-644978.44999999995</v>
          </cell>
        </row>
        <row r="762">
          <cell r="A762">
            <v>61100402000101</v>
          </cell>
          <cell r="B762" t="str">
            <v>DEPOSITOS A LA VISTA</v>
          </cell>
          <cell r="C762">
            <v>-644978.44999999995</v>
          </cell>
          <cell r="D762">
            <v>-644978.44999999995</v>
          </cell>
        </row>
        <row r="763">
          <cell r="A763">
            <v>6110040200010100</v>
          </cell>
          <cell r="B763" t="str">
            <v>BANCOS</v>
          </cell>
          <cell r="C763">
            <v>-644978.44999999995</v>
          </cell>
          <cell r="D763">
            <v>-644978.44999999995</v>
          </cell>
        </row>
        <row r="764">
          <cell r="A764">
            <v>62</v>
          </cell>
          <cell r="B764" t="str">
            <v>INGRESOS DE OTRAS OPERACIONES</v>
          </cell>
          <cell r="C764">
            <v>-12153382.800000001</v>
          </cell>
          <cell r="D764">
            <v>-12153382.800000001</v>
          </cell>
        </row>
        <row r="765">
          <cell r="A765">
            <v>621</v>
          </cell>
          <cell r="B765" t="str">
            <v>INGRESOS DE OTRAS OPERACIONES</v>
          </cell>
          <cell r="C765">
            <v>-12153382.800000001</v>
          </cell>
          <cell r="D765">
            <v>-12153382.800000001</v>
          </cell>
        </row>
        <row r="766">
          <cell r="A766">
            <v>6210</v>
          </cell>
          <cell r="B766" t="str">
            <v>INGRESOS DE OTRAS OPERACIONES</v>
          </cell>
          <cell r="C766">
            <v>-12153382.800000001</v>
          </cell>
          <cell r="D766">
            <v>-12153382.800000001</v>
          </cell>
        </row>
        <row r="767">
          <cell r="A767">
            <v>621002</v>
          </cell>
          <cell r="B767" t="str">
            <v>SERVICIOS TECNICOS</v>
          </cell>
          <cell r="C767">
            <v>-926221.7</v>
          </cell>
          <cell r="D767">
            <v>-926221.7</v>
          </cell>
        </row>
        <row r="768">
          <cell r="A768">
            <v>6210020300</v>
          </cell>
          <cell r="B768" t="str">
            <v>SERVICIOS DE CAPACITACION</v>
          </cell>
          <cell r="C768">
            <v>-431253</v>
          </cell>
          <cell r="D768">
            <v>-431253</v>
          </cell>
        </row>
        <row r="769">
          <cell r="A769">
            <v>6210020700</v>
          </cell>
          <cell r="B769" t="str">
            <v>ASESORIA</v>
          </cell>
          <cell r="C769">
            <v>-16200</v>
          </cell>
          <cell r="D769">
            <v>-16200</v>
          </cell>
        </row>
        <row r="770">
          <cell r="A770">
            <v>6210029100</v>
          </cell>
          <cell r="B770" t="str">
            <v>OTROS</v>
          </cell>
          <cell r="C770">
            <v>-478768.7</v>
          </cell>
          <cell r="D770">
            <v>-478768.7</v>
          </cell>
        </row>
        <row r="771">
          <cell r="A771">
            <v>621002910003</v>
          </cell>
          <cell r="B771" t="str">
            <v>SERVICIO DE SELECCION Y EVALUACION DE RECURSOS HUMANOS</v>
          </cell>
          <cell r="C771">
            <v>-16170</v>
          </cell>
          <cell r="D771">
            <v>-16170</v>
          </cell>
        </row>
        <row r="772">
          <cell r="A772">
            <v>621002910004</v>
          </cell>
          <cell r="B772" t="str">
            <v>SERVICIO DE CIERRE CENTRALIZADO EN CADI</v>
          </cell>
          <cell r="C772">
            <v>-211062.96</v>
          </cell>
          <cell r="D772">
            <v>-211062.96</v>
          </cell>
        </row>
        <row r="773">
          <cell r="A773">
            <v>621002910006</v>
          </cell>
          <cell r="B773" t="str">
            <v>SERVICIO DE ASESORIA MYPE</v>
          </cell>
          <cell r="C773">
            <v>-251535.74</v>
          </cell>
          <cell r="D773">
            <v>-251535.74</v>
          </cell>
        </row>
        <row r="774">
          <cell r="A774">
            <v>621004</v>
          </cell>
          <cell r="B774" t="str">
            <v>SERVICIOS FINANCIEROS</v>
          </cell>
          <cell r="C774">
            <v>-11227161.1</v>
          </cell>
          <cell r="D774">
            <v>-11227161.1</v>
          </cell>
        </row>
        <row r="775">
          <cell r="A775">
            <v>6210040400</v>
          </cell>
          <cell r="B775" t="str">
            <v>OTROS</v>
          </cell>
          <cell r="C775">
            <v>-11227161.1</v>
          </cell>
          <cell r="D775">
            <v>-11227161.1</v>
          </cell>
        </row>
        <row r="776">
          <cell r="A776">
            <v>621004040006</v>
          </cell>
          <cell r="B776" t="str">
            <v>SERVICIO DE SALUD A TU ALCANCE</v>
          </cell>
          <cell r="C776">
            <v>-13413.26</v>
          </cell>
          <cell r="D776">
            <v>-13413.26</v>
          </cell>
        </row>
        <row r="777">
          <cell r="A777">
            <v>621004040009</v>
          </cell>
          <cell r="B777" t="str">
            <v>COMISION POR PAGO REMESAS FAMILIARES</v>
          </cell>
          <cell r="C777">
            <v>-994622.87</v>
          </cell>
          <cell r="D777">
            <v>-994622.87</v>
          </cell>
        </row>
        <row r="778">
          <cell r="A778">
            <v>621004040010</v>
          </cell>
          <cell r="B778" t="str">
            <v>RESGUARDO Y CUSTODIA DE DOCUMENTOS</v>
          </cell>
          <cell r="C778">
            <v>-20926.7</v>
          </cell>
          <cell r="D778">
            <v>-20926.7</v>
          </cell>
        </row>
        <row r="779">
          <cell r="A779">
            <v>621004040018</v>
          </cell>
          <cell r="B779" t="str">
            <v>COMISIONES POR COMPRA TARJETAS DE DEBITO</v>
          </cell>
          <cell r="C779">
            <v>-546602.89</v>
          </cell>
          <cell r="D779">
            <v>-546602.89</v>
          </cell>
        </row>
        <row r="780">
          <cell r="A780">
            <v>621004040020</v>
          </cell>
          <cell r="B780" t="str">
            <v>COMISONES POR SERVICIO DE RETIRO TARJETA DE CREDITO ATMS</v>
          </cell>
          <cell r="C780">
            <v>-363.9</v>
          </cell>
          <cell r="D780">
            <v>-363.9</v>
          </cell>
        </row>
        <row r="781">
          <cell r="A781">
            <v>621004040021</v>
          </cell>
          <cell r="B781" t="str">
            <v>COMISIONES POR SERVICIO RETIRO DE EFECTIVO TARJETA DE DEBITO</v>
          </cell>
          <cell r="C781">
            <v>-78347.3</v>
          </cell>
          <cell r="D781">
            <v>-78347.3</v>
          </cell>
        </row>
        <row r="782">
          <cell r="A782">
            <v>621004040022</v>
          </cell>
          <cell r="B782" t="str">
            <v>COMISION RUTEO TRANSACCIONES TARJETA DE CREDITO POS</v>
          </cell>
          <cell r="C782">
            <v>-1452732.45</v>
          </cell>
          <cell r="D782">
            <v>-1452732.45</v>
          </cell>
        </row>
        <row r="783">
          <cell r="A783">
            <v>621004040023</v>
          </cell>
          <cell r="B783" t="str">
            <v>COMISION RUTEO TRANSACCIONES TARJETA DE DEBITO POS</v>
          </cell>
          <cell r="C783">
            <v>-661889.19999999995</v>
          </cell>
          <cell r="D783">
            <v>-661889.19999999995</v>
          </cell>
        </row>
        <row r="784">
          <cell r="A784">
            <v>621004040027</v>
          </cell>
          <cell r="B784" t="str">
            <v>ADMINISTRACION TARJETA DE CREDITO</v>
          </cell>
          <cell r="C784">
            <v>-2266811.19</v>
          </cell>
          <cell r="D784">
            <v>-2266811.19</v>
          </cell>
        </row>
        <row r="785">
          <cell r="A785">
            <v>621004040028</v>
          </cell>
          <cell r="B785" t="str">
            <v>ADMINISTRACION TARJETA DE DEBITO</v>
          </cell>
          <cell r="C785">
            <v>-1636562.8</v>
          </cell>
          <cell r="D785">
            <v>-1636562.8</v>
          </cell>
        </row>
        <row r="786">
          <cell r="A786">
            <v>621004040031</v>
          </cell>
          <cell r="B786" t="str">
            <v>SERVICIO SARO</v>
          </cell>
          <cell r="C786">
            <v>-297965.07</v>
          </cell>
          <cell r="D786">
            <v>-297965.07</v>
          </cell>
        </row>
        <row r="787">
          <cell r="A787">
            <v>621004040032</v>
          </cell>
          <cell r="B787" t="str">
            <v>SERVICIO CREDIT SCORING</v>
          </cell>
          <cell r="C787">
            <v>-302301.36</v>
          </cell>
          <cell r="D787">
            <v>-302301.36</v>
          </cell>
        </row>
        <row r="788">
          <cell r="A788">
            <v>621004040044</v>
          </cell>
          <cell r="B788" t="str">
            <v>COMISIONES POR SERVICIO DE RED ATM´S</v>
          </cell>
          <cell r="C788">
            <v>-808707.37</v>
          </cell>
          <cell r="D788">
            <v>-808707.37</v>
          </cell>
        </row>
        <row r="789">
          <cell r="A789">
            <v>621004040045</v>
          </cell>
          <cell r="B789" t="str">
            <v>ADMINISTRACION Y OTROS SERVICIOS ATM´S</v>
          </cell>
          <cell r="C789">
            <v>-82000</v>
          </cell>
          <cell r="D789">
            <v>-82000</v>
          </cell>
        </row>
        <row r="790">
          <cell r="A790">
            <v>621004040047</v>
          </cell>
          <cell r="B790" t="str">
            <v>CORRESPONSALES NO BANCARIOS</v>
          </cell>
          <cell r="C790">
            <v>-151007.26999999999</v>
          </cell>
          <cell r="D790">
            <v>-151007.26999999999</v>
          </cell>
        </row>
        <row r="791">
          <cell r="A791">
            <v>62100404004701</v>
          </cell>
          <cell r="B791" t="str">
            <v>COMISION POR SERVICIO DE RED DE CNB</v>
          </cell>
          <cell r="C791">
            <v>-149407.81</v>
          </cell>
          <cell r="D791">
            <v>-149407.81</v>
          </cell>
        </row>
        <row r="792">
          <cell r="A792">
            <v>62100404004703</v>
          </cell>
          <cell r="B792" t="str">
            <v>COMISION DE SERVICIOS CNB´S ADMINISTRADOS POR FEDESERVI</v>
          </cell>
          <cell r="C792">
            <v>-1599.46</v>
          </cell>
          <cell r="D792">
            <v>-1599.46</v>
          </cell>
        </row>
        <row r="793">
          <cell r="A793">
            <v>621004040048</v>
          </cell>
          <cell r="B793" t="str">
            <v>ADMINISTRACION Y OTROS SERVICIOS CNB</v>
          </cell>
          <cell r="C793">
            <v>-52374.35</v>
          </cell>
          <cell r="D793">
            <v>-52374.35</v>
          </cell>
        </row>
        <row r="794">
          <cell r="A794">
            <v>621004040049</v>
          </cell>
          <cell r="B794" t="str">
            <v>COMISION POR OPERACIONES INTERENTIDADES</v>
          </cell>
          <cell r="C794">
            <v>-4546.5</v>
          </cell>
          <cell r="D794">
            <v>-4546.5</v>
          </cell>
        </row>
        <row r="795">
          <cell r="A795">
            <v>621004040050</v>
          </cell>
          <cell r="B795" t="str">
            <v>COMISION POR SERVICIO DE COLECTURIA BELCORP</v>
          </cell>
          <cell r="C795">
            <v>-2150.85</v>
          </cell>
          <cell r="D795">
            <v>-2150.85</v>
          </cell>
        </row>
        <row r="796">
          <cell r="A796">
            <v>621004040051</v>
          </cell>
          <cell r="B796" t="str">
            <v>SERVICIO DE ORGANIZACION Y METODOS</v>
          </cell>
          <cell r="C796">
            <v>-1200</v>
          </cell>
          <cell r="D796">
            <v>-1200</v>
          </cell>
        </row>
        <row r="797">
          <cell r="A797">
            <v>621004040056</v>
          </cell>
          <cell r="B797" t="str">
            <v>SERVICIO DE BANCA MOVIL</v>
          </cell>
          <cell r="C797">
            <v>-733692.04</v>
          </cell>
          <cell r="D797">
            <v>-733692.04</v>
          </cell>
        </row>
        <row r="798">
          <cell r="A798">
            <v>62100404005601</v>
          </cell>
          <cell r="B798" t="str">
            <v>COMISION POR SERVICIO DE BANCA MOVIL</v>
          </cell>
          <cell r="C798">
            <v>-183619.04</v>
          </cell>
          <cell r="D798">
            <v>-183619.04</v>
          </cell>
        </row>
        <row r="799">
          <cell r="A799">
            <v>62100404005602</v>
          </cell>
          <cell r="B799" t="str">
            <v>SERVICIO DE ADMINISTRACION DE BANCA MOVIL</v>
          </cell>
          <cell r="C799">
            <v>-550073</v>
          </cell>
          <cell r="D799">
            <v>-550073</v>
          </cell>
        </row>
        <row r="800">
          <cell r="A800">
            <v>621004040060</v>
          </cell>
          <cell r="B800" t="str">
            <v>CALL CENTER TARJETAS</v>
          </cell>
          <cell r="C800">
            <v>-1009920.89</v>
          </cell>
          <cell r="D800">
            <v>-1009920.89</v>
          </cell>
        </row>
        <row r="801">
          <cell r="A801">
            <v>621004040061</v>
          </cell>
          <cell r="B801" t="str">
            <v>SERVICIOS DE COLECTURIA</v>
          </cell>
          <cell r="C801">
            <v>-2482.8000000000002</v>
          </cell>
          <cell r="D801">
            <v>-2482.8000000000002</v>
          </cell>
        </row>
        <row r="802">
          <cell r="A802">
            <v>621004040064</v>
          </cell>
          <cell r="B802" t="str">
            <v>COMISION POR SERVICIO DE COMERCIALIZACION DE SEGUROS</v>
          </cell>
          <cell r="C802">
            <v>-24578.15</v>
          </cell>
          <cell r="D802">
            <v>-24578.15</v>
          </cell>
        </row>
        <row r="803">
          <cell r="A803">
            <v>621004040065</v>
          </cell>
          <cell r="B803" t="str">
            <v>COMISION POR SERVICIOS DE COMERCIALIZACION</v>
          </cell>
          <cell r="C803">
            <v>-96.47</v>
          </cell>
          <cell r="D803">
            <v>-96.47</v>
          </cell>
        </row>
        <row r="804">
          <cell r="A804">
            <v>62100404006501</v>
          </cell>
          <cell r="B804" t="str">
            <v>COMERCIALIZACION DE SEGURO REMESAS FAMILIARES</v>
          </cell>
          <cell r="C804">
            <v>-96.47</v>
          </cell>
          <cell r="D804">
            <v>-96.47</v>
          </cell>
        </row>
        <row r="805">
          <cell r="A805">
            <v>621004040066</v>
          </cell>
          <cell r="B805" t="str">
            <v>SERVICIO DE KIOSKOS FINANCIEROS</v>
          </cell>
          <cell r="C805">
            <v>-8567.5300000000007</v>
          </cell>
          <cell r="D805">
            <v>-8567.5300000000007</v>
          </cell>
        </row>
        <row r="806">
          <cell r="A806">
            <v>62100404006601</v>
          </cell>
          <cell r="B806" t="str">
            <v>COMISION POR USO DE KIOSKOS</v>
          </cell>
          <cell r="C806">
            <v>-5.67</v>
          </cell>
          <cell r="D806">
            <v>-5.67</v>
          </cell>
        </row>
        <row r="807">
          <cell r="A807">
            <v>62100404006602</v>
          </cell>
          <cell r="B807" t="str">
            <v>COMISION POR RUTEO DE TRANSACCION DE KIOSKOS</v>
          </cell>
          <cell r="C807">
            <v>-61.86</v>
          </cell>
          <cell r="D807">
            <v>-61.86</v>
          </cell>
        </row>
        <row r="808">
          <cell r="A808">
            <v>62100404006603</v>
          </cell>
          <cell r="B808" t="str">
            <v>COMISION POR SERVICIO DE ADMINISTRACION DE KIOSKOS</v>
          </cell>
          <cell r="C808">
            <v>-8500</v>
          </cell>
          <cell r="D808">
            <v>-8500</v>
          </cell>
        </row>
        <row r="809">
          <cell r="A809">
            <v>621004040068</v>
          </cell>
          <cell r="B809" t="str">
            <v>INGRESO POR SERVICIOS DE AGENCIAS DE FEDECREDITO</v>
          </cell>
          <cell r="C809">
            <v>-22017.68</v>
          </cell>
          <cell r="D809">
            <v>-22017.68</v>
          </cell>
        </row>
        <row r="810">
          <cell r="A810">
            <v>62100404006801</v>
          </cell>
          <cell r="B810" t="str">
            <v>AGENCIA MULTIPLAZA</v>
          </cell>
          <cell r="C810">
            <v>-14646.71</v>
          </cell>
          <cell r="D810">
            <v>-14646.71</v>
          </cell>
        </row>
        <row r="811">
          <cell r="A811">
            <v>62100404006802</v>
          </cell>
          <cell r="B811" t="str">
            <v>AGENCIA WORLD TRADE CENTER</v>
          </cell>
          <cell r="C811">
            <v>-7370.97</v>
          </cell>
          <cell r="D811">
            <v>-7370.97</v>
          </cell>
        </row>
        <row r="812">
          <cell r="A812">
            <v>621004040069</v>
          </cell>
          <cell r="B812" t="str">
            <v>COMISIONES POR SERVICIO DE COMERCIOS AFILIADOS</v>
          </cell>
          <cell r="C812">
            <v>-1.17</v>
          </cell>
          <cell r="D812">
            <v>-1.17</v>
          </cell>
        </row>
        <row r="813">
          <cell r="A813">
            <v>62100404006901</v>
          </cell>
          <cell r="B813" t="str">
            <v>TASA DE INTERCAMBIO FIJA</v>
          </cell>
          <cell r="C813">
            <v>-1.07</v>
          </cell>
          <cell r="D813">
            <v>-1.07</v>
          </cell>
        </row>
        <row r="814">
          <cell r="A814">
            <v>6210040400690100</v>
          </cell>
          <cell r="B814" t="str">
            <v>COMISION POR COMPRAS CON TARJETAS DEL SISTEMA FEDECREDITO TD</v>
          </cell>
          <cell r="C814">
            <v>-0.44</v>
          </cell>
          <cell r="D814">
            <v>-0.44</v>
          </cell>
        </row>
        <row r="815">
          <cell r="A815">
            <v>6210040400690100</v>
          </cell>
          <cell r="B815" t="str">
            <v>COMISION POR COMPRAS CON TARJETAS DEL SISTEMA FEDECREDITO TC</v>
          </cell>
          <cell r="C815">
            <v>-0.63</v>
          </cell>
          <cell r="D815">
            <v>-0.63</v>
          </cell>
        </row>
        <row r="816">
          <cell r="A816">
            <v>62100404006902</v>
          </cell>
          <cell r="B816" t="str">
            <v>TASA DE ADQUIRENCIA</v>
          </cell>
          <cell r="C816">
            <v>-0.1</v>
          </cell>
          <cell r="D816">
            <v>-0.1</v>
          </cell>
        </row>
        <row r="817">
          <cell r="A817">
            <v>6210040400690200</v>
          </cell>
          <cell r="B817" t="str">
            <v>COMISION POR COMPRAS CON TARJETAS DEL SISTEMA FEDECREDITO TD</v>
          </cell>
          <cell r="C817">
            <v>-0.04</v>
          </cell>
          <cell r="D817">
            <v>-0.04</v>
          </cell>
        </row>
        <row r="818">
          <cell r="A818">
            <v>6210040400690200</v>
          </cell>
          <cell r="B818" t="str">
            <v>COMISION POR COMPRAS CON TARJETAS DEL SISTEMA FEDECREDITO TC</v>
          </cell>
          <cell r="C818">
            <v>-0.06</v>
          </cell>
          <cell r="D818">
            <v>-0.06</v>
          </cell>
        </row>
        <row r="819">
          <cell r="A819">
            <v>621004040099</v>
          </cell>
          <cell r="B819" t="str">
            <v>OTROS</v>
          </cell>
          <cell r="C819">
            <v>-51279.040000000001</v>
          </cell>
          <cell r="D819">
            <v>-51279.040000000001</v>
          </cell>
        </row>
        <row r="820">
          <cell r="A820">
            <v>63</v>
          </cell>
          <cell r="B820" t="str">
            <v>INGRESOS NO OPERACIONALES</v>
          </cell>
          <cell r="C820">
            <v>-398276.28</v>
          </cell>
          <cell r="D820">
            <v>-398276.28</v>
          </cell>
        </row>
        <row r="821">
          <cell r="A821">
            <v>631</v>
          </cell>
          <cell r="B821" t="str">
            <v>INGRESOS NO OPERACIONALES</v>
          </cell>
          <cell r="C821">
            <v>-398276.28</v>
          </cell>
          <cell r="D821">
            <v>-398276.28</v>
          </cell>
        </row>
        <row r="822">
          <cell r="A822">
            <v>6310</v>
          </cell>
          <cell r="B822" t="str">
            <v>INGRESOS NO OPERACIONALES</v>
          </cell>
          <cell r="C822">
            <v>-398276.28</v>
          </cell>
          <cell r="D822">
            <v>-398276.28</v>
          </cell>
        </row>
        <row r="823">
          <cell r="A823">
            <v>631001</v>
          </cell>
          <cell r="B823" t="str">
            <v>INGRESOS DE EJERCICIOS ANTERIORES</v>
          </cell>
          <cell r="C823">
            <v>-87023.79</v>
          </cell>
          <cell r="D823">
            <v>-87023.79</v>
          </cell>
        </row>
        <row r="824">
          <cell r="A824">
            <v>6310010300</v>
          </cell>
          <cell r="B824" t="str">
            <v>RECUPERACIONES DE GASTOS</v>
          </cell>
          <cell r="C824">
            <v>-4368.84</v>
          </cell>
          <cell r="D824">
            <v>-4368.84</v>
          </cell>
        </row>
        <row r="825">
          <cell r="A825">
            <v>6310010400</v>
          </cell>
          <cell r="B825" t="str">
            <v>LIBERACI¢N DE RESERVAS DE SANEAMIENTO</v>
          </cell>
          <cell r="C825">
            <v>-82654.95</v>
          </cell>
          <cell r="D825">
            <v>-82654.95</v>
          </cell>
        </row>
        <row r="826">
          <cell r="A826">
            <v>631001040001</v>
          </cell>
          <cell r="B826" t="str">
            <v>CAPITAL</v>
          </cell>
          <cell r="C826">
            <v>-11743.93</v>
          </cell>
          <cell r="D826">
            <v>-11743.93</v>
          </cell>
        </row>
        <row r="827">
          <cell r="A827">
            <v>63100104000101</v>
          </cell>
          <cell r="B827" t="str">
            <v>RESERVA PRESTAMOS CATEGORIA A2 Y B</v>
          </cell>
          <cell r="C827">
            <v>-11743.93</v>
          </cell>
          <cell r="D827">
            <v>-11743.93</v>
          </cell>
        </row>
        <row r="828">
          <cell r="A828">
            <v>631001040002</v>
          </cell>
          <cell r="B828" t="str">
            <v>INTERESES</v>
          </cell>
          <cell r="C828">
            <v>-87.68</v>
          </cell>
          <cell r="D828">
            <v>-87.68</v>
          </cell>
        </row>
        <row r="829">
          <cell r="A829">
            <v>63100104000201</v>
          </cell>
          <cell r="B829" t="str">
            <v>RESERVA PRESTAMOS CATEGORIA A2 Y B</v>
          </cell>
          <cell r="C829">
            <v>-87.68</v>
          </cell>
          <cell r="D829">
            <v>-87.68</v>
          </cell>
        </row>
        <row r="830">
          <cell r="A830">
            <v>631001040003</v>
          </cell>
          <cell r="B830" t="str">
            <v>CUENTAS POR COBRAR</v>
          </cell>
          <cell r="C830">
            <v>-2324.1799999999998</v>
          </cell>
          <cell r="D830">
            <v>-2324.1799999999998</v>
          </cell>
        </row>
        <row r="831">
          <cell r="A831">
            <v>631001040006</v>
          </cell>
          <cell r="B831" t="str">
            <v>RESERVA VOLUNTARIA DE PRESTAMOS</v>
          </cell>
          <cell r="C831">
            <v>-68499.16</v>
          </cell>
          <cell r="D831">
            <v>-68499.16</v>
          </cell>
        </row>
        <row r="832">
          <cell r="A832">
            <v>631003</v>
          </cell>
          <cell r="B832" t="str">
            <v>INGRESOS POR EXPLOTACION DE ACTIVOS</v>
          </cell>
          <cell r="C832">
            <v>-40500</v>
          </cell>
          <cell r="D832">
            <v>-40500</v>
          </cell>
        </row>
        <row r="833">
          <cell r="A833">
            <v>6310030100</v>
          </cell>
          <cell r="B833" t="str">
            <v>ACTIVO FIJO</v>
          </cell>
          <cell r="C833">
            <v>-40500</v>
          </cell>
          <cell r="D833">
            <v>-40500</v>
          </cell>
        </row>
        <row r="834">
          <cell r="A834">
            <v>631003010001</v>
          </cell>
          <cell r="B834" t="str">
            <v>INMUEBLES</v>
          </cell>
          <cell r="C834">
            <v>-40500</v>
          </cell>
          <cell r="D834">
            <v>-40500</v>
          </cell>
        </row>
        <row r="835">
          <cell r="A835">
            <v>631099</v>
          </cell>
          <cell r="B835" t="str">
            <v>OTROS</v>
          </cell>
          <cell r="C835">
            <v>-270752.49</v>
          </cell>
          <cell r="D835">
            <v>-270752.49</v>
          </cell>
        </row>
        <row r="836">
          <cell r="A836">
            <v>6310990100</v>
          </cell>
          <cell r="B836" t="str">
            <v>OTROS</v>
          </cell>
          <cell r="C836">
            <v>-270752.49</v>
          </cell>
          <cell r="D836">
            <v>-270752.49</v>
          </cell>
        </row>
        <row r="837">
          <cell r="A837">
            <v>631099010008</v>
          </cell>
          <cell r="B837" t="str">
            <v>ASISTENCIA MEDICA</v>
          </cell>
          <cell r="C837">
            <v>-2548.64</v>
          </cell>
          <cell r="D837">
            <v>-2548.64</v>
          </cell>
        </row>
        <row r="838">
          <cell r="A838">
            <v>631099010010</v>
          </cell>
          <cell r="B838" t="str">
            <v>INGRESOS POR SOBREGIRO DISPONIBLE DE ENTIDADES SOCIAS</v>
          </cell>
          <cell r="C838">
            <v>-75966.59</v>
          </cell>
          <cell r="D838">
            <v>-75966.59</v>
          </cell>
        </row>
        <row r="839">
          <cell r="A839">
            <v>631099010099</v>
          </cell>
          <cell r="B839" t="str">
            <v>OTROS</v>
          </cell>
          <cell r="C839">
            <v>-192237.26</v>
          </cell>
          <cell r="D839">
            <v>-192237.26</v>
          </cell>
        </row>
        <row r="840">
          <cell r="A840">
            <v>0</v>
          </cell>
          <cell r="B840"/>
          <cell r="C840"/>
          <cell r="D840"/>
        </row>
        <row r="841">
          <cell r="A841">
            <v>0</v>
          </cell>
          <cell r="B841" t="str">
            <v>TOTAL INGRESOS</v>
          </cell>
          <cell r="C841">
            <v>-40237673.68</v>
          </cell>
          <cell r="D841">
            <v>-40237673.68</v>
          </cell>
        </row>
        <row r="842">
          <cell r="A842">
            <v>0</v>
          </cell>
          <cell r="B842"/>
          <cell r="C842"/>
          <cell r="D842"/>
        </row>
        <row r="843">
          <cell r="A843">
            <v>0</v>
          </cell>
          <cell r="B843" t="str">
            <v>TOTAL CUENTAS ACREEDORAS</v>
          </cell>
          <cell r="C843">
            <v>-627275189.48000002</v>
          </cell>
          <cell r="D843">
            <v>-627275189.48000002</v>
          </cell>
        </row>
        <row r="844">
          <cell r="A844">
            <v>0</v>
          </cell>
          <cell r="B844"/>
          <cell r="C844"/>
          <cell r="D844"/>
        </row>
        <row r="845">
          <cell r="A845">
            <v>0</v>
          </cell>
          <cell r="B845" t="str">
            <v>CUENTAS DE ORDEN</v>
          </cell>
          <cell r="C845">
            <v>0</v>
          </cell>
          <cell r="D845">
            <v>0</v>
          </cell>
        </row>
        <row r="846">
          <cell r="A846">
            <v>0</v>
          </cell>
          <cell r="B846"/>
          <cell r="C846"/>
          <cell r="D846"/>
        </row>
        <row r="847">
          <cell r="A847">
            <v>91</v>
          </cell>
          <cell r="B847" t="str">
            <v>INFORMACION FINANCIERA</v>
          </cell>
          <cell r="C847">
            <v>197674739.97999999</v>
          </cell>
          <cell r="D847">
            <v>197674739.97999999</v>
          </cell>
        </row>
        <row r="848">
          <cell r="A848">
            <v>911</v>
          </cell>
          <cell r="B848" t="str">
            <v>DERECHOS Y OBLIGACIONES POR CREDITOS</v>
          </cell>
          <cell r="C848">
            <v>74687598.969999999</v>
          </cell>
          <cell r="D848">
            <v>74687598.969999999</v>
          </cell>
        </row>
        <row r="849">
          <cell r="A849">
            <v>9110</v>
          </cell>
          <cell r="B849" t="str">
            <v>DERECHOS Y OBLIGACIONES POR CREDITOS</v>
          </cell>
          <cell r="C849">
            <v>74687598.969999999</v>
          </cell>
          <cell r="D849">
            <v>74687598.969999999</v>
          </cell>
        </row>
        <row r="850">
          <cell r="A850">
            <v>911001</v>
          </cell>
          <cell r="B850" t="str">
            <v>DISPONIBILIDAD POR CREDITOS OBTENIDOS</v>
          </cell>
          <cell r="C850">
            <v>74687598.969999999</v>
          </cell>
          <cell r="D850">
            <v>74687598.969999999</v>
          </cell>
        </row>
        <row r="851">
          <cell r="A851">
            <v>9110010101</v>
          </cell>
          <cell r="B851" t="str">
            <v>OTORGADOS POR EL BMI</v>
          </cell>
          <cell r="C851">
            <v>47765876.759999998</v>
          </cell>
          <cell r="D851">
            <v>47765876.759999998</v>
          </cell>
        </row>
        <row r="852">
          <cell r="A852">
            <v>9110010501</v>
          </cell>
          <cell r="B852" t="str">
            <v>OTORGADOS POR BANCOS</v>
          </cell>
          <cell r="C852">
            <v>3418162.57</v>
          </cell>
          <cell r="D852">
            <v>3418162.57</v>
          </cell>
        </row>
        <row r="853">
          <cell r="A853">
            <v>9110010601</v>
          </cell>
          <cell r="B853" t="str">
            <v>OTRAS ENTIDADES DEL SISTEMA FINANCIERO</v>
          </cell>
          <cell r="C853">
            <v>7450975</v>
          </cell>
          <cell r="D853">
            <v>7450975</v>
          </cell>
        </row>
        <row r="854">
          <cell r="A854">
            <v>9110010701</v>
          </cell>
          <cell r="B854" t="str">
            <v>OTORGADOS POR BANCOS EXTRANJEROS</v>
          </cell>
          <cell r="C854">
            <v>16052584.640000001</v>
          </cell>
          <cell r="D854">
            <v>16052584.640000001</v>
          </cell>
        </row>
        <row r="855">
          <cell r="A855">
            <v>912</v>
          </cell>
          <cell r="B855" t="str">
            <v>FONDOS EN ADMINISTRACION</v>
          </cell>
          <cell r="C855">
            <v>6652250.0099999998</v>
          </cell>
          <cell r="D855">
            <v>6652250.0099999998</v>
          </cell>
        </row>
        <row r="856">
          <cell r="A856">
            <v>9120</v>
          </cell>
          <cell r="B856" t="str">
            <v>FONDOS EN ADMINISTRACION</v>
          </cell>
          <cell r="C856">
            <v>6652250.0099999998</v>
          </cell>
          <cell r="D856">
            <v>6652250.0099999998</v>
          </cell>
        </row>
        <row r="857">
          <cell r="A857">
            <v>912000</v>
          </cell>
          <cell r="B857" t="str">
            <v>FONDOS EN ADMINISTRACION</v>
          </cell>
          <cell r="C857">
            <v>6652250.0099999998</v>
          </cell>
          <cell r="D857">
            <v>6652250.0099999998</v>
          </cell>
        </row>
        <row r="858">
          <cell r="A858">
            <v>9120000001</v>
          </cell>
          <cell r="B858" t="str">
            <v>FONDOS EN ADMINISTRACION</v>
          </cell>
          <cell r="C858">
            <v>6652250.0099999998</v>
          </cell>
          <cell r="D858">
            <v>6652250.0099999998</v>
          </cell>
        </row>
        <row r="859">
          <cell r="A859">
            <v>912000000101</v>
          </cell>
          <cell r="B859" t="str">
            <v>PRODERNOR</v>
          </cell>
          <cell r="C859">
            <v>6346.6</v>
          </cell>
          <cell r="D859">
            <v>6346.6</v>
          </cell>
        </row>
        <row r="860">
          <cell r="A860">
            <v>912000000199</v>
          </cell>
          <cell r="B860" t="str">
            <v>OTROS FONDOS</v>
          </cell>
          <cell r="C860">
            <v>6645903.4100000001</v>
          </cell>
          <cell r="D860">
            <v>6645903.4100000001</v>
          </cell>
        </row>
        <row r="861">
          <cell r="A861">
            <v>91200000019901</v>
          </cell>
          <cell r="B861" t="str">
            <v>PROYECTO IMCA - FEDECREDITO</v>
          </cell>
          <cell r="C861">
            <v>5257165.34</v>
          </cell>
          <cell r="D861">
            <v>5257165.34</v>
          </cell>
        </row>
        <row r="862">
          <cell r="A862">
            <v>9120000001990090</v>
          </cell>
          <cell r="B862" t="str">
            <v>APORTE IMCA WSBI</v>
          </cell>
          <cell r="C862">
            <v>1800000</v>
          </cell>
          <cell r="D862">
            <v>1800000</v>
          </cell>
        </row>
        <row r="863">
          <cell r="A863">
            <v>9120000001990090</v>
          </cell>
          <cell r="B863" t="str">
            <v>APORTE ENTIDADES SOCIAS</v>
          </cell>
          <cell r="C863">
            <v>1999980.8</v>
          </cell>
          <cell r="D863">
            <v>1999980.8</v>
          </cell>
        </row>
        <row r="864">
          <cell r="A864">
            <v>9120000001990090</v>
          </cell>
          <cell r="B864" t="str">
            <v>APORTE FEDECREDITO</v>
          </cell>
          <cell r="C864">
            <v>1457184.54</v>
          </cell>
          <cell r="D864">
            <v>1457184.54</v>
          </cell>
        </row>
        <row r="865">
          <cell r="A865">
            <v>91200000019902</v>
          </cell>
          <cell r="B865" t="str">
            <v>PROYECTO IMCA - FEDECREDITO</v>
          </cell>
          <cell r="C865">
            <v>1388738.07</v>
          </cell>
          <cell r="D865">
            <v>1388738.07</v>
          </cell>
        </row>
        <row r="866">
          <cell r="A866">
            <v>915</v>
          </cell>
          <cell r="B866" t="str">
            <v>INTERESES SOBRE PRESTAMOS DE DUDOSA RECUPERACION</v>
          </cell>
          <cell r="C866">
            <v>56063.07</v>
          </cell>
          <cell r="D866">
            <v>56063.07</v>
          </cell>
        </row>
        <row r="867">
          <cell r="A867">
            <v>9150</v>
          </cell>
          <cell r="B867" t="str">
            <v>INTERESES SOBRE PRESTAMOS DE DUDOSA RECUPERACION</v>
          </cell>
          <cell r="C867">
            <v>56063.07</v>
          </cell>
          <cell r="D867">
            <v>56063.07</v>
          </cell>
        </row>
        <row r="868">
          <cell r="A868">
            <v>915000</v>
          </cell>
          <cell r="B868" t="str">
            <v>INTERESES SOBRE PRESTAMOS DE DUDOSA RECUPERACION</v>
          </cell>
          <cell r="C868">
            <v>56063.07</v>
          </cell>
          <cell r="D868">
            <v>56063.07</v>
          </cell>
        </row>
        <row r="869">
          <cell r="A869">
            <v>916</v>
          </cell>
          <cell r="B869" t="str">
            <v>CARTERA DE PRESTAMOS DE DUDOSA RECUPERACION</v>
          </cell>
          <cell r="C869">
            <v>116003178.95</v>
          </cell>
          <cell r="D869">
            <v>116003178.95</v>
          </cell>
        </row>
        <row r="870">
          <cell r="A870">
            <v>9160</v>
          </cell>
          <cell r="B870" t="str">
            <v>CARTERA DE PRESTAMOS PIGNORADA</v>
          </cell>
          <cell r="C870">
            <v>116003178.95</v>
          </cell>
          <cell r="D870">
            <v>116003178.95</v>
          </cell>
        </row>
        <row r="871">
          <cell r="A871">
            <v>916001</v>
          </cell>
          <cell r="B871" t="str">
            <v>A FAVOR DEL BMI</v>
          </cell>
          <cell r="C871">
            <v>12138348.289999999</v>
          </cell>
          <cell r="D871">
            <v>12138348.289999999</v>
          </cell>
        </row>
        <row r="872">
          <cell r="A872">
            <v>9160010901</v>
          </cell>
          <cell r="B872" t="str">
            <v>PRESTAMOS A OTROS</v>
          </cell>
          <cell r="C872">
            <v>12138348.289999999</v>
          </cell>
          <cell r="D872">
            <v>12138348.289999999</v>
          </cell>
        </row>
        <row r="873">
          <cell r="A873">
            <v>916005</v>
          </cell>
          <cell r="B873" t="str">
            <v>A FAVOR DE OTRAS ENTIDADES DEL SISTEMA FINANCIERO</v>
          </cell>
          <cell r="C873">
            <v>14922927.1</v>
          </cell>
          <cell r="D873">
            <v>14922927.1</v>
          </cell>
        </row>
        <row r="874">
          <cell r="A874">
            <v>9160050901</v>
          </cell>
          <cell r="B874" t="str">
            <v>PRESTAMOS A OTROS</v>
          </cell>
          <cell r="C874">
            <v>14922927.1</v>
          </cell>
          <cell r="D874">
            <v>14922927.1</v>
          </cell>
        </row>
        <row r="875">
          <cell r="A875">
            <v>916005090101</v>
          </cell>
          <cell r="B875" t="str">
            <v>BANCOS</v>
          </cell>
          <cell r="C875">
            <v>14922927.1</v>
          </cell>
          <cell r="D875">
            <v>14922927.1</v>
          </cell>
        </row>
        <row r="876">
          <cell r="A876">
            <v>916006</v>
          </cell>
          <cell r="B876" t="str">
            <v>A FAVOR DE OTRAS ENTIDADES EXTRANJERAS</v>
          </cell>
          <cell r="C876">
            <v>88941903.560000002</v>
          </cell>
          <cell r="D876">
            <v>88941903.560000002</v>
          </cell>
        </row>
        <row r="877">
          <cell r="A877">
            <v>9160060901</v>
          </cell>
          <cell r="B877" t="str">
            <v>PRESTAMOS A OTROS</v>
          </cell>
          <cell r="C877">
            <v>88941903.560000002</v>
          </cell>
          <cell r="D877">
            <v>88941903.560000002</v>
          </cell>
        </row>
        <row r="878">
          <cell r="A878">
            <v>917</v>
          </cell>
          <cell r="B878" t="str">
            <v>SALDOS A CARGO DE DEUDORES</v>
          </cell>
          <cell r="C878">
            <v>275648.98</v>
          </cell>
          <cell r="D878">
            <v>275648.98</v>
          </cell>
        </row>
        <row r="879">
          <cell r="A879">
            <v>9170</v>
          </cell>
          <cell r="B879" t="str">
            <v>SALDOS A CARGO DE DEUDORES</v>
          </cell>
          <cell r="C879">
            <v>275648.98</v>
          </cell>
          <cell r="D879">
            <v>275648.98</v>
          </cell>
        </row>
        <row r="880">
          <cell r="A880">
            <v>917000</v>
          </cell>
          <cell r="B880" t="str">
            <v>SALDOS A CARGO DE DEUDORES</v>
          </cell>
          <cell r="C880">
            <v>275648.98</v>
          </cell>
          <cell r="D880">
            <v>275648.98</v>
          </cell>
        </row>
        <row r="881">
          <cell r="A881">
            <v>9170000001</v>
          </cell>
          <cell r="B881" t="str">
            <v>SALDOS A CARGO DE DEUDORES</v>
          </cell>
          <cell r="C881">
            <v>275648.98</v>
          </cell>
          <cell r="D881">
            <v>275648.98</v>
          </cell>
        </row>
        <row r="882">
          <cell r="A882">
            <v>917000000104</v>
          </cell>
          <cell r="B882" t="str">
            <v>OTROS</v>
          </cell>
          <cell r="C882">
            <v>275648.98</v>
          </cell>
          <cell r="D882">
            <v>275648.98</v>
          </cell>
        </row>
        <row r="883">
          <cell r="A883">
            <v>92</v>
          </cell>
          <cell r="B883" t="str">
            <v>EXISTENCIAS EN LA BOVEDA</v>
          </cell>
          <cell r="C883">
            <v>250327620.56999999</v>
          </cell>
          <cell r="D883">
            <v>250327620.56999999</v>
          </cell>
        </row>
        <row r="884">
          <cell r="A884">
            <v>921</v>
          </cell>
          <cell r="B884" t="str">
            <v>DOCUMENTOS DE PRESTAMOS Y CREDITOS</v>
          </cell>
          <cell r="C884">
            <v>59518079.299999997</v>
          </cell>
          <cell r="D884">
            <v>59518079.299999997</v>
          </cell>
        </row>
        <row r="885">
          <cell r="A885">
            <v>9210</v>
          </cell>
          <cell r="B885" t="str">
            <v>DOCUMENTOS DE PRESTAMOS Y CREDITOS</v>
          </cell>
          <cell r="C885">
            <v>59518079.299999997</v>
          </cell>
          <cell r="D885">
            <v>59518079.299999997</v>
          </cell>
        </row>
        <row r="886">
          <cell r="A886">
            <v>921000</v>
          </cell>
          <cell r="B886" t="str">
            <v>DOCUMENTOS DE PRESTAMOS Y CREDITOS</v>
          </cell>
          <cell r="C886">
            <v>59518079.299999997</v>
          </cell>
          <cell r="D886">
            <v>59518079.299999997</v>
          </cell>
        </row>
        <row r="887">
          <cell r="A887">
            <v>9210000100</v>
          </cell>
          <cell r="B887" t="str">
            <v>CON HIPOTECA</v>
          </cell>
          <cell r="C887">
            <v>7450242.5899999999</v>
          </cell>
          <cell r="D887">
            <v>7450242.5899999999</v>
          </cell>
        </row>
        <row r="888">
          <cell r="A888">
            <v>9210000400</v>
          </cell>
          <cell r="B888" t="str">
            <v>CON PRENDA SIN DESPLAZAMIENTO</v>
          </cell>
          <cell r="C888">
            <v>52067836.710000001</v>
          </cell>
          <cell r="D888">
            <v>52067836.710000001</v>
          </cell>
        </row>
        <row r="889">
          <cell r="A889">
            <v>922</v>
          </cell>
          <cell r="B889" t="str">
            <v>TITULOSVALORES Y OTROS DOCUMENTOS</v>
          </cell>
          <cell r="C889">
            <v>56603.65</v>
          </cell>
          <cell r="D889">
            <v>56603.65</v>
          </cell>
        </row>
        <row r="890">
          <cell r="A890">
            <v>9220</v>
          </cell>
          <cell r="B890" t="str">
            <v>TITULOSVALORES Y OTROS DOCUMENTOS</v>
          </cell>
          <cell r="C890">
            <v>56603.65</v>
          </cell>
          <cell r="D890">
            <v>56603.65</v>
          </cell>
        </row>
        <row r="891">
          <cell r="A891">
            <v>922008</v>
          </cell>
          <cell r="B891" t="str">
            <v>DOCUMENTOS EN CUSTODIA</v>
          </cell>
          <cell r="C891">
            <v>56603.65</v>
          </cell>
          <cell r="D891">
            <v>56603.65</v>
          </cell>
        </row>
        <row r="892">
          <cell r="A892">
            <v>9220080100</v>
          </cell>
          <cell r="B892" t="str">
            <v>PROPIOS</v>
          </cell>
          <cell r="C892">
            <v>56603.65</v>
          </cell>
          <cell r="D892">
            <v>56603.65</v>
          </cell>
        </row>
        <row r="893">
          <cell r="A893">
            <v>923</v>
          </cell>
          <cell r="B893" t="str">
            <v>CARTERA DE INVERSIONES FINANCIERAS</v>
          </cell>
          <cell r="C893">
            <v>190555157.90000001</v>
          </cell>
          <cell r="D893">
            <v>190555157.90000001</v>
          </cell>
        </row>
        <row r="894">
          <cell r="A894">
            <v>9230</v>
          </cell>
          <cell r="B894" t="str">
            <v>CARTERA DE INVERSIONES FINANCIERAS</v>
          </cell>
          <cell r="C894">
            <v>190555157.90000001</v>
          </cell>
          <cell r="D894">
            <v>190555157.90000001</v>
          </cell>
        </row>
        <row r="895">
          <cell r="A895">
            <v>923001</v>
          </cell>
          <cell r="B895" t="str">
            <v>TITULOSVALORES NEGOCIABLES</v>
          </cell>
          <cell r="C895">
            <v>183410710.90000001</v>
          </cell>
          <cell r="D895">
            <v>183410710.90000001</v>
          </cell>
        </row>
        <row r="896">
          <cell r="A896">
            <v>9230010201</v>
          </cell>
          <cell r="B896" t="str">
            <v>EMITIDOS POR EL ESTADO</v>
          </cell>
          <cell r="C896">
            <v>183410710.90000001</v>
          </cell>
          <cell r="D896">
            <v>183410710.90000001</v>
          </cell>
        </row>
        <row r="897">
          <cell r="A897">
            <v>923002</v>
          </cell>
          <cell r="B897" t="str">
            <v>TITULOSVALORES NO NEGOCIABLES</v>
          </cell>
          <cell r="C897">
            <v>7144447</v>
          </cell>
          <cell r="D897">
            <v>7144447</v>
          </cell>
        </row>
        <row r="898">
          <cell r="A898">
            <v>9230020701</v>
          </cell>
          <cell r="B898" t="str">
            <v>EMITIDOS POR INSTITUCIONES EXTRANJERAS</v>
          </cell>
          <cell r="C898">
            <v>7144447</v>
          </cell>
          <cell r="D898">
            <v>7144447</v>
          </cell>
        </row>
        <row r="899">
          <cell r="A899">
            <v>924</v>
          </cell>
          <cell r="B899" t="str">
            <v>ACTIVOS CASTIGADOS</v>
          </cell>
          <cell r="C899">
            <v>197779.72</v>
          </cell>
          <cell r="D899">
            <v>197779.72</v>
          </cell>
        </row>
        <row r="900">
          <cell r="A900">
            <v>9240</v>
          </cell>
          <cell r="B900" t="str">
            <v>ACTIVOS CASTIGADOS</v>
          </cell>
          <cell r="C900">
            <v>197779.72</v>
          </cell>
          <cell r="D900">
            <v>197779.72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OCTUBRE</v>
          </cell>
          <cell r="D5" t="str">
            <v xml:space="preserve">
OCTUBRE</v>
          </cell>
        </row>
        <row r="6">
          <cell r="A6">
            <v>11</v>
          </cell>
          <cell r="B6" t="str">
            <v>ACTIVOS DE INTERMEDIACION</v>
          </cell>
          <cell r="C6">
            <v>564068741.34000003</v>
          </cell>
          <cell r="D6">
            <v>564068741.34000003</v>
          </cell>
        </row>
        <row r="7">
          <cell r="A7">
            <v>111</v>
          </cell>
          <cell r="B7" t="str">
            <v>FONDOS DISPONIBLES</v>
          </cell>
          <cell r="C7">
            <v>45348571.149999999</v>
          </cell>
          <cell r="D7">
            <v>45348571.149999999</v>
          </cell>
        </row>
        <row r="8">
          <cell r="A8">
            <v>1110</v>
          </cell>
          <cell r="B8" t="str">
            <v>FONDOS DISPONIBLES</v>
          </cell>
          <cell r="C8">
            <v>45348571.149999999</v>
          </cell>
          <cell r="D8">
            <v>45348571.149999999</v>
          </cell>
        </row>
        <row r="9">
          <cell r="A9">
            <v>111001</v>
          </cell>
          <cell r="B9" t="str">
            <v>CAJA</v>
          </cell>
          <cell r="C9">
            <v>11999952.85</v>
          </cell>
          <cell r="D9">
            <v>11999952.85</v>
          </cell>
        </row>
        <row r="10">
          <cell r="A10">
            <v>1110010101</v>
          </cell>
          <cell r="B10" t="str">
            <v>OFICINA CENTRAL</v>
          </cell>
          <cell r="C10">
            <v>9583068.2300000004</v>
          </cell>
          <cell r="D10">
            <v>9583068.2300000004</v>
          </cell>
        </row>
        <row r="11">
          <cell r="A11">
            <v>111001010101</v>
          </cell>
          <cell r="B11" t="str">
            <v>OFICINA CENTRAL</v>
          </cell>
          <cell r="C11">
            <v>42043.39</v>
          </cell>
          <cell r="D11">
            <v>42043.39</v>
          </cell>
        </row>
        <row r="12">
          <cell r="A12">
            <v>111001010102</v>
          </cell>
          <cell r="B12" t="str">
            <v>BOVEDA</v>
          </cell>
          <cell r="C12">
            <v>486734.99</v>
          </cell>
          <cell r="D12">
            <v>486734.99</v>
          </cell>
        </row>
        <row r="13">
          <cell r="A13">
            <v>111001010103</v>
          </cell>
          <cell r="B13" t="str">
            <v>EFECTIVO ATM´S</v>
          </cell>
          <cell r="C13">
            <v>1332260</v>
          </cell>
          <cell r="D13">
            <v>1332260</v>
          </cell>
        </row>
        <row r="14">
          <cell r="A14">
            <v>11100101010303</v>
          </cell>
          <cell r="B14" t="str">
            <v>EFECTIVO ATM´S - FEDECREDITO</v>
          </cell>
          <cell r="C14">
            <v>1332260</v>
          </cell>
          <cell r="D14">
            <v>1332260</v>
          </cell>
        </row>
        <row r="15">
          <cell r="A15">
            <v>111001010104</v>
          </cell>
          <cell r="B15" t="str">
            <v>DISPONIBLE EN SERSAPROSA</v>
          </cell>
          <cell r="C15">
            <v>7717822.8499999996</v>
          </cell>
          <cell r="D15">
            <v>7717822.8499999996</v>
          </cell>
        </row>
        <row r="16">
          <cell r="A16">
            <v>11100101010401</v>
          </cell>
          <cell r="B16" t="str">
            <v>PARA ATM´S</v>
          </cell>
          <cell r="C16">
            <v>4094985</v>
          </cell>
          <cell r="D16">
            <v>4094985</v>
          </cell>
        </row>
        <row r="17">
          <cell r="A17">
            <v>11100101010402</v>
          </cell>
          <cell r="B17" t="str">
            <v>PARA CUENTA CORRIENTE</v>
          </cell>
          <cell r="C17">
            <v>3622837.85</v>
          </cell>
          <cell r="D17">
            <v>3622837.85</v>
          </cell>
        </row>
        <row r="18">
          <cell r="A18">
            <v>111001010105</v>
          </cell>
          <cell r="B18" t="str">
            <v>EFECTIVO RECIBIDO ATM´S DEPOSITARIOS</v>
          </cell>
          <cell r="C18">
            <v>4207</v>
          </cell>
          <cell r="D18">
            <v>4207</v>
          </cell>
        </row>
        <row r="19">
          <cell r="A19">
            <v>11100101010503</v>
          </cell>
          <cell r="B19" t="str">
            <v>ATM´S DEPOSITARIOS - FEDECREDITO</v>
          </cell>
          <cell r="C19">
            <v>4207</v>
          </cell>
          <cell r="D19">
            <v>4207</v>
          </cell>
        </row>
        <row r="20">
          <cell r="A20">
            <v>1110010201</v>
          </cell>
          <cell r="B20" t="str">
            <v>AGENCIAS</v>
          </cell>
          <cell r="C20">
            <v>109576.11</v>
          </cell>
          <cell r="D20">
            <v>109576.11</v>
          </cell>
        </row>
        <row r="21">
          <cell r="A21">
            <v>111001020102</v>
          </cell>
          <cell r="B21" t="str">
            <v>BOVEDA</v>
          </cell>
          <cell r="C21">
            <v>109576.11</v>
          </cell>
          <cell r="D21">
            <v>109576.11</v>
          </cell>
        </row>
        <row r="22">
          <cell r="A22">
            <v>1110010301</v>
          </cell>
          <cell r="B22" t="str">
            <v>FONDOS FIJOS</v>
          </cell>
          <cell r="C22">
            <v>7308.51</v>
          </cell>
          <cell r="D22">
            <v>7308.51</v>
          </cell>
        </row>
        <row r="23">
          <cell r="A23">
            <v>111001030101</v>
          </cell>
          <cell r="B23" t="str">
            <v>OFICINA CENTRAL</v>
          </cell>
          <cell r="C23">
            <v>7308.51</v>
          </cell>
          <cell r="D23">
            <v>7308.51</v>
          </cell>
        </row>
        <row r="24">
          <cell r="A24">
            <v>1110010401</v>
          </cell>
          <cell r="B24" t="str">
            <v>REMESAS LOCALES EN TRANSITO</v>
          </cell>
          <cell r="C24">
            <v>2300000</v>
          </cell>
          <cell r="D24">
            <v>2300000</v>
          </cell>
        </row>
        <row r="25">
          <cell r="A25">
            <v>111002</v>
          </cell>
          <cell r="B25" t="str">
            <v>DEPOSITOS EN EL BCR</v>
          </cell>
          <cell r="C25">
            <v>1952071.62</v>
          </cell>
          <cell r="D25">
            <v>1952071.62</v>
          </cell>
        </row>
        <row r="26">
          <cell r="A26">
            <v>1110020101</v>
          </cell>
          <cell r="B26" t="str">
            <v>DEPOSITOS PARA RESERVA DE LIQUIDEZ</v>
          </cell>
          <cell r="C26">
            <v>1874737.55</v>
          </cell>
          <cell r="D26">
            <v>1874737.55</v>
          </cell>
        </row>
        <row r="27">
          <cell r="A27">
            <v>1110020301</v>
          </cell>
          <cell r="B27" t="str">
            <v>DEPOSITOS OTROS</v>
          </cell>
          <cell r="C27">
            <v>74955</v>
          </cell>
          <cell r="D27">
            <v>74955</v>
          </cell>
        </row>
        <row r="28">
          <cell r="A28">
            <v>111002030199</v>
          </cell>
          <cell r="B28" t="str">
            <v>DEPOSITOS OTROS</v>
          </cell>
          <cell r="C28">
            <v>74955</v>
          </cell>
          <cell r="D28">
            <v>74955</v>
          </cell>
        </row>
        <row r="29">
          <cell r="A29">
            <v>1110029901</v>
          </cell>
          <cell r="B29" t="str">
            <v>INTERESES Y OTROS POR COBRAR</v>
          </cell>
          <cell r="C29">
            <v>2379.0700000000002</v>
          </cell>
          <cell r="D29">
            <v>2379.0700000000002</v>
          </cell>
        </row>
        <row r="30">
          <cell r="A30">
            <v>111002990101</v>
          </cell>
          <cell r="B30" t="str">
            <v>DEPOSITOS PARA RESERVA DE LIQUIDEZ</v>
          </cell>
          <cell r="C30">
            <v>2379.0700000000002</v>
          </cell>
          <cell r="D30">
            <v>2379.0700000000002</v>
          </cell>
        </row>
        <row r="31">
          <cell r="A31">
            <v>111004</v>
          </cell>
          <cell r="B31" t="str">
            <v>DEPOSITOS EN BANCOS LOCALES</v>
          </cell>
          <cell r="C31">
            <v>30046466.52</v>
          </cell>
          <cell r="D31">
            <v>30046466.52</v>
          </cell>
        </row>
        <row r="32">
          <cell r="A32">
            <v>1110040101</v>
          </cell>
          <cell r="B32" t="str">
            <v>A LA VISTA - ML</v>
          </cell>
          <cell r="C32">
            <v>29977214.149999999</v>
          </cell>
          <cell r="D32">
            <v>29977214.149999999</v>
          </cell>
        </row>
        <row r="33">
          <cell r="A33">
            <v>111004010101</v>
          </cell>
          <cell r="B33" t="str">
            <v>BANCO AGRICOLA</v>
          </cell>
          <cell r="C33">
            <v>8016874.5199999996</v>
          </cell>
          <cell r="D33">
            <v>8016874.5199999996</v>
          </cell>
        </row>
        <row r="34">
          <cell r="A34">
            <v>111004010103</v>
          </cell>
          <cell r="B34" t="str">
            <v>BANCO DE AMERICA CENTRAL</v>
          </cell>
          <cell r="C34">
            <v>3545109.72</v>
          </cell>
          <cell r="D34">
            <v>3545109.72</v>
          </cell>
        </row>
        <row r="35">
          <cell r="A35">
            <v>111004010104</v>
          </cell>
          <cell r="B35" t="str">
            <v>BANCO CUSCATLAN, S.A.</v>
          </cell>
          <cell r="C35">
            <v>14455321.720000001</v>
          </cell>
          <cell r="D35">
            <v>14455321.720000001</v>
          </cell>
        </row>
        <row r="36">
          <cell r="A36">
            <v>111004010107</v>
          </cell>
          <cell r="B36" t="str">
            <v>BANCO DE FOMENTO AGROPECUARIO</v>
          </cell>
          <cell r="C36">
            <v>61089.71</v>
          </cell>
          <cell r="D36">
            <v>61089.71</v>
          </cell>
        </row>
        <row r="37">
          <cell r="A37">
            <v>111004010108</v>
          </cell>
          <cell r="B37" t="str">
            <v>BANCO HIPOTECARIO</v>
          </cell>
          <cell r="C37">
            <v>984955.64</v>
          </cell>
          <cell r="D37">
            <v>984955.64</v>
          </cell>
        </row>
        <row r="38">
          <cell r="A38">
            <v>111004010111</v>
          </cell>
          <cell r="B38" t="str">
            <v>BANCO PROMERICA</v>
          </cell>
          <cell r="C38">
            <v>619119.93999999994</v>
          </cell>
          <cell r="D38">
            <v>619119.93999999994</v>
          </cell>
        </row>
        <row r="39">
          <cell r="A39">
            <v>111004010112</v>
          </cell>
          <cell r="B39" t="str">
            <v>DAVIVIENDA</v>
          </cell>
          <cell r="C39">
            <v>2294027.7999999998</v>
          </cell>
          <cell r="D39">
            <v>2294027.7999999998</v>
          </cell>
        </row>
        <row r="40">
          <cell r="A40">
            <v>111004010117</v>
          </cell>
          <cell r="B40" t="str">
            <v>BANCO AZUL EL SALVADOR, S.A.</v>
          </cell>
          <cell r="C40">
            <v>715.1</v>
          </cell>
          <cell r="D40">
            <v>715.1</v>
          </cell>
        </row>
        <row r="41">
          <cell r="A41">
            <v>1110049901</v>
          </cell>
          <cell r="B41" t="str">
            <v>INTERESES Y OTROS POR COBRAR</v>
          </cell>
          <cell r="C41">
            <v>69252.37</v>
          </cell>
          <cell r="D41">
            <v>69252.37</v>
          </cell>
        </row>
        <row r="42">
          <cell r="A42">
            <v>111004990101</v>
          </cell>
          <cell r="B42" t="str">
            <v>A LA VISTA</v>
          </cell>
          <cell r="C42">
            <v>69252.37</v>
          </cell>
          <cell r="D42">
            <v>69252.37</v>
          </cell>
        </row>
        <row r="43">
          <cell r="A43">
            <v>11100499010101</v>
          </cell>
          <cell r="B43" t="str">
            <v>BANCO AGRICOLA</v>
          </cell>
          <cell r="C43">
            <v>31686.26</v>
          </cell>
          <cell r="D43">
            <v>31686.26</v>
          </cell>
        </row>
        <row r="44">
          <cell r="A44">
            <v>11100499010103</v>
          </cell>
          <cell r="B44" t="str">
            <v>BANCO DE AMERICA CENTRAL</v>
          </cell>
          <cell r="C44">
            <v>10159.620000000001</v>
          </cell>
          <cell r="D44">
            <v>10159.620000000001</v>
          </cell>
        </row>
        <row r="45">
          <cell r="A45">
            <v>11100499010104</v>
          </cell>
          <cell r="B45" t="str">
            <v>BANCO CUSCATLAN, S.A.</v>
          </cell>
          <cell r="C45">
            <v>18000.59</v>
          </cell>
          <cell r="D45">
            <v>18000.59</v>
          </cell>
        </row>
        <row r="46">
          <cell r="A46">
            <v>11100499010108</v>
          </cell>
          <cell r="B46" t="str">
            <v>BANCO HIPOTECARIO</v>
          </cell>
          <cell r="C46">
            <v>589.05999999999995</v>
          </cell>
          <cell r="D46">
            <v>589.05999999999995</v>
          </cell>
        </row>
        <row r="47">
          <cell r="A47">
            <v>11100499010111</v>
          </cell>
          <cell r="B47" t="str">
            <v>BANCO PROMERICA</v>
          </cell>
          <cell r="C47">
            <v>6390.23</v>
          </cell>
          <cell r="D47">
            <v>6390.23</v>
          </cell>
        </row>
        <row r="48">
          <cell r="A48">
            <v>11100499010112</v>
          </cell>
          <cell r="B48" t="str">
            <v>DAVIVIENDA</v>
          </cell>
          <cell r="C48">
            <v>2426.61</v>
          </cell>
          <cell r="D48">
            <v>2426.61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1350080.16</v>
          </cell>
          <cell r="D49">
            <v>1350080.16</v>
          </cell>
        </row>
        <row r="50">
          <cell r="A50">
            <v>1110060101</v>
          </cell>
          <cell r="B50" t="str">
            <v>A LA VISTA</v>
          </cell>
          <cell r="C50">
            <v>1350080.16</v>
          </cell>
          <cell r="D50">
            <v>1350080.16</v>
          </cell>
        </row>
        <row r="51">
          <cell r="A51">
            <v>111006010101</v>
          </cell>
          <cell r="B51" t="str">
            <v>BANCO CITIBANK NEW YORK</v>
          </cell>
          <cell r="C51">
            <v>1350080.16</v>
          </cell>
          <cell r="D51">
            <v>1350080.16</v>
          </cell>
        </row>
        <row r="52">
          <cell r="A52">
            <v>113</v>
          </cell>
          <cell r="B52" t="str">
            <v>INVERSIONES FINANCIERAS</v>
          </cell>
          <cell r="C52">
            <v>186862349.16999999</v>
          </cell>
          <cell r="D52">
            <v>186862349.16999999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179717902.16999999</v>
          </cell>
          <cell r="D53">
            <v>179717902.16999999</v>
          </cell>
        </row>
        <row r="54">
          <cell r="A54">
            <v>113001</v>
          </cell>
          <cell r="B54" t="str">
            <v>TITULOSVALORES PROPIOS</v>
          </cell>
          <cell r="C54">
            <v>179717902.16999999</v>
          </cell>
          <cell r="D54">
            <v>179717902.16999999</v>
          </cell>
        </row>
        <row r="55">
          <cell r="A55">
            <v>1130010201</v>
          </cell>
          <cell r="B55" t="str">
            <v>EMITIDOS POR EL ESTADO</v>
          </cell>
          <cell r="C55">
            <v>179635610.5</v>
          </cell>
          <cell r="D55">
            <v>179635610.5</v>
          </cell>
        </row>
        <row r="56">
          <cell r="A56">
            <v>1130019901</v>
          </cell>
          <cell r="B56" t="str">
            <v>INTERESES Y OTROS POR COBRAR</v>
          </cell>
          <cell r="C56">
            <v>82291.67</v>
          </cell>
          <cell r="D56">
            <v>82291.67</v>
          </cell>
        </row>
        <row r="57">
          <cell r="A57">
            <v>113001990102</v>
          </cell>
          <cell r="B57" t="str">
            <v>EMITIDOS POR EL ESTADO</v>
          </cell>
          <cell r="C57">
            <v>82291.67</v>
          </cell>
          <cell r="D57">
            <v>82291.67</v>
          </cell>
        </row>
        <row r="58">
          <cell r="A58">
            <v>1131</v>
          </cell>
          <cell r="B58" t="str">
            <v>TITULOSVALORES CONSERVARSE HASTA EL VENCIMIENTO</v>
          </cell>
          <cell r="C58">
            <v>7144447</v>
          </cell>
          <cell r="D58">
            <v>7144447</v>
          </cell>
        </row>
        <row r="59">
          <cell r="A59">
            <v>113100</v>
          </cell>
          <cell r="B59" t="str">
            <v>TITULOSVALORES CONSERVARSE HASTA EL VENCIMIENTO</v>
          </cell>
          <cell r="C59">
            <v>7144447</v>
          </cell>
          <cell r="D59">
            <v>7144447</v>
          </cell>
        </row>
        <row r="60">
          <cell r="A60">
            <v>1131000701</v>
          </cell>
          <cell r="B60" t="str">
            <v>EMITIDOS POR INSTITUCIONES EXTRANJERAS</v>
          </cell>
          <cell r="C60">
            <v>7144447</v>
          </cell>
          <cell r="D60">
            <v>7144447</v>
          </cell>
        </row>
        <row r="61">
          <cell r="A61">
            <v>114</v>
          </cell>
          <cell r="B61" t="str">
            <v>PRESTAMOS</v>
          </cell>
          <cell r="C61">
            <v>331857821.01999998</v>
          </cell>
          <cell r="D61">
            <v>331857821.01999998</v>
          </cell>
        </row>
        <row r="62">
          <cell r="A62">
            <v>1141</v>
          </cell>
          <cell r="B62" t="str">
            <v>PRESTAMOS PACTADOS HASTA UN AÑO PLAZO</v>
          </cell>
          <cell r="C62">
            <v>2381275.58</v>
          </cell>
          <cell r="D62">
            <v>2381275.58</v>
          </cell>
        </row>
        <row r="63">
          <cell r="A63">
            <v>114104</v>
          </cell>
          <cell r="B63" t="str">
            <v>PRESTAMOS A PARTICULARES</v>
          </cell>
          <cell r="C63">
            <v>9514.91</v>
          </cell>
          <cell r="D63">
            <v>9514.91</v>
          </cell>
        </row>
        <row r="64">
          <cell r="A64">
            <v>1141040101</v>
          </cell>
          <cell r="B64" t="str">
            <v>OTORGAMIENTOS ORIGINALES</v>
          </cell>
          <cell r="C64">
            <v>9261</v>
          </cell>
          <cell r="D64">
            <v>9261</v>
          </cell>
        </row>
        <row r="65">
          <cell r="A65">
            <v>1141049901</v>
          </cell>
          <cell r="B65" t="str">
            <v>INTERESES Y OTROS POR COBRAR</v>
          </cell>
          <cell r="C65">
            <v>253.91</v>
          </cell>
          <cell r="D65">
            <v>253.91</v>
          </cell>
        </row>
        <row r="66">
          <cell r="A66">
            <v>114104990101</v>
          </cell>
          <cell r="B66" t="str">
            <v>OTORGAMIENTOS ORIGINALES</v>
          </cell>
          <cell r="C66">
            <v>253.91</v>
          </cell>
          <cell r="D66">
            <v>253.91</v>
          </cell>
        </row>
        <row r="67">
          <cell r="A67">
            <v>114106</v>
          </cell>
          <cell r="B67" t="str">
            <v>PRESTAMOS A OTRAS ENTIDADES DEL SISTEMA FINANCIERO</v>
          </cell>
          <cell r="C67">
            <v>2371760.67</v>
          </cell>
          <cell r="D67">
            <v>2371760.67</v>
          </cell>
        </row>
        <row r="68">
          <cell r="A68">
            <v>1141060201</v>
          </cell>
          <cell r="B68" t="str">
            <v>PRESTAMOS PARA OTROS PROPOSITOS</v>
          </cell>
          <cell r="C68">
            <v>2368703.59</v>
          </cell>
          <cell r="D68">
            <v>2368703.59</v>
          </cell>
        </row>
        <row r="69">
          <cell r="A69">
            <v>114106020101</v>
          </cell>
          <cell r="B69" t="str">
            <v>OTORGAMIENTOS ORIGINALES</v>
          </cell>
          <cell r="C69">
            <v>2368703.59</v>
          </cell>
          <cell r="D69">
            <v>2368703.59</v>
          </cell>
        </row>
        <row r="70">
          <cell r="A70">
            <v>1141069901</v>
          </cell>
          <cell r="B70" t="str">
            <v>INTERESES Y OTROS POR COBRAR</v>
          </cell>
          <cell r="C70">
            <v>3057.08</v>
          </cell>
          <cell r="D70">
            <v>3057.08</v>
          </cell>
        </row>
        <row r="71">
          <cell r="A71">
            <v>114106990101</v>
          </cell>
          <cell r="B71" t="str">
            <v>OTORGAMIENTOS ORIGINALES</v>
          </cell>
          <cell r="C71">
            <v>3057.08</v>
          </cell>
          <cell r="D71">
            <v>3057.08</v>
          </cell>
        </row>
        <row r="72">
          <cell r="A72">
            <v>11410699010102</v>
          </cell>
          <cell r="B72" t="str">
            <v>PRESTAMOS PARA OTROS PROPOSITOS</v>
          </cell>
          <cell r="C72">
            <v>3057.08</v>
          </cell>
          <cell r="D72">
            <v>3057.08</v>
          </cell>
        </row>
        <row r="73">
          <cell r="A73">
            <v>1142</v>
          </cell>
          <cell r="B73" t="str">
            <v>PRESTAMOS PACTADOS A MAS DE UN ANIO PLAZO</v>
          </cell>
          <cell r="C73">
            <v>332828644.63999999</v>
          </cell>
          <cell r="D73">
            <v>332828644.63999999</v>
          </cell>
        </row>
        <row r="74">
          <cell r="A74">
            <v>114204</v>
          </cell>
          <cell r="B74" t="str">
            <v>PRESTAMOS A PARTICULARES</v>
          </cell>
          <cell r="C74">
            <v>4208618.18</v>
          </cell>
          <cell r="D74">
            <v>4208618.18</v>
          </cell>
        </row>
        <row r="75">
          <cell r="A75">
            <v>1142040101</v>
          </cell>
          <cell r="B75" t="str">
            <v>OTORGAMIENTOS ORIGINALES</v>
          </cell>
          <cell r="C75">
            <v>539415.04000000004</v>
          </cell>
          <cell r="D75">
            <v>539415.04000000004</v>
          </cell>
        </row>
        <row r="76">
          <cell r="A76">
            <v>1142040701</v>
          </cell>
          <cell r="B76" t="str">
            <v>PRESTAMOS PARA ADQUISICION DE VIVIENDA</v>
          </cell>
          <cell r="C76">
            <v>3668409.11</v>
          </cell>
          <cell r="D76">
            <v>3668409.11</v>
          </cell>
        </row>
        <row r="77">
          <cell r="A77">
            <v>1142049901</v>
          </cell>
          <cell r="B77" t="str">
            <v>INTERESES Y OTROS POR COBRAR</v>
          </cell>
          <cell r="C77">
            <v>794.03</v>
          </cell>
          <cell r="D77">
            <v>794.03</v>
          </cell>
        </row>
        <row r="78">
          <cell r="A78">
            <v>114204990101</v>
          </cell>
          <cell r="B78" t="str">
            <v>OTORGAMIENTOS ORIGINALES</v>
          </cell>
          <cell r="C78">
            <v>226.3</v>
          </cell>
          <cell r="D78">
            <v>226.3</v>
          </cell>
        </row>
        <row r="79">
          <cell r="A79">
            <v>114204990107</v>
          </cell>
          <cell r="B79" t="str">
            <v>PRESTAMOS PARA ADQUISICION DE VIVIENDA</v>
          </cell>
          <cell r="C79">
            <v>567.73</v>
          </cell>
          <cell r="D79">
            <v>567.73</v>
          </cell>
        </row>
        <row r="80">
          <cell r="A80">
            <v>114206</v>
          </cell>
          <cell r="B80" t="str">
            <v>PRESTAMOS A OTRAS ENTIDADES DEL SISTEMA FINANCIERO</v>
          </cell>
          <cell r="C80">
            <v>328620026.45999998</v>
          </cell>
          <cell r="D80">
            <v>328620026.45999998</v>
          </cell>
        </row>
        <row r="81">
          <cell r="A81">
            <v>1142060101</v>
          </cell>
          <cell r="B81" t="str">
            <v>PRESTAMOS PARA OTROS PROPOSITOS</v>
          </cell>
          <cell r="C81">
            <v>327765051.10000002</v>
          </cell>
          <cell r="D81">
            <v>327765051.10000002</v>
          </cell>
        </row>
        <row r="82">
          <cell r="A82">
            <v>114206010101</v>
          </cell>
          <cell r="B82" t="str">
            <v>OTORGAMIENTOS ORIGINALES</v>
          </cell>
          <cell r="C82">
            <v>327765051.10000002</v>
          </cell>
          <cell r="D82">
            <v>327765051.10000002</v>
          </cell>
        </row>
        <row r="83">
          <cell r="A83">
            <v>1142069901</v>
          </cell>
          <cell r="B83" t="str">
            <v>INTERESES Y OTROS POR COBRAR</v>
          </cell>
          <cell r="C83">
            <v>854975.36</v>
          </cell>
          <cell r="D83">
            <v>854975.36</v>
          </cell>
        </row>
        <row r="84">
          <cell r="A84">
            <v>114206990101</v>
          </cell>
          <cell r="B84" t="str">
            <v>OTORGAMIENTOS ORIGINALES</v>
          </cell>
          <cell r="C84">
            <v>854975.36</v>
          </cell>
          <cell r="D84">
            <v>854975.36</v>
          </cell>
        </row>
        <row r="85">
          <cell r="A85">
            <v>11420699010101</v>
          </cell>
          <cell r="B85" t="str">
            <v>PRESTAMOS PARA OTROS PROPOSITOS</v>
          </cell>
          <cell r="C85">
            <v>854975.36</v>
          </cell>
          <cell r="D85">
            <v>854975.36</v>
          </cell>
        </row>
        <row r="86">
          <cell r="A86">
            <v>1149</v>
          </cell>
          <cell r="B86" t="str">
            <v>PROVISION PARA INCOBRABILIDAD DE PRESTAMOS</v>
          </cell>
          <cell r="C86">
            <v>-3352099.2</v>
          </cell>
          <cell r="D86">
            <v>-3352099.2</v>
          </cell>
        </row>
        <row r="87">
          <cell r="A87">
            <v>114901</v>
          </cell>
          <cell r="B87" t="str">
            <v>PROVISION PARA INCOBRABILIDAD DE PRESTAMOS</v>
          </cell>
          <cell r="C87">
            <v>-3352099.2</v>
          </cell>
          <cell r="D87">
            <v>-3352099.2</v>
          </cell>
        </row>
        <row r="88">
          <cell r="A88">
            <v>1149010101</v>
          </cell>
          <cell r="B88" t="str">
            <v>PROVISIONES POR CATEGORIA DE RIESGO</v>
          </cell>
          <cell r="C88">
            <v>-49766.32</v>
          </cell>
          <cell r="D88">
            <v>-49766.32</v>
          </cell>
        </row>
        <row r="89">
          <cell r="A89">
            <v>114901010101</v>
          </cell>
          <cell r="B89" t="str">
            <v>CAPITAL</v>
          </cell>
          <cell r="C89">
            <v>-49734.04</v>
          </cell>
          <cell r="D89">
            <v>-49734.04</v>
          </cell>
        </row>
        <row r="90">
          <cell r="A90">
            <v>11490101010101</v>
          </cell>
          <cell r="B90" t="str">
            <v>RESERVA PRESTAMOS CATEGORIA A2 Y B</v>
          </cell>
          <cell r="C90">
            <v>-49734.04</v>
          </cell>
          <cell r="D90">
            <v>-49734.04</v>
          </cell>
        </row>
        <row r="91">
          <cell r="A91">
            <v>114901010102</v>
          </cell>
          <cell r="B91" t="str">
            <v>INTERESES</v>
          </cell>
          <cell r="C91">
            <v>-32.28</v>
          </cell>
          <cell r="D91">
            <v>-32.28</v>
          </cell>
        </row>
        <row r="92">
          <cell r="A92">
            <v>11490101010201</v>
          </cell>
          <cell r="B92" t="str">
            <v>RESERVA PRESTAMOS CATEGORIA A2 Y B</v>
          </cell>
          <cell r="C92">
            <v>-32.28</v>
          </cell>
          <cell r="D92">
            <v>-32.28</v>
          </cell>
        </row>
        <row r="93">
          <cell r="A93">
            <v>1149010301</v>
          </cell>
          <cell r="B93" t="str">
            <v>PROVISIONES VOLUNTARIAS</v>
          </cell>
          <cell r="C93">
            <v>-3302332.88</v>
          </cell>
          <cell r="D93">
            <v>-3302332.88</v>
          </cell>
        </row>
        <row r="94">
          <cell r="A94">
            <v>12</v>
          </cell>
          <cell r="B94" t="str">
            <v>OTROS ACTIVOS</v>
          </cell>
          <cell r="C94">
            <v>29738892.440000001</v>
          </cell>
          <cell r="D94">
            <v>29738892.440000001</v>
          </cell>
        </row>
        <row r="95">
          <cell r="A95">
            <v>123</v>
          </cell>
          <cell r="B95" t="str">
            <v>EXISTENCIAS</v>
          </cell>
          <cell r="C95">
            <v>387707.26</v>
          </cell>
          <cell r="D95">
            <v>387707.26</v>
          </cell>
        </row>
        <row r="96">
          <cell r="A96">
            <v>1230</v>
          </cell>
          <cell r="B96" t="str">
            <v>EXISTENCIAS</v>
          </cell>
          <cell r="C96">
            <v>387707.26</v>
          </cell>
          <cell r="D96">
            <v>387707.26</v>
          </cell>
        </row>
        <row r="97">
          <cell r="A97">
            <v>123001</v>
          </cell>
          <cell r="B97" t="str">
            <v>BIENES PARA LA VENTA</v>
          </cell>
          <cell r="C97">
            <v>344054.24</v>
          </cell>
          <cell r="D97">
            <v>344054.24</v>
          </cell>
        </row>
        <row r="98">
          <cell r="A98">
            <v>1230010100</v>
          </cell>
          <cell r="B98" t="str">
            <v>TARJETAS DE CREDITO</v>
          </cell>
          <cell r="C98">
            <v>304041.42</v>
          </cell>
          <cell r="D98">
            <v>304041.42</v>
          </cell>
        </row>
        <row r="99">
          <cell r="A99">
            <v>123001010001</v>
          </cell>
          <cell r="B99" t="str">
            <v>OFICINA CENTRAL</v>
          </cell>
          <cell r="C99">
            <v>81859.25</v>
          </cell>
          <cell r="D99">
            <v>81859.25</v>
          </cell>
        </row>
        <row r="100">
          <cell r="A100">
            <v>123001010003</v>
          </cell>
          <cell r="B100" t="str">
            <v>FEDECREDITO</v>
          </cell>
          <cell r="C100">
            <v>222182.17</v>
          </cell>
          <cell r="D100">
            <v>222182.17</v>
          </cell>
        </row>
        <row r="101">
          <cell r="A101">
            <v>12300101000301</v>
          </cell>
          <cell r="B101" t="str">
            <v>PLASTICO</v>
          </cell>
          <cell r="C101">
            <v>185142.95</v>
          </cell>
          <cell r="D101">
            <v>185142.95</v>
          </cell>
        </row>
        <row r="102">
          <cell r="A102">
            <v>12300101000302</v>
          </cell>
          <cell r="B102" t="str">
            <v>ARTICULOS PROMOCIONALES Y PAPELERIA</v>
          </cell>
          <cell r="C102">
            <v>37039.22</v>
          </cell>
          <cell r="D102">
            <v>37039.22</v>
          </cell>
        </row>
        <row r="103">
          <cell r="A103">
            <v>1230010200</v>
          </cell>
          <cell r="B103" t="str">
            <v>CHEQUERAS</v>
          </cell>
          <cell r="C103">
            <v>4109.5</v>
          </cell>
          <cell r="D103">
            <v>4109.5</v>
          </cell>
        </row>
        <row r="104">
          <cell r="A104">
            <v>123001020001</v>
          </cell>
          <cell r="B104" t="str">
            <v>OFICINA CENTRAL</v>
          </cell>
          <cell r="C104">
            <v>4109.5</v>
          </cell>
          <cell r="D104">
            <v>4109.5</v>
          </cell>
        </row>
        <row r="105">
          <cell r="A105">
            <v>1230019100</v>
          </cell>
          <cell r="B105" t="str">
            <v>OTROS</v>
          </cell>
          <cell r="C105">
            <v>35903.32</v>
          </cell>
          <cell r="D105">
            <v>35903.32</v>
          </cell>
        </row>
        <row r="106">
          <cell r="A106">
            <v>123001910001</v>
          </cell>
          <cell r="B106" t="str">
            <v>OFICINA CENTRAL</v>
          </cell>
          <cell r="C106">
            <v>35903.32</v>
          </cell>
          <cell r="D106">
            <v>35903.32</v>
          </cell>
        </row>
        <row r="107">
          <cell r="A107">
            <v>123002</v>
          </cell>
          <cell r="B107" t="str">
            <v>BIENES PARA CONSUMO</v>
          </cell>
          <cell r="C107">
            <v>43653.02</v>
          </cell>
          <cell r="D107">
            <v>43653.02</v>
          </cell>
        </row>
        <row r="108">
          <cell r="A108">
            <v>1230020100</v>
          </cell>
          <cell r="B108" t="str">
            <v>PAPELERIA, UTILES Y ENSERES</v>
          </cell>
          <cell r="C108">
            <v>39887.480000000003</v>
          </cell>
          <cell r="D108">
            <v>39887.480000000003</v>
          </cell>
        </row>
        <row r="109">
          <cell r="A109">
            <v>123002010001</v>
          </cell>
          <cell r="B109" t="str">
            <v>OFICINA CENTRAL</v>
          </cell>
          <cell r="C109">
            <v>39887.480000000003</v>
          </cell>
          <cell r="D109">
            <v>39887.480000000003</v>
          </cell>
        </row>
        <row r="110">
          <cell r="A110">
            <v>1230029100</v>
          </cell>
          <cell r="B110" t="str">
            <v>OTROS</v>
          </cell>
          <cell r="C110">
            <v>3765.54</v>
          </cell>
          <cell r="D110">
            <v>3765.54</v>
          </cell>
        </row>
        <row r="111">
          <cell r="A111">
            <v>123002910001</v>
          </cell>
          <cell r="B111" t="str">
            <v>ARTICULOS DE ASEO Y LIMPIEZA</v>
          </cell>
          <cell r="C111">
            <v>1920.22</v>
          </cell>
          <cell r="D111">
            <v>1920.22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155.36000000000001</v>
          </cell>
          <cell r="D112">
            <v>155.36000000000001</v>
          </cell>
        </row>
        <row r="113">
          <cell r="A113">
            <v>123002910003</v>
          </cell>
          <cell r="B113" t="str">
            <v>CUPONES DE COMBUSTIBLE</v>
          </cell>
          <cell r="C113">
            <v>1689.96</v>
          </cell>
          <cell r="D113">
            <v>1689.96</v>
          </cell>
        </row>
        <row r="114">
          <cell r="A114">
            <v>124</v>
          </cell>
          <cell r="B114" t="str">
            <v>GASTOS PAGADOS POR ANTICIPADO Y CARGOS DIFERIDOS</v>
          </cell>
          <cell r="C114">
            <v>5978332.75</v>
          </cell>
          <cell r="D114">
            <v>5978332.75</v>
          </cell>
        </row>
        <row r="115">
          <cell r="A115">
            <v>1240</v>
          </cell>
          <cell r="B115" t="str">
            <v>GASTOS PAGADOS POR ANTICIPADO Y CARGOS DIFERIDOS</v>
          </cell>
          <cell r="C115">
            <v>5978332.75</v>
          </cell>
          <cell r="D115">
            <v>5978332.75</v>
          </cell>
        </row>
        <row r="116">
          <cell r="A116">
            <v>124001</v>
          </cell>
          <cell r="B116" t="str">
            <v>SEGUROS</v>
          </cell>
          <cell r="C116">
            <v>56675.14</v>
          </cell>
          <cell r="D116">
            <v>56675.14</v>
          </cell>
        </row>
        <row r="117">
          <cell r="A117">
            <v>1240010100</v>
          </cell>
          <cell r="B117" t="str">
            <v>SOBRE PERSONAS</v>
          </cell>
          <cell r="C117">
            <v>43836.83</v>
          </cell>
          <cell r="D117">
            <v>43836.83</v>
          </cell>
        </row>
        <row r="118">
          <cell r="A118">
            <v>124001010001</v>
          </cell>
          <cell r="B118" t="str">
            <v>SEGURO DE VIDA</v>
          </cell>
          <cell r="C118">
            <v>12138.81</v>
          </cell>
          <cell r="D118">
            <v>12138.81</v>
          </cell>
        </row>
        <row r="119">
          <cell r="A119">
            <v>124001010002</v>
          </cell>
          <cell r="B119" t="str">
            <v>SEGURO MEDICO HOSPITALARIO</v>
          </cell>
          <cell r="C119">
            <v>31698.02</v>
          </cell>
          <cell r="D119">
            <v>31698.02</v>
          </cell>
        </row>
        <row r="120">
          <cell r="A120">
            <v>1240010200</v>
          </cell>
          <cell r="B120" t="str">
            <v>SOBRE BIENES</v>
          </cell>
          <cell r="C120">
            <v>1629.13</v>
          </cell>
          <cell r="D120">
            <v>1629.13</v>
          </cell>
        </row>
        <row r="121">
          <cell r="A121">
            <v>1240010300</v>
          </cell>
          <cell r="B121" t="str">
            <v>SOBRE RIESGOS DE INTERMEDIACION</v>
          </cell>
          <cell r="C121">
            <v>11209.18</v>
          </cell>
          <cell r="D121">
            <v>11209.18</v>
          </cell>
        </row>
        <row r="122">
          <cell r="A122">
            <v>124002</v>
          </cell>
          <cell r="B122" t="str">
            <v>ALQUILERES</v>
          </cell>
          <cell r="C122">
            <v>1455.4</v>
          </cell>
          <cell r="D122">
            <v>1455.4</v>
          </cell>
        </row>
        <row r="123">
          <cell r="A123">
            <v>1240020100</v>
          </cell>
          <cell r="B123" t="str">
            <v>LOCALES</v>
          </cell>
          <cell r="C123">
            <v>1455.4</v>
          </cell>
          <cell r="D123">
            <v>1455.4</v>
          </cell>
        </row>
        <row r="124">
          <cell r="A124">
            <v>124004</v>
          </cell>
          <cell r="B124" t="str">
            <v>INTANGIBLES</v>
          </cell>
          <cell r="C124">
            <v>2210841.75</v>
          </cell>
          <cell r="D124">
            <v>2210841.75</v>
          </cell>
        </row>
        <row r="125">
          <cell r="A125">
            <v>1240040100</v>
          </cell>
          <cell r="B125" t="str">
            <v>PROGRAMAS COMPUTACIONALES</v>
          </cell>
          <cell r="C125">
            <v>2210841.75</v>
          </cell>
          <cell r="D125">
            <v>2210841.75</v>
          </cell>
        </row>
        <row r="126">
          <cell r="A126">
            <v>124004010001</v>
          </cell>
          <cell r="B126" t="str">
            <v>ADQUIRIDOS POR LA EMPRESA</v>
          </cell>
          <cell r="C126">
            <v>2210841.75</v>
          </cell>
          <cell r="D126">
            <v>2210841.75</v>
          </cell>
        </row>
        <row r="127">
          <cell r="A127">
            <v>124006</v>
          </cell>
          <cell r="B127" t="str">
            <v>DIFERENCIAS TEMPORARIAS POR IMPUESTOS SOBRE LAS GANANCIAS</v>
          </cell>
          <cell r="C127">
            <v>62522.01</v>
          </cell>
          <cell r="D127">
            <v>62522.01</v>
          </cell>
        </row>
        <row r="128">
          <cell r="A128">
            <v>1240060100</v>
          </cell>
          <cell r="B128" t="str">
            <v>IMPUESTO SOBRE LA RENTA</v>
          </cell>
          <cell r="C128">
            <v>62522.01</v>
          </cell>
          <cell r="D128">
            <v>62522.01</v>
          </cell>
        </row>
        <row r="129">
          <cell r="A129">
            <v>124098</v>
          </cell>
          <cell r="B129" t="str">
            <v>OTROS PAGOS ANTICIPADOS</v>
          </cell>
          <cell r="C129">
            <v>1337746.92</v>
          </cell>
          <cell r="D129">
            <v>1337746.92</v>
          </cell>
        </row>
        <row r="130">
          <cell r="A130">
            <v>1240980100</v>
          </cell>
          <cell r="B130" t="str">
            <v>PAGO A CUENTA DEL IMPUESTO SOBRE LA RENTA</v>
          </cell>
          <cell r="C130">
            <v>578080.51</v>
          </cell>
          <cell r="D130">
            <v>578080.51</v>
          </cell>
        </row>
        <row r="131">
          <cell r="A131">
            <v>124098010001</v>
          </cell>
          <cell r="B131" t="str">
            <v>IMPUESTO SOBRE INGRESOS GRAVADOS</v>
          </cell>
          <cell r="C131">
            <v>520614.68</v>
          </cell>
          <cell r="D131">
            <v>520614.68</v>
          </cell>
        </row>
        <row r="132">
          <cell r="A132">
            <v>124098010002</v>
          </cell>
          <cell r="B132" t="str">
            <v>IMPUESTO RETENIDO SOBRE INGRESO GRAVADOS</v>
          </cell>
          <cell r="C132">
            <v>57465.83</v>
          </cell>
          <cell r="D132">
            <v>57465.83</v>
          </cell>
        </row>
        <row r="133">
          <cell r="A133">
            <v>1240980200</v>
          </cell>
          <cell r="B133" t="str">
            <v>SUSCRIPCIONES Y CONTRATOS DE MANTENIMIENTO</v>
          </cell>
          <cell r="C133">
            <v>332611.31</v>
          </cell>
          <cell r="D133">
            <v>332611.31</v>
          </cell>
        </row>
        <row r="134">
          <cell r="A134">
            <v>124098020001</v>
          </cell>
          <cell r="B134" t="str">
            <v>SUSCRIPCIONES</v>
          </cell>
          <cell r="C134">
            <v>5756.16</v>
          </cell>
          <cell r="D134">
            <v>5756.16</v>
          </cell>
        </row>
        <row r="135">
          <cell r="A135">
            <v>124098020002</v>
          </cell>
          <cell r="B135" t="str">
            <v>CONTRATOS DE MANTENIMIENTO</v>
          </cell>
          <cell r="C135">
            <v>326855.15000000002</v>
          </cell>
          <cell r="D135">
            <v>326855.15000000002</v>
          </cell>
        </row>
        <row r="136">
          <cell r="A136">
            <v>1240989100</v>
          </cell>
          <cell r="B136" t="str">
            <v>OTROS</v>
          </cell>
          <cell r="C136">
            <v>427055.1</v>
          </cell>
          <cell r="D136">
            <v>427055.1</v>
          </cell>
        </row>
        <row r="137">
          <cell r="A137">
            <v>124098910001</v>
          </cell>
          <cell r="B137" t="str">
            <v>IMPUESTOS MUNICIPALES</v>
          </cell>
          <cell r="C137">
            <v>4993.55</v>
          </cell>
          <cell r="D137">
            <v>4993.55</v>
          </cell>
        </row>
        <row r="138">
          <cell r="A138">
            <v>124098910002</v>
          </cell>
          <cell r="B138" t="str">
            <v>RENOVACION DE MATRICULA DE COMERCIO</v>
          </cell>
          <cell r="C138">
            <v>1924.78</v>
          </cell>
          <cell r="D138">
            <v>1924.78</v>
          </cell>
        </row>
        <row r="139">
          <cell r="A139">
            <v>124098910003</v>
          </cell>
          <cell r="B139" t="str">
            <v>PAGOS A PROVEEDORES</v>
          </cell>
          <cell r="C139">
            <v>420136.77</v>
          </cell>
          <cell r="D139">
            <v>420136.77</v>
          </cell>
        </row>
        <row r="140">
          <cell r="A140">
            <v>124099</v>
          </cell>
          <cell r="B140" t="str">
            <v>OTROS CARGOS DIFERIDOS</v>
          </cell>
          <cell r="C140">
            <v>2309091.5299999998</v>
          </cell>
          <cell r="D140">
            <v>2309091.5299999998</v>
          </cell>
        </row>
        <row r="141">
          <cell r="A141">
            <v>1240990100</v>
          </cell>
          <cell r="B141" t="str">
            <v>PRESTACIONES AL PERSONAL</v>
          </cell>
          <cell r="C141">
            <v>325.57</v>
          </cell>
          <cell r="D141">
            <v>325.57</v>
          </cell>
        </row>
        <row r="142">
          <cell r="A142">
            <v>1240999100</v>
          </cell>
          <cell r="B142" t="str">
            <v>OTROS</v>
          </cell>
          <cell r="C142">
            <v>2308765.96</v>
          </cell>
          <cell r="D142">
            <v>2308765.96</v>
          </cell>
        </row>
        <row r="143">
          <cell r="A143">
            <v>124099910003</v>
          </cell>
          <cell r="B143" t="str">
            <v>COMISIONES BANCARIAS</v>
          </cell>
          <cell r="C143">
            <v>2269118.6</v>
          </cell>
          <cell r="D143">
            <v>2269118.6</v>
          </cell>
        </row>
        <row r="144">
          <cell r="A144">
            <v>12409991000301</v>
          </cell>
          <cell r="B144" t="str">
            <v>BANCOS Y FINANCIERAS</v>
          </cell>
          <cell r="C144">
            <v>11458.34</v>
          </cell>
          <cell r="D144">
            <v>11458.34</v>
          </cell>
        </row>
        <row r="145">
          <cell r="A145">
            <v>12409991000306</v>
          </cell>
          <cell r="B145" t="str">
            <v>ENTIDADES EXTRANJERAS</v>
          </cell>
          <cell r="C145">
            <v>2257660.2599999998</v>
          </cell>
          <cell r="D145">
            <v>2257660.2599999998</v>
          </cell>
        </row>
        <row r="146">
          <cell r="A146">
            <v>124099910006</v>
          </cell>
          <cell r="B146" t="str">
            <v>PROYECTO</v>
          </cell>
          <cell r="C146">
            <v>2387.91</v>
          </cell>
          <cell r="D146">
            <v>2387.91</v>
          </cell>
        </row>
        <row r="147">
          <cell r="A147">
            <v>124099910009</v>
          </cell>
          <cell r="B147" t="str">
            <v>OTROS GASTOS SOBRE PRESTAMOS OBTENIDOS</v>
          </cell>
          <cell r="C147">
            <v>37259.449999999997</v>
          </cell>
          <cell r="D147">
            <v>37259.449999999997</v>
          </cell>
        </row>
        <row r="148">
          <cell r="A148">
            <v>12409991000901</v>
          </cell>
          <cell r="B148" t="str">
            <v>CONSULTORIAS POR PRESTAMOS</v>
          </cell>
          <cell r="C148">
            <v>37259.449999999997</v>
          </cell>
          <cell r="D148">
            <v>37259.449999999997</v>
          </cell>
        </row>
        <row r="149">
          <cell r="A149">
            <v>125</v>
          </cell>
          <cell r="B149" t="str">
            <v>CUENTAS POR COBRAR</v>
          </cell>
          <cell r="C149">
            <v>19847252.75</v>
          </cell>
          <cell r="D149">
            <v>19847252.75</v>
          </cell>
        </row>
        <row r="150">
          <cell r="A150">
            <v>1250</v>
          </cell>
          <cell r="B150" t="str">
            <v>CUENTAS POR COBRAR</v>
          </cell>
          <cell r="C150">
            <v>19970258.23</v>
          </cell>
          <cell r="D150">
            <v>19970258.23</v>
          </cell>
        </row>
        <row r="151">
          <cell r="A151">
            <v>125001</v>
          </cell>
          <cell r="B151" t="str">
            <v>SALDOS POR COBRAR</v>
          </cell>
          <cell r="C151">
            <v>2261975.7400000002</v>
          </cell>
          <cell r="D151">
            <v>2261975.7400000002</v>
          </cell>
        </row>
        <row r="152">
          <cell r="A152">
            <v>1250010100</v>
          </cell>
          <cell r="B152" t="str">
            <v>ASOCIADOS</v>
          </cell>
          <cell r="C152">
            <v>2261975.7400000002</v>
          </cell>
          <cell r="D152">
            <v>2261975.7400000002</v>
          </cell>
        </row>
        <row r="153">
          <cell r="A153">
            <v>125001010001</v>
          </cell>
          <cell r="B153" t="str">
            <v>A CAJAS DE CREDITO</v>
          </cell>
          <cell r="C153">
            <v>2261673.89</v>
          </cell>
          <cell r="D153">
            <v>2261673.89</v>
          </cell>
        </row>
        <row r="154">
          <cell r="A154">
            <v>125001010002</v>
          </cell>
          <cell r="B154" t="str">
            <v>A BANCOS DE LOS TRABAJADORES</v>
          </cell>
          <cell r="C154">
            <v>301.85000000000002</v>
          </cell>
          <cell r="D154">
            <v>301.85000000000002</v>
          </cell>
        </row>
        <row r="155">
          <cell r="A155">
            <v>125003</v>
          </cell>
          <cell r="B155" t="str">
            <v>PAGOS POR CUENTA AJENA</v>
          </cell>
          <cell r="C155">
            <v>3446.58</v>
          </cell>
          <cell r="D155">
            <v>3446.58</v>
          </cell>
        </row>
        <row r="156">
          <cell r="A156">
            <v>1250039101</v>
          </cell>
          <cell r="B156" t="str">
            <v>OTROS DEUDORES</v>
          </cell>
          <cell r="C156">
            <v>3446.58</v>
          </cell>
          <cell r="D156">
            <v>3446.58</v>
          </cell>
        </row>
        <row r="157">
          <cell r="A157">
            <v>125003910102</v>
          </cell>
          <cell r="B157" t="str">
            <v>COMISION - SERVICIOS DE TRANSACCIONES TARJETAS DE DEBITO - A</v>
          </cell>
          <cell r="C157">
            <v>2744.68</v>
          </cell>
          <cell r="D157">
            <v>2744.68</v>
          </cell>
        </row>
        <row r="158">
          <cell r="A158">
            <v>125003910107</v>
          </cell>
          <cell r="B158" t="str">
            <v>INTERCAMBIO DE TARJETAS PENDIENTE DE LIQUIDAR</v>
          </cell>
          <cell r="C158">
            <v>701.9</v>
          </cell>
          <cell r="D158">
            <v>701.9</v>
          </cell>
        </row>
        <row r="159">
          <cell r="A159">
            <v>125004</v>
          </cell>
          <cell r="B159" t="str">
            <v>SERVICIOS FINANCIEROS</v>
          </cell>
          <cell r="C159">
            <v>216454.08</v>
          </cell>
          <cell r="D159">
            <v>216454.08</v>
          </cell>
        </row>
        <row r="160">
          <cell r="A160">
            <v>1250049101</v>
          </cell>
          <cell r="B160" t="str">
            <v>OTROS SERVICIOS FINANCIEROS</v>
          </cell>
          <cell r="C160">
            <v>216454.08</v>
          </cell>
          <cell r="D160">
            <v>216454.08</v>
          </cell>
        </row>
        <row r="161">
          <cell r="A161">
            <v>125004910104</v>
          </cell>
          <cell r="B161" t="str">
            <v>SERVICIOS - ATM´S</v>
          </cell>
          <cell r="C161">
            <v>194635</v>
          </cell>
          <cell r="D161">
            <v>194635</v>
          </cell>
        </row>
        <row r="162">
          <cell r="A162">
            <v>12500491010404</v>
          </cell>
          <cell r="B162" t="str">
            <v>SERVICIO DE ATM´S A OTROS BANCOS POR COBRAR A ATH</v>
          </cell>
          <cell r="C162">
            <v>1850</v>
          </cell>
          <cell r="D162">
            <v>1850</v>
          </cell>
        </row>
        <row r="163">
          <cell r="A163">
            <v>12500491010405</v>
          </cell>
          <cell r="B163" t="str">
            <v>SERVICIO DE ATMs A OTROS BANCOS - VISA</v>
          </cell>
          <cell r="C163">
            <v>192785</v>
          </cell>
          <cell r="D163">
            <v>192785</v>
          </cell>
        </row>
        <row r="164">
          <cell r="A164">
            <v>1250049101040500</v>
          </cell>
          <cell r="B164" t="str">
            <v>SERVICIO DE ATMs TARJETAS EXTRANJERAS</v>
          </cell>
          <cell r="C164">
            <v>15045</v>
          </cell>
          <cell r="D164">
            <v>15045</v>
          </cell>
        </row>
        <row r="165">
          <cell r="A165">
            <v>1250049101040500</v>
          </cell>
          <cell r="B165" t="str">
            <v>SERVICIO DE ATMs TARJETAS DE BANCOS LOCALES</v>
          </cell>
          <cell r="C165">
            <v>177740</v>
          </cell>
          <cell r="D165">
            <v>177740</v>
          </cell>
        </row>
        <row r="166">
          <cell r="A166">
            <v>125004910105</v>
          </cell>
          <cell r="B166" t="str">
            <v>COMISIONES - ATM´S</v>
          </cell>
          <cell r="C166">
            <v>19949.09</v>
          </cell>
          <cell r="D166">
            <v>19949.09</v>
          </cell>
        </row>
        <row r="167">
          <cell r="A167">
            <v>12500491010504</v>
          </cell>
          <cell r="B167" t="str">
            <v>SERVICIO DE ATM´S A OTROS BANCOS POR COBRAR A ATH</v>
          </cell>
          <cell r="C167">
            <v>191.5</v>
          </cell>
          <cell r="D167">
            <v>191.5</v>
          </cell>
        </row>
        <row r="168">
          <cell r="A168">
            <v>12500491010505</v>
          </cell>
          <cell r="B168" t="str">
            <v>COMISION POR SERVICIO DE ATM A OTROS BANCOS - VISA</v>
          </cell>
          <cell r="C168">
            <v>19757.59</v>
          </cell>
          <cell r="D168">
            <v>19757.59</v>
          </cell>
        </row>
        <row r="169">
          <cell r="A169">
            <v>1250049101050500</v>
          </cell>
          <cell r="B169" t="str">
            <v>SERVICIO ATM A OTROS BANCOS - TARJETAS BANCOS LOCALES</v>
          </cell>
          <cell r="C169">
            <v>19757.59</v>
          </cell>
          <cell r="D169">
            <v>19757.59</v>
          </cell>
        </row>
        <row r="170">
          <cell r="A170">
            <v>125004910108</v>
          </cell>
          <cell r="B170" t="str">
            <v>CONTROVERSIAS SERVICIO ATM - TARJETAS BANCOS LOCALE</v>
          </cell>
          <cell r="C170">
            <v>1869.99</v>
          </cell>
          <cell r="D170">
            <v>1869.99</v>
          </cell>
        </row>
        <row r="171">
          <cell r="A171">
            <v>12500491010801</v>
          </cell>
          <cell r="B171" t="str">
            <v>CONTROVERSIAS SERVICIO ATM - TARJETAS EXTRANJERAS</v>
          </cell>
          <cell r="C171">
            <v>1869.99</v>
          </cell>
          <cell r="D171">
            <v>1869.99</v>
          </cell>
        </row>
        <row r="172">
          <cell r="A172">
            <v>125005</v>
          </cell>
          <cell r="B172" t="str">
            <v>ANTICIPOS</v>
          </cell>
          <cell r="C172">
            <v>493839.52</v>
          </cell>
          <cell r="D172">
            <v>493839.52</v>
          </cell>
        </row>
        <row r="173">
          <cell r="A173">
            <v>1250050101</v>
          </cell>
          <cell r="B173" t="str">
            <v>AL PERSONAL</v>
          </cell>
          <cell r="C173">
            <v>17924</v>
          </cell>
          <cell r="D173">
            <v>17924</v>
          </cell>
        </row>
        <row r="174">
          <cell r="A174">
            <v>1250050201</v>
          </cell>
          <cell r="B174" t="str">
            <v>A PROVEEDORES</v>
          </cell>
          <cell r="C174">
            <v>475915.52000000002</v>
          </cell>
          <cell r="D174">
            <v>475915.52000000002</v>
          </cell>
        </row>
        <row r="175">
          <cell r="A175">
            <v>125099</v>
          </cell>
          <cell r="B175" t="str">
            <v>OTRAS</v>
          </cell>
          <cell r="C175">
            <v>16994542.309999999</v>
          </cell>
          <cell r="D175">
            <v>16994542.309999999</v>
          </cell>
        </row>
        <row r="176">
          <cell r="A176">
            <v>1250990101</v>
          </cell>
          <cell r="B176" t="str">
            <v>FALTANTES DE CAJEROS</v>
          </cell>
          <cell r="C176">
            <v>520</v>
          </cell>
          <cell r="D176">
            <v>520</v>
          </cell>
        </row>
        <row r="177">
          <cell r="A177">
            <v>125099010101</v>
          </cell>
          <cell r="B177" t="str">
            <v>OFICINA CENTRAL</v>
          </cell>
          <cell r="C177">
            <v>400</v>
          </cell>
          <cell r="D177">
            <v>400</v>
          </cell>
        </row>
        <row r="178">
          <cell r="A178">
            <v>125099010103</v>
          </cell>
          <cell r="B178" t="str">
            <v>FALTANTE EN ATM´S</v>
          </cell>
          <cell r="C178">
            <v>120</v>
          </cell>
          <cell r="D178">
            <v>120</v>
          </cell>
        </row>
        <row r="179">
          <cell r="A179">
            <v>1250999101</v>
          </cell>
          <cell r="B179" t="str">
            <v>OTRAS</v>
          </cell>
          <cell r="C179">
            <v>16994022.309999999</v>
          </cell>
          <cell r="D179">
            <v>16994022.309999999</v>
          </cell>
        </row>
        <row r="180">
          <cell r="A180">
            <v>125099910103</v>
          </cell>
          <cell r="B180" t="str">
            <v>DEPOSITOS EN GARANTIA</v>
          </cell>
          <cell r="C180">
            <v>29777.22</v>
          </cell>
          <cell r="D180">
            <v>29777.22</v>
          </cell>
        </row>
        <row r="181">
          <cell r="A181">
            <v>125099910105</v>
          </cell>
          <cell r="B181" t="str">
            <v>VALORES PENDIENTES DE OPERACIONES TRANSFER365</v>
          </cell>
          <cell r="C181">
            <v>14154.76</v>
          </cell>
          <cell r="D181">
            <v>14154.76</v>
          </cell>
        </row>
        <row r="182">
          <cell r="A182">
            <v>125099910107</v>
          </cell>
          <cell r="B182" t="str">
            <v>COLATERAL VISA</v>
          </cell>
          <cell r="C182">
            <v>4252203.47</v>
          </cell>
          <cell r="D182">
            <v>4252203.47</v>
          </cell>
        </row>
        <row r="183">
          <cell r="A183">
            <v>125099910113</v>
          </cell>
          <cell r="B183" t="str">
            <v>PLAN DE MARKETING</v>
          </cell>
          <cell r="C183">
            <v>930844.18</v>
          </cell>
          <cell r="D183">
            <v>930844.18</v>
          </cell>
        </row>
        <row r="184">
          <cell r="A184">
            <v>125099910114</v>
          </cell>
          <cell r="B184" t="str">
            <v>SALDO PRESTAMOS EX EMPLEADOS</v>
          </cell>
          <cell r="C184">
            <v>216754.38</v>
          </cell>
          <cell r="D184">
            <v>216754.38</v>
          </cell>
        </row>
        <row r="185">
          <cell r="A185">
            <v>125099910116</v>
          </cell>
          <cell r="B185" t="str">
            <v>CAMP. PROMOCIONAL SISTEMA FEDECREDITO</v>
          </cell>
          <cell r="C185">
            <v>118560.06</v>
          </cell>
          <cell r="D185">
            <v>118560.06</v>
          </cell>
        </row>
        <row r="186">
          <cell r="A186">
            <v>125099910122</v>
          </cell>
          <cell r="B186" t="str">
            <v>CADI</v>
          </cell>
          <cell r="C186">
            <v>102085.83</v>
          </cell>
          <cell r="D186">
            <v>102085.83</v>
          </cell>
        </row>
        <row r="187">
          <cell r="A187">
            <v>125099910123</v>
          </cell>
          <cell r="B187" t="str">
            <v>GASTOS POR COBRAR CADI</v>
          </cell>
          <cell r="C187">
            <v>36201.18</v>
          </cell>
          <cell r="D187">
            <v>36201.18</v>
          </cell>
        </row>
        <row r="188">
          <cell r="A188">
            <v>125099910129</v>
          </cell>
          <cell r="B188" t="str">
            <v>PROYECTOS</v>
          </cell>
          <cell r="C188">
            <v>2301749.85</v>
          </cell>
          <cell r="D188">
            <v>2301749.85</v>
          </cell>
        </row>
        <row r="189">
          <cell r="A189">
            <v>12509991012907</v>
          </cell>
          <cell r="B189" t="str">
            <v>PROYECTOS OTROS</v>
          </cell>
          <cell r="C189">
            <v>2301749.85</v>
          </cell>
          <cell r="D189">
            <v>2301749.85</v>
          </cell>
        </row>
        <row r="190">
          <cell r="A190">
            <v>125099910134</v>
          </cell>
          <cell r="B190" t="str">
            <v>CORPORACION FINANCIERA INTERNACIONAL</v>
          </cell>
          <cell r="C190">
            <v>7869321.9500000002</v>
          </cell>
          <cell r="D190">
            <v>7869321.9500000002</v>
          </cell>
        </row>
        <row r="191">
          <cell r="A191">
            <v>125099910135</v>
          </cell>
          <cell r="B191" t="str">
            <v>OPERACIONES POR APLICAR</v>
          </cell>
          <cell r="C191">
            <v>12313.38</v>
          </cell>
          <cell r="D191">
            <v>12313.38</v>
          </cell>
        </row>
        <row r="192">
          <cell r="A192">
            <v>125099910152</v>
          </cell>
          <cell r="B192" t="str">
            <v>SERVICIOS DE COLECTURIA EXTERNA</v>
          </cell>
          <cell r="C192">
            <v>114286.5</v>
          </cell>
          <cell r="D192">
            <v>114286.5</v>
          </cell>
        </row>
        <row r="193">
          <cell r="A193">
            <v>12509991015201</v>
          </cell>
          <cell r="B193" t="str">
            <v>PAGOS COLECTADOS</v>
          </cell>
          <cell r="C193">
            <v>114286.5</v>
          </cell>
          <cell r="D193">
            <v>114286.5</v>
          </cell>
        </row>
        <row r="194">
          <cell r="A194">
            <v>1250999101520100</v>
          </cell>
          <cell r="B194" t="str">
            <v>FARMACIAS ECONOMICAS</v>
          </cell>
          <cell r="C194">
            <v>113961.08</v>
          </cell>
          <cell r="D194">
            <v>113961.08</v>
          </cell>
        </row>
        <row r="195">
          <cell r="A195">
            <v>1250999101520100</v>
          </cell>
          <cell r="B195" t="str">
            <v>GRUPO MONGE - ALMACENES PRADO</v>
          </cell>
          <cell r="C195">
            <v>4</v>
          </cell>
          <cell r="D195">
            <v>4</v>
          </cell>
        </row>
        <row r="196">
          <cell r="A196">
            <v>1250999101520100</v>
          </cell>
          <cell r="B196" t="str">
            <v>SOVIPE COMERCIAL - ALMACENES WAY</v>
          </cell>
          <cell r="C196">
            <v>321.42</v>
          </cell>
          <cell r="D196">
            <v>321.42</v>
          </cell>
        </row>
        <row r="197">
          <cell r="A197">
            <v>125099910163</v>
          </cell>
          <cell r="B197" t="str">
            <v>COMISIONES POR SERVICIO</v>
          </cell>
          <cell r="C197">
            <v>43674.84</v>
          </cell>
          <cell r="D197">
            <v>43674.84</v>
          </cell>
        </row>
        <row r="198">
          <cell r="A198">
            <v>12509991016301</v>
          </cell>
          <cell r="B198" t="str">
            <v>COMISION POR COBRAR A COLECTORES</v>
          </cell>
          <cell r="C198">
            <v>35592.480000000003</v>
          </cell>
          <cell r="D198">
            <v>35592.480000000003</v>
          </cell>
        </row>
        <row r="199">
          <cell r="A199">
            <v>12509991016303</v>
          </cell>
          <cell r="B199" t="str">
            <v>COMISION POR SERVICIO DE COMERCIALIZACION DE SEGUROS</v>
          </cell>
          <cell r="C199">
            <v>7368.92</v>
          </cell>
          <cell r="D199">
            <v>7368.92</v>
          </cell>
        </row>
        <row r="200">
          <cell r="A200">
            <v>12509991016304</v>
          </cell>
          <cell r="B200" t="str">
            <v>COMISION POR SERVICIOS DE COMERCIALIZACION</v>
          </cell>
          <cell r="C200">
            <v>713.44</v>
          </cell>
          <cell r="D200">
            <v>713.44</v>
          </cell>
        </row>
        <row r="201">
          <cell r="A201">
            <v>1250999101630400</v>
          </cell>
          <cell r="B201" t="str">
            <v>COMISION POR COMERCIALIZACION DE SEGUROS REMESAS FAMILIARES</v>
          </cell>
          <cell r="C201">
            <v>713.44</v>
          </cell>
          <cell r="D201">
            <v>713.44</v>
          </cell>
        </row>
        <row r="202">
          <cell r="A202">
            <v>125099910166</v>
          </cell>
          <cell r="B202" t="str">
            <v>SERVICIOS DE COMERCIALIZACION</v>
          </cell>
          <cell r="C202">
            <v>715</v>
          </cell>
          <cell r="D202">
            <v>715</v>
          </cell>
        </row>
        <row r="203">
          <cell r="A203">
            <v>12509991016601</v>
          </cell>
          <cell r="B203" t="str">
            <v>INDEMNIZACION DE SEGURO REMESAS FAMILIARES</v>
          </cell>
          <cell r="C203">
            <v>715</v>
          </cell>
          <cell r="D203">
            <v>715</v>
          </cell>
        </row>
        <row r="204">
          <cell r="A204">
            <v>125099910199</v>
          </cell>
          <cell r="B204" t="str">
            <v>VARIAS</v>
          </cell>
          <cell r="C204">
            <v>951379.71</v>
          </cell>
          <cell r="D204">
            <v>951379.71</v>
          </cell>
        </row>
        <row r="205">
          <cell r="A205">
            <v>1259</v>
          </cell>
          <cell r="B205" t="str">
            <v>PROVISION DE INCOBRABILIDAD DE CUENTAS POR COBRAR</v>
          </cell>
          <cell r="C205">
            <v>-123005.48</v>
          </cell>
          <cell r="D205">
            <v>-123005.48</v>
          </cell>
        </row>
        <row r="206">
          <cell r="A206">
            <v>125900</v>
          </cell>
          <cell r="B206" t="str">
            <v>PROVISION DE INCOBRABILIDAD DE CUENTAS POR COBRAR</v>
          </cell>
          <cell r="C206">
            <v>-123005.48</v>
          </cell>
          <cell r="D206">
            <v>-123005.48</v>
          </cell>
        </row>
        <row r="207">
          <cell r="A207">
            <v>1259000001</v>
          </cell>
          <cell r="B207" t="str">
            <v>PROVISION POR INCOBRABILIDAD DE CUENTAS POR COBRAR</v>
          </cell>
          <cell r="C207">
            <v>-123005.48</v>
          </cell>
          <cell r="D207">
            <v>-123005.48</v>
          </cell>
        </row>
        <row r="208">
          <cell r="A208">
            <v>125900000101</v>
          </cell>
          <cell r="B208" t="str">
            <v>SALDOS POR COBRAR</v>
          </cell>
          <cell r="C208">
            <v>-123005.48</v>
          </cell>
          <cell r="D208">
            <v>-123005.48</v>
          </cell>
        </row>
        <row r="209">
          <cell r="A209">
            <v>126</v>
          </cell>
          <cell r="B209" t="str">
            <v>DERECHOS Y PARTICIPACIONES</v>
          </cell>
          <cell r="C209">
            <v>3525599.68</v>
          </cell>
          <cell r="D209">
            <v>3525599.68</v>
          </cell>
        </row>
        <row r="210">
          <cell r="A210">
            <v>1260</v>
          </cell>
          <cell r="B210" t="str">
            <v>DERECHOS Y PARTICIPACIONES</v>
          </cell>
          <cell r="C210">
            <v>3525599.68</v>
          </cell>
          <cell r="D210">
            <v>3525599.68</v>
          </cell>
        </row>
        <row r="211">
          <cell r="A211">
            <v>126001</v>
          </cell>
          <cell r="B211" t="str">
            <v>INVERSIONES CONJUNTAS</v>
          </cell>
          <cell r="C211">
            <v>3525599.68</v>
          </cell>
          <cell r="D211">
            <v>3525599.68</v>
          </cell>
        </row>
        <row r="212">
          <cell r="A212">
            <v>1260010101</v>
          </cell>
          <cell r="B212" t="str">
            <v>EN SOCIEDADES NACIONALES - VALOR DE ADQUISICION</v>
          </cell>
          <cell r="C212">
            <v>3032200</v>
          </cell>
          <cell r="D212">
            <v>3032200</v>
          </cell>
        </row>
        <row r="213">
          <cell r="A213">
            <v>126001010101</v>
          </cell>
          <cell r="B213" t="str">
            <v>COSTO DE ADQUISICION</v>
          </cell>
          <cell r="C213">
            <v>3032200</v>
          </cell>
          <cell r="D213">
            <v>3032200</v>
          </cell>
        </row>
        <row r="214">
          <cell r="A214">
            <v>1260019801</v>
          </cell>
          <cell r="B214" t="str">
            <v>EN SOCIEDADES NACIONALES - REVALUO</v>
          </cell>
          <cell r="C214">
            <v>493399.68</v>
          </cell>
          <cell r="D214">
            <v>493399.68</v>
          </cell>
        </row>
        <row r="215">
          <cell r="A215">
            <v>13</v>
          </cell>
          <cell r="B215" t="str">
            <v>ACTIVO FIJO</v>
          </cell>
          <cell r="C215">
            <v>15396075.960000001</v>
          </cell>
          <cell r="D215">
            <v>15396075.960000001</v>
          </cell>
        </row>
        <row r="216">
          <cell r="A216">
            <v>131</v>
          </cell>
          <cell r="B216" t="str">
            <v>NO DEPRECIABLES</v>
          </cell>
          <cell r="C216">
            <v>4850156.91</v>
          </cell>
          <cell r="D216">
            <v>4850156.91</v>
          </cell>
        </row>
        <row r="217">
          <cell r="A217">
            <v>1310</v>
          </cell>
          <cell r="B217" t="str">
            <v>NO DEPRECIABLES</v>
          </cell>
          <cell r="C217">
            <v>4850156.91</v>
          </cell>
          <cell r="D217">
            <v>4850156.91</v>
          </cell>
        </row>
        <row r="218">
          <cell r="A218">
            <v>131001</v>
          </cell>
          <cell r="B218" t="str">
            <v>TERRENOS</v>
          </cell>
          <cell r="C218">
            <v>2551157.89</v>
          </cell>
          <cell r="D218">
            <v>2551157.89</v>
          </cell>
        </row>
        <row r="219">
          <cell r="A219">
            <v>1310010100</v>
          </cell>
          <cell r="B219" t="str">
            <v>TERRENOS - VALOR DE ADQUISICION</v>
          </cell>
          <cell r="C219">
            <v>1046866.41</v>
          </cell>
          <cell r="D219">
            <v>1046866.41</v>
          </cell>
        </row>
        <row r="220">
          <cell r="A220">
            <v>1310019800</v>
          </cell>
          <cell r="B220" t="str">
            <v>TERRENOS ¨ REVALUO</v>
          </cell>
          <cell r="C220">
            <v>1504291.48</v>
          </cell>
          <cell r="D220">
            <v>1504291.48</v>
          </cell>
        </row>
        <row r="221">
          <cell r="A221">
            <v>131002</v>
          </cell>
          <cell r="B221" t="str">
            <v>CONSTRUCCIONES EN PROCESO</v>
          </cell>
          <cell r="C221">
            <v>1727395.69</v>
          </cell>
          <cell r="D221">
            <v>1727395.69</v>
          </cell>
        </row>
        <row r="222">
          <cell r="A222">
            <v>1310020100</v>
          </cell>
          <cell r="B222" t="str">
            <v>INMUEBLES</v>
          </cell>
          <cell r="C222">
            <v>1727395.69</v>
          </cell>
          <cell r="D222">
            <v>1727395.69</v>
          </cell>
        </row>
        <row r="223">
          <cell r="A223">
            <v>131003</v>
          </cell>
          <cell r="B223" t="str">
            <v>MOBILIARIO Y EQUIPO POR UTILIZAR</v>
          </cell>
          <cell r="C223">
            <v>571603.32999999996</v>
          </cell>
          <cell r="D223">
            <v>571603.32999999996</v>
          </cell>
        </row>
        <row r="224">
          <cell r="A224">
            <v>1310030100</v>
          </cell>
          <cell r="B224" t="str">
            <v>MOBILIARIO Y EQUIPO EN TRANSITO</v>
          </cell>
          <cell r="C224">
            <v>2740.25</v>
          </cell>
          <cell r="D224">
            <v>2740.25</v>
          </cell>
        </row>
        <row r="225">
          <cell r="A225">
            <v>1310030200</v>
          </cell>
          <cell r="B225" t="str">
            <v>MOBILIARIO Y EQUIPO EN EXISTENCIA</v>
          </cell>
          <cell r="C225">
            <v>568863.07999999996</v>
          </cell>
          <cell r="D225">
            <v>568863.07999999996</v>
          </cell>
        </row>
        <row r="226">
          <cell r="A226">
            <v>132</v>
          </cell>
          <cell r="B226" t="str">
            <v>DEPRECIABLES</v>
          </cell>
          <cell r="C226">
            <v>10447189.75</v>
          </cell>
          <cell r="D226">
            <v>10447189.75</v>
          </cell>
        </row>
        <row r="227">
          <cell r="A227">
            <v>1320</v>
          </cell>
          <cell r="B227" t="str">
            <v>DEPRECIABLES</v>
          </cell>
          <cell r="C227">
            <v>25383171.32</v>
          </cell>
          <cell r="D227">
            <v>25383171.32</v>
          </cell>
        </row>
        <row r="228">
          <cell r="A228">
            <v>132001</v>
          </cell>
          <cell r="B228" t="str">
            <v>EDIFICACIONES</v>
          </cell>
          <cell r="C228">
            <v>12207505.189999999</v>
          </cell>
          <cell r="D228">
            <v>12207505.189999999</v>
          </cell>
        </row>
        <row r="229">
          <cell r="A229">
            <v>1320010100</v>
          </cell>
          <cell r="B229" t="str">
            <v>EDIFICACIONES - VALOR DE ADQUISICION</v>
          </cell>
          <cell r="C229">
            <v>9264466.1699999999</v>
          </cell>
          <cell r="D229">
            <v>9264466.1699999999</v>
          </cell>
        </row>
        <row r="230">
          <cell r="A230">
            <v>132001010001</v>
          </cell>
          <cell r="B230" t="str">
            <v>EDIFICACIONES PROPIAS</v>
          </cell>
          <cell r="C230">
            <v>9264466.1699999999</v>
          </cell>
          <cell r="D230">
            <v>9264466.1699999999</v>
          </cell>
        </row>
        <row r="231">
          <cell r="A231">
            <v>1320019800</v>
          </cell>
          <cell r="B231" t="str">
            <v>EDIFICACIONES ¨ REVALUO</v>
          </cell>
          <cell r="C231">
            <v>2943039.02</v>
          </cell>
          <cell r="D231">
            <v>2943039.02</v>
          </cell>
        </row>
        <row r="232">
          <cell r="A232">
            <v>132002</v>
          </cell>
          <cell r="B232" t="str">
            <v>EQUIPO DE COMPUTACION</v>
          </cell>
          <cell r="C232">
            <v>7883174.3200000003</v>
          </cell>
          <cell r="D232">
            <v>7883174.3200000003</v>
          </cell>
        </row>
        <row r="233">
          <cell r="A233">
            <v>1320020100</v>
          </cell>
          <cell r="B233" t="str">
            <v>EQUIPO DE COMPUTACION - VALOR DE ADQUISICION</v>
          </cell>
          <cell r="C233">
            <v>7883174.3200000003</v>
          </cell>
          <cell r="D233">
            <v>7883174.3200000003</v>
          </cell>
        </row>
        <row r="234">
          <cell r="A234">
            <v>132002010001</v>
          </cell>
          <cell r="B234" t="str">
            <v>EQUIPO DE COMPUTACION PROPIO</v>
          </cell>
          <cell r="C234">
            <v>7883174.3200000003</v>
          </cell>
          <cell r="D234">
            <v>7883174.3200000003</v>
          </cell>
        </row>
        <row r="235">
          <cell r="A235">
            <v>132003</v>
          </cell>
          <cell r="B235" t="str">
            <v>EQUIPO DE OFICINA</v>
          </cell>
          <cell r="C235">
            <v>347182.6</v>
          </cell>
          <cell r="D235">
            <v>347182.6</v>
          </cell>
        </row>
        <row r="236">
          <cell r="A236">
            <v>1320030100</v>
          </cell>
          <cell r="B236" t="str">
            <v>EQUIPO DE OFICINA - VALOR DE ADQUISICION</v>
          </cell>
          <cell r="C236">
            <v>347182.6</v>
          </cell>
          <cell r="D236">
            <v>347182.6</v>
          </cell>
        </row>
        <row r="237">
          <cell r="A237">
            <v>132003010001</v>
          </cell>
          <cell r="B237" t="str">
            <v>EQUIPO DE OFICINA PROPIO</v>
          </cell>
          <cell r="C237">
            <v>347182.6</v>
          </cell>
          <cell r="D237">
            <v>347182.6</v>
          </cell>
        </row>
        <row r="238">
          <cell r="A238">
            <v>132004</v>
          </cell>
          <cell r="B238" t="str">
            <v>MOBILIARIO</v>
          </cell>
          <cell r="C238">
            <v>499242.68</v>
          </cell>
          <cell r="D238">
            <v>499242.68</v>
          </cell>
        </row>
        <row r="239">
          <cell r="A239">
            <v>1320040100</v>
          </cell>
          <cell r="B239" t="str">
            <v>MOBILIARIO - VALOR DE ADQUISICION</v>
          </cell>
          <cell r="C239">
            <v>499242.68</v>
          </cell>
          <cell r="D239">
            <v>499242.68</v>
          </cell>
        </row>
        <row r="240">
          <cell r="A240">
            <v>132004010001</v>
          </cell>
          <cell r="B240" t="str">
            <v>MOBILIARIO PROPIO</v>
          </cell>
          <cell r="C240">
            <v>499242.68</v>
          </cell>
          <cell r="D240">
            <v>499242.68</v>
          </cell>
        </row>
        <row r="241">
          <cell r="A241">
            <v>132005</v>
          </cell>
          <cell r="B241" t="str">
            <v>VEHICULOS</v>
          </cell>
          <cell r="C241">
            <v>1055686.1299999999</v>
          </cell>
          <cell r="D241">
            <v>1055686.1299999999</v>
          </cell>
        </row>
        <row r="242">
          <cell r="A242">
            <v>1320050100</v>
          </cell>
          <cell r="B242" t="str">
            <v>VEHICULOS - VALOR DE ADQUISICION</v>
          </cell>
          <cell r="C242">
            <v>1055686.1299999999</v>
          </cell>
          <cell r="D242">
            <v>1055686.1299999999</v>
          </cell>
        </row>
        <row r="243">
          <cell r="A243">
            <v>132005010001</v>
          </cell>
          <cell r="B243" t="str">
            <v>VEHICULOS PROPIOS</v>
          </cell>
          <cell r="C243">
            <v>1055686.1299999999</v>
          </cell>
          <cell r="D243">
            <v>1055686.1299999999</v>
          </cell>
        </row>
        <row r="244">
          <cell r="A244">
            <v>132006</v>
          </cell>
          <cell r="B244" t="str">
            <v>MAQUINARIA, EQUIPO Y HERRAMIENTA</v>
          </cell>
          <cell r="C244">
            <v>3390380.4</v>
          </cell>
          <cell r="D244">
            <v>3390380.4</v>
          </cell>
        </row>
        <row r="245">
          <cell r="A245">
            <v>1320060100</v>
          </cell>
          <cell r="B245" t="str">
            <v>MAQUINARIA, EQUIPO Y HERRAMIENTA - VALOR DE ADQUISICION.</v>
          </cell>
          <cell r="C245">
            <v>3390380.4</v>
          </cell>
          <cell r="D245">
            <v>3390380.4</v>
          </cell>
        </row>
        <row r="246">
          <cell r="A246">
            <v>132006010001</v>
          </cell>
          <cell r="B246" t="str">
            <v>MAQUINARIA, EQUIPO Y HERRAMIENTA PROPIAS</v>
          </cell>
          <cell r="C246">
            <v>3390380.4</v>
          </cell>
          <cell r="D246">
            <v>3390380.4</v>
          </cell>
        </row>
        <row r="247">
          <cell r="A247">
            <v>1329</v>
          </cell>
          <cell r="B247" t="str">
            <v>DEPRECIACION ACUMULADA</v>
          </cell>
          <cell r="C247">
            <v>-14935981.57</v>
          </cell>
          <cell r="D247">
            <v>-14935981.57</v>
          </cell>
        </row>
        <row r="248">
          <cell r="A248">
            <v>132901</v>
          </cell>
          <cell r="B248" t="str">
            <v>VALOR HISTORICO</v>
          </cell>
          <cell r="C248">
            <v>-12914901.279999999</v>
          </cell>
          <cell r="D248">
            <v>-12914901.279999999</v>
          </cell>
        </row>
        <row r="249">
          <cell r="A249">
            <v>1329010100</v>
          </cell>
          <cell r="B249" t="str">
            <v>EDIFICACIONES</v>
          </cell>
          <cell r="C249">
            <v>-3092187.54</v>
          </cell>
          <cell r="D249">
            <v>-3092187.54</v>
          </cell>
        </row>
        <row r="250">
          <cell r="A250">
            <v>1329010200</v>
          </cell>
          <cell r="B250" t="str">
            <v>EQUIPO DE COMPUTACION</v>
          </cell>
          <cell r="C250">
            <v>-6065247.4900000002</v>
          </cell>
          <cell r="D250">
            <v>-6065247.4900000002</v>
          </cell>
        </row>
        <row r="251">
          <cell r="A251">
            <v>1329010300</v>
          </cell>
          <cell r="B251" t="str">
            <v>EQUIPO DE OFICINA</v>
          </cell>
          <cell r="C251">
            <v>-276507.88</v>
          </cell>
          <cell r="D251">
            <v>-276507.88</v>
          </cell>
        </row>
        <row r="252">
          <cell r="A252">
            <v>1329010400</v>
          </cell>
          <cell r="B252" t="str">
            <v>MOBILIARIO</v>
          </cell>
          <cell r="C252">
            <v>-449119.98</v>
          </cell>
          <cell r="D252">
            <v>-449119.98</v>
          </cell>
        </row>
        <row r="253">
          <cell r="A253">
            <v>1329010500</v>
          </cell>
          <cell r="B253" t="str">
            <v>VEHICULOS</v>
          </cell>
          <cell r="C253">
            <v>-940359.2</v>
          </cell>
          <cell r="D253">
            <v>-940359.2</v>
          </cell>
        </row>
        <row r="254">
          <cell r="A254">
            <v>1329010600</v>
          </cell>
          <cell r="B254" t="str">
            <v>MAQUINARIA, EQUIPO Y HERRAMIENTA</v>
          </cell>
          <cell r="C254">
            <v>-2091479.19</v>
          </cell>
          <cell r="D254">
            <v>-2091479.19</v>
          </cell>
        </row>
        <row r="255">
          <cell r="A255">
            <v>132902</v>
          </cell>
          <cell r="B255" t="str">
            <v>REVALUOS</v>
          </cell>
          <cell r="C255">
            <v>-2021080.29</v>
          </cell>
          <cell r="D255">
            <v>-2021080.29</v>
          </cell>
        </row>
        <row r="256">
          <cell r="A256">
            <v>1329020100</v>
          </cell>
          <cell r="B256" t="str">
            <v>EDIFICACIONES</v>
          </cell>
          <cell r="C256">
            <v>-2021080.29</v>
          </cell>
          <cell r="D256">
            <v>-2021080.29</v>
          </cell>
        </row>
        <row r="257">
          <cell r="A257">
            <v>133</v>
          </cell>
          <cell r="B257" t="str">
            <v>AMORTIZABLES</v>
          </cell>
          <cell r="C257">
            <v>98729.3</v>
          </cell>
          <cell r="D257">
            <v>98729.3</v>
          </cell>
        </row>
        <row r="258">
          <cell r="A258">
            <v>1330</v>
          </cell>
          <cell r="B258" t="str">
            <v>AMORTIZABLES</v>
          </cell>
          <cell r="C258">
            <v>98729.3</v>
          </cell>
          <cell r="D258">
            <v>98729.3</v>
          </cell>
        </row>
        <row r="259">
          <cell r="A259">
            <v>133002</v>
          </cell>
          <cell r="B259" t="str">
            <v>REMODELACIONES Y READECUACIONES</v>
          </cell>
          <cell r="C259">
            <v>98729.3</v>
          </cell>
          <cell r="D259">
            <v>98729.3</v>
          </cell>
        </row>
        <row r="260">
          <cell r="A260">
            <v>1330020100</v>
          </cell>
          <cell r="B260" t="str">
            <v>INMUEBLES PROPIOS</v>
          </cell>
          <cell r="C260">
            <v>98729.3</v>
          </cell>
          <cell r="D260">
            <v>98729.3</v>
          </cell>
        </row>
        <row r="261">
          <cell r="A261">
            <v>0</v>
          </cell>
          <cell r="B261"/>
          <cell r="C261"/>
          <cell r="D261"/>
        </row>
        <row r="262">
          <cell r="A262">
            <v>0</v>
          </cell>
          <cell r="B262" t="str">
            <v>TOTAL ACTIVO</v>
          </cell>
          <cell r="C262">
            <v>609203709.74000001</v>
          </cell>
          <cell r="D262">
            <v>609203709.74000001</v>
          </cell>
        </row>
        <row r="263">
          <cell r="A263">
            <v>0</v>
          </cell>
          <cell r="B263"/>
          <cell r="C263"/>
          <cell r="D263"/>
        </row>
        <row r="264">
          <cell r="A264">
            <v>71</v>
          </cell>
          <cell r="B264" t="str">
            <v>COSTOS DE OPERACIONES DE INTERMEDIACION</v>
          </cell>
          <cell r="C264">
            <v>9380927.8300000001</v>
          </cell>
          <cell r="D264">
            <v>9380927.8300000001</v>
          </cell>
        </row>
        <row r="265">
          <cell r="A265">
            <v>711</v>
          </cell>
          <cell r="B265" t="str">
            <v>CAPTACION DE RECURSOS</v>
          </cell>
          <cell r="C265">
            <v>9228024.1199999992</v>
          </cell>
          <cell r="D265">
            <v>9228024.1199999992</v>
          </cell>
        </row>
        <row r="266">
          <cell r="A266">
            <v>7110</v>
          </cell>
          <cell r="B266" t="str">
            <v>CAPTACION DE RECURSOS</v>
          </cell>
          <cell r="C266">
            <v>9228024.1199999992</v>
          </cell>
          <cell r="D266">
            <v>9228024.1199999992</v>
          </cell>
        </row>
        <row r="267">
          <cell r="A267">
            <v>711001</v>
          </cell>
          <cell r="B267" t="str">
            <v>DEPOSITOS</v>
          </cell>
          <cell r="C267">
            <v>178767.13</v>
          </cell>
          <cell r="D267">
            <v>178767.13</v>
          </cell>
        </row>
        <row r="268">
          <cell r="A268">
            <v>7110010200</v>
          </cell>
          <cell r="B268" t="str">
            <v>INTERESES DE DEPOSITOS A PLAZO</v>
          </cell>
          <cell r="C268">
            <v>178767.13</v>
          </cell>
          <cell r="D268">
            <v>178767.13</v>
          </cell>
        </row>
        <row r="269">
          <cell r="A269">
            <v>711001020001</v>
          </cell>
          <cell r="B269" t="str">
            <v>PACTADOS HASTA UN AÑO PLAZO</v>
          </cell>
          <cell r="C269">
            <v>178767.13</v>
          </cell>
          <cell r="D269">
            <v>178767.13</v>
          </cell>
        </row>
        <row r="270">
          <cell r="A270">
            <v>71100102000102</v>
          </cell>
          <cell r="B270" t="str">
            <v>A 30 DIAS PLAZO</v>
          </cell>
          <cell r="C270">
            <v>178767.13</v>
          </cell>
          <cell r="D270">
            <v>178767.13</v>
          </cell>
        </row>
        <row r="271">
          <cell r="A271">
            <v>711002</v>
          </cell>
          <cell r="B271" t="str">
            <v>PRESTAMOS PARA TERCEROS</v>
          </cell>
          <cell r="C271">
            <v>8825473.2599999998</v>
          </cell>
          <cell r="D271">
            <v>8825473.2599999998</v>
          </cell>
        </row>
        <row r="272">
          <cell r="A272">
            <v>7110020100</v>
          </cell>
          <cell r="B272" t="str">
            <v>INTERESES</v>
          </cell>
          <cell r="C272">
            <v>7985879.54</v>
          </cell>
          <cell r="D272">
            <v>7985879.54</v>
          </cell>
        </row>
        <row r="273">
          <cell r="A273">
            <v>711002010001</v>
          </cell>
          <cell r="B273" t="str">
            <v>PACTADOS HASTA UN AÑO PLAZO</v>
          </cell>
          <cell r="C273">
            <v>232509.63</v>
          </cell>
          <cell r="D273">
            <v>232509.63</v>
          </cell>
        </row>
        <row r="274">
          <cell r="A274">
            <v>711002010002</v>
          </cell>
          <cell r="B274" t="str">
            <v>PACTADOS A MAS DE UN AÑO PLAZO</v>
          </cell>
          <cell r="C274">
            <v>167879.88</v>
          </cell>
          <cell r="D274">
            <v>167879.88</v>
          </cell>
        </row>
        <row r="275">
          <cell r="A275">
            <v>711002010003</v>
          </cell>
          <cell r="B275" t="str">
            <v>PACTADOS A CINCO O MAS AÑOS PLAZO</v>
          </cell>
          <cell r="C275">
            <v>7585490.0300000003</v>
          </cell>
          <cell r="D275">
            <v>7585490.0300000003</v>
          </cell>
        </row>
        <row r="276">
          <cell r="A276">
            <v>7110020200</v>
          </cell>
          <cell r="B276" t="str">
            <v>COMISIONES</v>
          </cell>
          <cell r="C276">
            <v>839593.72</v>
          </cell>
          <cell r="D276">
            <v>839593.72</v>
          </cell>
        </row>
        <row r="277">
          <cell r="A277">
            <v>711002020001</v>
          </cell>
          <cell r="B277" t="str">
            <v>PACTADOS HASTA UN AÑO PLAZO</v>
          </cell>
          <cell r="C277">
            <v>14196.73</v>
          </cell>
          <cell r="D277">
            <v>14196.73</v>
          </cell>
        </row>
        <row r="278">
          <cell r="A278">
            <v>711002020003</v>
          </cell>
          <cell r="B278" t="str">
            <v>PACTADOS A CINCO O MAS AÑOS PLAZO</v>
          </cell>
          <cell r="C278">
            <v>825396.99</v>
          </cell>
          <cell r="D278">
            <v>825396.99</v>
          </cell>
        </row>
        <row r="279">
          <cell r="A279">
            <v>711007</v>
          </cell>
          <cell r="B279" t="str">
            <v>OTROS COSTOS DE INTERMEDIACION</v>
          </cell>
          <cell r="C279">
            <v>223783.73</v>
          </cell>
          <cell r="D279">
            <v>223783.73</v>
          </cell>
        </row>
        <row r="280">
          <cell r="A280">
            <v>7110070300</v>
          </cell>
          <cell r="B280" t="str">
            <v>COMISIONES PAGADAS POR ADQUISICION DE TITULOS VALORES</v>
          </cell>
          <cell r="C280">
            <v>223783.73</v>
          </cell>
          <cell r="D280">
            <v>223783.73</v>
          </cell>
        </row>
        <row r="281">
          <cell r="A281">
            <v>712</v>
          </cell>
          <cell r="B281" t="str">
            <v>SANEAMIENTO DE ACTIVOS DE INTERMEDIACION</v>
          </cell>
          <cell r="C281">
            <v>152903.71</v>
          </cell>
          <cell r="D281">
            <v>152903.71</v>
          </cell>
        </row>
        <row r="282">
          <cell r="A282">
            <v>7120</v>
          </cell>
          <cell r="B282" t="str">
            <v>SANEAMIENTO DE ACTIVOS DE INTERMEDIACION</v>
          </cell>
          <cell r="C282">
            <v>152903.71</v>
          </cell>
          <cell r="D282">
            <v>152903.71</v>
          </cell>
        </row>
        <row r="283">
          <cell r="A283">
            <v>712000</v>
          </cell>
          <cell r="B283" t="str">
            <v>SANEAMIENTO DE ACTIVOS DE INTERMEDIACION</v>
          </cell>
          <cell r="C283">
            <v>152903.71</v>
          </cell>
          <cell r="D283">
            <v>152903.71</v>
          </cell>
        </row>
        <row r="284">
          <cell r="A284">
            <v>7120000200</v>
          </cell>
          <cell r="B284" t="str">
            <v>SANEAMIENTO DE PRESTAMOS E INTERESES</v>
          </cell>
          <cell r="C284">
            <v>152903.71</v>
          </cell>
          <cell r="D284">
            <v>152903.71</v>
          </cell>
        </row>
        <row r="285">
          <cell r="A285">
            <v>712000020003</v>
          </cell>
          <cell r="B285" t="str">
            <v>RESERVA VOLUNTARIA DE PRESTAMOS</v>
          </cell>
          <cell r="C285">
            <v>152903.71</v>
          </cell>
          <cell r="D285">
            <v>152903.71</v>
          </cell>
        </row>
        <row r="286">
          <cell r="A286">
            <v>72</v>
          </cell>
          <cell r="B286" t="str">
            <v>COSTOS DE OTRAS OPERACIONES</v>
          </cell>
          <cell r="C286">
            <v>7755468.4199999999</v>
          </cell>
          <cell r="D286">
            <v>7755468.4199999999</v>
          </cell>
        </row>
        <row r="287">
          <cell r="A287">
            <v>722</v>
          </cell>
          <cell r="B287" t="str">
            <v>PRESTACION DE SERVICIOS</v>
          </cell>
          <cell r="C287">
            <v>7755468.4199999999</v>
          </cell>
          <cell r="D287">
            <v>7755468.4199999999</v>
          </cell>
        </row>
        <row r="288">
          <cell r="A288">
            <v>7220</v>
          </cell>
          <cell r="B288" t="str">
            <v>PRESTACION DE SERVICIOS</v>
          </cell>
          <cell r="C288">
            <v>7755468.4199999999</v>
          </cell>
          <cell r="D288">
            <v>7755468.4199999999</v>
          </cell>
        </row>
        <row r="289">
          <cell r="A289">
            <v>722001</v>
          </cell>
          <cell r="B289" t="str">
            <v>PRESTACION DE SERVICIOS FINANCIEROS</v>
          </cell>
          <cell r="C289">
            <v>7336278.7599999998</v>
          </cell>
          <cell r="D289">
            <v>7336278.7599999998</v>
          </cell>
        </row>
        <row r="290">
          <cell r="A290">
            <v>7220010000</v>
          </cell>
          <cell r="B290" t="str">
            <v>PRESTACION DE SERVICIOS FINANCIEROS</v>
          </cell>
          <cell r="C290">
            <v>7336278.7599999998</v>
          </cell>
          <cell r="D290">
            <v>7336278.7599999998</v>
          </cell>
        </row>
        <row r="291">
          <cell r="A291">
            <v>722001000006</v>
          </cell>
          <cell r="B291" t="str">
            <v>UNIDAD PYME</v>
          </cell>
          <cell r="C291">
            <v>261562.29</v>
          </cell>
          <cell r="D291">
            <v>261562.29</v>
          </cell>
        </row>
        <row r="292">
          <cell r="A292">
            <v>722001000010</v>
          </cell>
          <cell r="B292" t="str">
            <v>RESGUARDO Y CUSTODIA DE DOCUMENTOS</v>
          </cell>
          <cell r="C292">
            <v>2005.47</v>
          </cell>
          <cell r="D292">
            <v>2005.47</v>
          </cell>
        </row>
        <row r="293">
          <cell r="A293">
            <v>722001000013</v>
          </cell>
          <cell r="B293" t="str">
            <v>SERVICIOS POR PAGO DE REMESAS FAMILIARES</v>
          </cell>
          <cell r="C293">
            <v>245032.06</v>
          </cell>
          <cell r="D293">
            <v>245032.06</v>
          </cell>
        </row>
        <row r="294">
          <cell r="A294">
            <v>722001000015</v>
          </cell>
          <cell r="B294" t="str">
            <v>TARJETAS</v>
          </cell>
          <cell r="C294">
            <v>4307413.87</v>
          </cell>
          <cell r="D294">
            <v>4307413.87</v>
          </cell>
        </row>
        <row r="295">
          <cell r="A295">
            <v>72200100001501</v>
          </cell>
          <cell r="B295" t="str">
            <v>TARJETA DE CREDITO</v>
          </cell>
          <cell r="C295">
            <v>2784813.91</v>
          </cell>
          <cell r="D295">
            <v>2784813.91</v>
          </cell>
        </row>
        <row r="296">
          <cell r="A296">
            <v>72200100001502</v>
          </cell>
          <cell r="B296" t="str">
            <v>TARJETA DE DEBITO</v>
          </cell>
          <cell r="C296">
            <v>1522599.96</v>
          </cell>
          <cell r="D296">
            <v>1522599.96</v>
          </cell>
        </row>
        <row r="297">
          <cell r="A297">
            <v>722001000024</v>
          </cell>
          <cell r="B297" t="str">
            <v>SERVICIO SARO</v>
          </cell>
          <cell r="C297">
            <v>74983.399999999994</v>
          </cell>
          <cell r="D297">
            <v>74983.399999999994</v>
          </cell>
        </row>
        <row r="298">
          <cell r="A298">
            <v>722001000025</v>
          </cell>
          <cell r="B298" t="str">
            <v>SERVICIO CREDIT SCORING</v>
          </cell>
          <cell r="C298">
            <v>74174.23</v>
          </cell>
          <cell r="D298">
            <v>74174.23</v>
          </cell>
        </row>
        <row r="299">
          <cell r="A299">
            <v>722001000041</v>
          </cell>
          <cell r="B299" t="str">
            <v>SERVICIO DE SALUD A TU ALCANCE</v>
          </cell>
          <cell r="C299">
            <v>1229.78</v>
          </cell>
          <cell r="D299">
            <v>1229.78</v>
          </cell>
        </row>
        <row r="300">
          <cell r="A300">
            <v>722001000042</v>
          </cell>
          <cell r="B300" t="str">
            <v>COMISIONES ATM´S</v>
          </cell>
          <cell r="C300">
            <v>2117.6</v>
          </cell>
          <cell r="D300">
            <v>2117.6</v>
          </cell>
        </row>
        <row r="301">
          <cell r="A301">
            <v>72200100004203</v>
          </cell>
          <cell r="B301" t="str">
            <v>COMISION A ATH POR OPERACIONES DE OTROS BANCOS EN ATM DE FCB</v>
          </cell>
          <cell r="C301">
            <v>2117.6</v>
          </cell>
          <cell r="D301">
            <v>2117.6</v>
          </cell>
        </row>
        <row r="302">
          <cell r="A302">
            <v>722001000043</v>
          </cell>
          <cell r="B302" t="str">
            <v>ADMINISTRACION Y OTROS COSTOS POR SERVICIO EN ATM´S</v>
          </cell>
          <cell r="C302">
            <v>1270112.94</v>
          </cell>
          <cell r="D302">
            <v>1270112.94</v>
          </cell>
        </row>
        <row r="303">
          <cell r="A303">
            <v>722001000046</v>
          </cell>
          <cell r="B303" t="str">
            <v>CORRESPONSALES NO BANCARIOS</v>
          </cell>
          <cell r="C303">
            <v>1793</v>
          </cell>
          <cell r="D303">
            <v>1793</v>
          </cell>
        </row>
        <row r="304">
          <cell r="A304">
            <v>72200100004601</v>
          </cell>
          <cell r="B304" t="str">
            <v>COMISION POR SERVICIOS DE RED DE CNB</v>
          </cell>
          <cell r="C304">
            <v>1793</v>
          </cell>
          <cell r="D304">
            <v>1793</v>
          </cell>
        </row>
        <row r="305">
          <cell r="A305">
            <v>722001000048</v>
          </cell>
          <cell r="B305" t="str">
            <v>ADMINISTRACION Y OTROS COSTOS POR SERVICIOS DE CNB</v>
          </cell>
          <cell r="C305">
            <v>139187.47</v>
          </cell>
          <cell r="D305">
            <v>139187.47</v>
          </cell>
        </row>
        <row r="306">
          <cell r="A306">
            <v>722001000056</v>
          </cell>
          <cell r="B306" t="str">
            <v>BANCA MOVIL</v>
          </cell>
          <cell r="C306">
            <v>209770.98</v>
          </cell>
          <cell r="D306">
            <v>209770.98</v>
          </cell>
        </row>
        <row r="307">
          <cell r="A307">
            <v>72200100005601</v>
          </cell>
          <cell r="B307" t="str">
            <v>COMISION POR SERVICIO DE BANCA MOVIL</v>
          </cell>
          <cell r="C307">
            <v>34247.040000000001</v>
          </cell>
          <cell r="D307">
            <v>34247.040000000001</v>
          </cell>
        </row>
        <row r="308">
          <cell r="A308">
            <v>72200100005602</v>
          </cell>
          <cell r="B308" t="str">
            <v>ADMINISTRACION Y OTROS COSTOS POR SERVICIO DE BANCA MOVIL</v>
          </cell>
          <cell r="C308">
            <v>175523.94</v>
          </cell>
          <cell r="D308">
            <v>175523.94</v>
          </cell>
        </row>
        <row r="309">
          <cell r="A309">
            <v>722001000060</v>
          </cell>
          <cell r="B309" t="str">
            <v>CALL CENTER TARJETAS</v>
          </cell>
          <cell r="C309">
            <v>683018.53</v>
          </cell>
          <cell r="D309">
            <v>683018.53</v>
          </cell>
        </row>
        <row r="310">
          <cell r="A310">
            <v>722001000066</v>
          </cell>
          <cell r="B310" t="str">
            <v>SERVICIO DE KIOSKOS FINANCIEROS</v>
          </cell>
          <cell r="C310">
            <v>17962.990000000002</v>
          </cell>
          <cell r="D310">
            <v>17962.990000000002</v>
          </cell>
        </row>
        <row r="311">
          <cell r="A311">
            <v>72200100006603</v>
          </cell>
          <cell r="B311" t="str">
            <v>COMISION POR SERVICIO DE ADMINISTRACION DE KIOSKOS</v>
          </cell>
          <cell r="C311">
            <v>17962.990000000002</v>
          </cell>
          <cell r="D311">
            <v>17962.990000000002</v>
          </cell>
        </row>
        <row r="312">
          <cell r="A312">
            <v>722001000099</v>
          </cell>
          <cell r="B312" t="str">
            <v>OTROS</v>
          </cell>
          <cell r="C312">
            <v>45914.15</v>
          </cell>
          <cell r="D312">
            <v>45914.15</v>
          </cell>
        </row>
        <row r="313">
          <cell r="A313">
            <v>722002</v>
          </cell>
          <cell r="B313" t="str">
            <v>PRESTACION DE SERVICIOS TECNICOS</v>
          </cell>
          <cell r="C313">
            <v>419189.66</v>
          </cell>
          <cell r="D313">
            <v>419189.66</v>
          </cell>
        </row>
        <row r="314">
          <cell r="A314">
            <v>7220020300</v>
          </cell>
          <cell r="B314" t="str">
            <v>SERVICIOS DE CAPACITACION</v>
          </cell>
          <cell r="C314">
            <v>245470.32</v>
          </cell>
          <cell r="D314">
            <v>245470.32</v>
          </cell>
        </row>
        <row r="315">
          <cell r="A315">
            <v>7220020700</v>
          </cell>
          <cell r="B315" t="str">
            <v>ASESORIA</v>
          </cell>
          <cell r="C315">
            <v>85712.52</v>
          </cell>
          <cell r="D315">
            <v>85712.52</v>
          </cell>
        </row>
        <row r="316">
          <cell r="A316">
            <v>7220029100</v>
          </cell>
          <cell r="B316" t="str">
            <v>OTROS</v>
          </cell>
          <cell r="C316">
            <v>88006.82</v>
          </cell>
          <cell r="D316">
            <v>88006.82</v>
          </cell>
        </row>
        <row r="317">
          <cell r="A317">
            <v>722002910002</v>
          </cell>
          <cell r="B317" t="str">
            <v>SERVICIO DE ORGANIZACION Y METODO</v>
          </cell>
          <cell r="C317">
            <v>3275.56</v>
          </cell>
          <cell r="D317">
            <v>3275.56</v>
          </cell>
        </row>
        <row r="318">
          <cell r="A318">
            <v>722002910003</v>
          </cell>
          <cell r="B318" t="str">
            <v>SERVICIO DE SELECCION Y EVALUACION DE RECURSOS HUMANOS</v>
          </cell>
          <cell r="C318">
            <v>18364.88</v>
          </cell>
          <cell r="D318">
            <v>18364.88</v>
          </cell>
        </row>
        <row r="319">
          <cell r="A319">
            <v>722002910004</v>
          </cell>
          <cell r="B319" t="str">
            <v>SERVICIO DE CIERRE CENTRALIZADO EN CADI</v>
          </cell>
          <cell r="C319">
            <v>66366.38</v>
          </cell>
          <cell r="D319">
            <v>66366.38</v>
          </cell>
        </row>
        <row r="320">
          <cell r="A320">
            <v>0</v>
          </cell>
          <cell r="B320"/>
          <cell r="C320"/>
          <cell r="D320"/>
        </row>
        <row r="321">
          <cell r="A321">
            <v>0</v>
          </cell>
          <cell r="B321" t="str">
            <v>TOTAL COSTOS</v>
          </cell>
          <cell r="C321">
            <v>17136396.25</v>
          </cell>
          <cell r="D321">
            <v>17136396.25</v>
          </cell>
        </row>
        <row r="322">
          <cell r="A322">
            <v>0</v>
          </cell>
          <cell r="B322"/>
          <cell r="C322"/>
          <cell r="D322"/>
        </row>
        <row r="323">
          <cell r="A323">
            <v>81</v>
          </cell>
          <cell r="B323" t="str">
            <v>GASTOS DE OPERACION</v>
          </cell>
          <cell r="C323">
            <v>8299395.1399999997</v>
          </cell>
          <cell r="D323">
            <v>8299395.1399999997</v>
          </cell>
        </row>
        <row r="324">
          <cell r="A324">
            <v>811</v>
          </cell>
          <cell r="B324" t="str">
            <v>GASTOS DE FUNCIONARIOS Y EMPLEADOS</v>
          </cell>
          <cell r="C324">
            <v>4130249.47</v>
          </cell>
          <cell r="D324">
            <v>4130249.47</v>
          </cell>
        </row>
        <row r="325">
          <cell r="A325">
            <v>8110</v>
          </cell>
          <cell r="B325" t="str">
            <v>GASTOS DE FUNCIONARIOS Y EMPLEADOS</v>
          </cell>
          <cell r="C325">
            <v>4130249.47</v>
          </cell>
          <cell r="D325">
            <v>4130249.47</v>
          </cell>
        </row>
        <row r="326">
          <cell r="A326">
            <v>811001</v>
          </cell>
          <cell r="B326" t="str">
            <v>REMUNERACIONES</v>
          </cell>
          <cell r="C326">
            <v>1770326.9</v>
          </cell>
          <cell r="D326">
            <v>1770326.9</v>
          </cell>
        </row>
        <row r="327">
          <cell r="A327">
            <v>8110010100</v>
          </cell>
          <cell r="B327" t="str">
            <v>SALARIOS ORDINARIOS</v>
          </cell>
          <cell r="C327">
            <v>1745735.85</v>
          </cell>
          <cell r="D327">
            <v>1745735.85</v>
          </cell>
        </row>
        <row r="328">
          <cell r="A328">
            <v>8110010200</v>
          </cell>
          <cell r="B328" t="str">
            <v>SALARIOS EXTRAORDINARIOS</v>
          </cell>
          <cell r="C328">
            <v>24591.05</v>
          </cell>
          <cell r="D328">
            <v>24591.05</v>
          </cell>
        </row>
        <row r="329">
          <cell r="A329">
            <v>811002</v>
          </cell>
          <cell r="B329" t="str">
            <v>PRESTACIONES AL PERSONAL</v>
          </cell>
          <cell r="C329">
            <v>1245477.73</v>
          </cell>
          <cell r="D329">
            <v>1245477.73</v>
          </cell>
        </row>
        <row r="330">
          <cell r="A330">
            <v>8110020100</v>
          </cell>
          <cell r="B330" t="str">
            <v>AGUINALDOS Y BONIFICACIONES</v>
          </cell>
          <cell r="C330">
            <v>520749.83</v>
          </cell>
          <cell r="D330">
            <v>520749.83</v>
          </cell>
        </row>
        <row r="331">
          <cell r="A331">
            <v>811002010001</v>
          </cell>
          <cell r="B331" t="str">
            <v>AGUINALDO</v>
          </cell>
          <cell r="C331">
            <v>159550.67000000001</v>
          </cell>
          <cell r="D331">
            <v>159550.67000000001</v>
          </cell>
        </row>
        <row r="332">
          <cell r="A332">
            <v>811002010002</v>
          </cell>
          <cell r="B332" t="str">
            <v>BONIFICACIONES</v>
          </cell>
          <cell r="C332">
            <v>361199.16</v>
          </cell>
          <cell r="D332">
            <v>361199.16</v>
          </cell>
        </row>
        <row r="333">
          <cell r="A333">
            <v>8110020200</v>
          </cell>
          <cell r="B333" t="str">
            <v>VACACIONES</v>
          </cell>
          <cell r="C333">
            <v>170892.89</v>
          </cell>
          <cell r="D333">
            <v>170892.89</v>
          </cell>
        </row>
        <row r="334">
          <cell r="A334">
            <v>811002020001</v>
          </cell>
          <cell r="B334" t="str">
            <v>ORDINARIAS</v>
          </cell>
          <cell r="C334">
            <v>170892.89</v>
          </cell>
          <cell r="D334">
            <v>170892.89</v>
          </cell>
        </row>
        <row r="335">
          <cell r="A335">
            <v>8110020300</v>
          </cell>
          <cell r="B335" t="str">
            <v>UNIFORMES</v>
          </cell>
          <cell r="C335">
            <v>10808.91</v>
          </cell>
          <cell r="D335">
            <v>10808.91</v>
          </cell>
        </row>
        <row r="336">
          <cell r="A336">
            <v>8110020400</v>
          </cell>
          <cell r="B336" t="str">
            <v>SEGURO SOCIAL Y F.S.V.</v>
          </cell>
          <cell r="C336">
            <v>64345.35</v>
          </cell>
          <cell r="D336">
            <v>64345.35</v>
          </cell>
        </row>
        <row r="337">
          <cell r="A337">
            <v>811002040001</v>
          </cell>
          <cell r="B337" t="str">
            <v>SALUD</v>
          </cell>
          <cell r="C337">
            <v>64345.35</v>
          </cell>
          <cell r="D337">
            <v>64345.35</v>
          </cell>
        </row>
        <row r="338">
          <cell r="A338">
            <v>8110020500</v>
          </cell>
          <cell r="B338" t="str">
            <v>INSAFOR</v>
          </cell>
          <cell r="C338">
            <v>8737.17</v>
          </cell>
          <cell r="D338">
            <v>8737.17</v>
          </cell>
        </row>
        <row r="339">
          <cell r="A339">
            <v>8110020600</v>
          </cell>
          <cell r="B339" t="str">
            <v>GASTOS MEDICOS</v>
          </cell>
          <cell r="C339">
            <v>25148.57</v>
          </cell>
          <cell r="D339">
            <v>25148.57</v>
          </cell>
        </row>
        <row r="340">
          <cell r="A340">
            <v>8110020800</v>
          </cell>
          <cell r="B340" t="str">
            <v>ATENCIONES Y RECREACIONES</v>
          </cell>
          <cell r="C340">
            <v>71447.789999999994</v>
          </cell>
          <cell r="D340">
            <v>71447.789999999994</v>
          </cell>
        </row>
        <row r="341">
          <cell r="A341">
            <v>811002080001</v>
          </cell>
          <cell r="B341" t="str">
            <v>ATENCIONES SOCIALES</v>
          </cell>
          <cell r="C341">
            <v>48826.06</v>
          </cell>
          <cell r="D341">
            <v>48826.06</v>
          </cell>
        </row>
        <row r="342">
          <cell r="A342">
            <v>811002080002</v>
          </cell>
          <cell r="B342" t="str">
            <v>ACTIVIDADES DEPORTIVAS, CULTURALES Y OTRAS</v>
          </cell>
          <cell r="C342">
            <v>22621.73</v>
          </cell>
          <cell r="D342">
            <v>22621.73</v>
          </cell>
        </row>
        <row r="343">
          <cell r="A343">
            <v>8110020900</v>
          </cell>
          <cell r="B343" t="str">
            <v>OTROS SEGUROS</v>
          </cell>
          <cell r="C343">
            <v>101625.43</v>
          </cell>
          <cell r="D343">
            <v>101625.43</v>
          </cell>
        </row>
        <row r="344">
          <cell r="A344">
            <v>811002090001</v>
          </cell>
          <cell r="B344" t="str">
            <v>DE VIDA</v>
          </cell>
          <cell r="C344">
            <v>23805.03</v>
          </cell>
          <cell r="D344">
            <v>23805.03</v>
          </cell>
        </row>
        <row r="345">
          <cell r="A345">
            <v>811002090002</v>
          </cell>
          <cell r="B345" t="str">
            <v>DE FIDELIDAD</v>
          </cell>
          <cell r="C345">
            <v>14425.6</v>
          </cell>
          <cell r="D345">
            <v>14425.6</v>
          </cell>
        </row>
        <row r="346">
          <cell r="A346">
            <v>811002090003</v>
          </cell>
          <cell r="B346" t="str">
            <v>MEDICO HOSPITALARIO</v>
          </cell>
          <cell r="C346">
            <v>63394.8</v>
          </cell>
          <cell r="D346">
            <v>63394.8</v>
          </cell>
        </row>
        <row r="347">
          <cell r="A347">
            <v>8110021000</v>
          </cell>
          <cell r="B347" t="str">
            <v>AFP'S</v>
          </cell>
          <cell r="C347">
            <v>123844.79</v>
          </cell>
          <cell r="D347">
            <v>123844.79</v>
          </cell>
        </row>
        <row r="348">
          <cell r="A348">
            <v>811002100001</v>
          </cell>
          <cell r="B348" t="str">
            <v>CONFIA</v>
          </cell>
          <cell r="C348">
            <v>55525.81</v>
          </cell>
          <cell r="D348">
            <v>55525.81</v>
          </cell>
        </row>
        <row r="349">
          <cell r="A349">
            <v>811002100002</v>
          </cell>
          <cell r="B349" t="str">
            <v>CRECER</v>
          </cell>
          <cell r="C349">
            <v>68318.98</v>
          </cell>
          <cell r="D349">
            <v>68318.98</v>
          </cell>
        </row>
        <row r="350">
          <cell r="A350">
            <v>8110029100</v>
          </cell>
          <cell r="B350" t="str">
            <v>OTRAS PRESTACIONES AL PERSONAL</v>
          </cell>
          <cell r="C350">
            <v>147877</v>
          </cell>
          <cell r="D350">
            <v>147877</v>
          </cell>
        </row>
        <row r="351">
          <cell r="A351">
            <v>811002910001</v>
          </cell>
          <cell r="B351" t="str">
            <v>PRESTACION ALIMENTARIA</v>
          </cell>
          <cell r="C351">
            <v>46404.86</v>
          </cell>
          <cell r="D351">
            <v>46404.86</v>
          </cell>
        </row>
        <row r="352">
          <cell r="A352">
            <v>811002910002</v>
          </cell>
          <cell r="B352" t="str">
            <v>CAFE, AZUCAR Y ALIMENTACION</v>
          </cell>
          <cell r="C352">
            <v>19999.72</v>
          </cell>
          <cell r="D352">
            <v>19999.72</v>
          </cell>
        </row>
        <row r="353">
          <cell r="A353">
            <v>811002910003</v>
          </cell>
          <cell r="B353" t="str">
            <v>PRESTACION 25% I.S.S.S.</v>
          </cell>
          <cell r="C353">
            <v>50561.03</v>
          </cell>
          <cell r="D353">
            <v>50561.03</v>
          </cell>
        </row>
        <row r="354">
          <cell r="A354">
            <v>811002910004</v>
          </cell>
          <cell r="B354" t="str">
            <v>LENTES</v>
          </cell>
          <cell r="C354">
            <v>240</v>
          </cell>
          <cell r="D354">
            <v>240</v>
          </cell>
        </row>
        <row r="355">
          <cell r="A355">
            <v>811002910005</v>
          </cell>
          <cell r="B355" t="str">
            <v>INDEMNIZACION POR RETIRO VOLUNTARIO</v>
          </cell>
          <cell r="C355">
            <v>178.36</v>
          </cell>
          <cell r="D355">
            <v>178.36</v>
          </cell>
        </row>
        <row r="356">
          <cell r="A356">
            <v>811002910006</v>
          </cell>
          <cell r="B356" t="str">
            <v>IPSFA</v>
          </cell>
          <cell r="C356">
            <v>671.14</v>
          </cell>
          <cell r="D356">
            <v>671.14</v>
          </cell>
        </row>
        <row r="357">
          <cell r="A357">
            <v>811002910099</v>
          </cell>
          <cell r="B357" t="str">
            <v>OTRAS</v>
          </cell>
          <cell r="C357">
            <v>29821.89</v>
          </cell>
          <cell r="D357">
            <v>29821.89</v>
          </cell>
        </row>
        <row r="358">
          <cell r="A358">
            <v>811003</v>
          </cell>
          <cell r="B358" t="str">
            <v>INDEMNIZACIONES AL PERSONAL</v>
          </cell>
          <cell r="C358">
            <v>187084.13</v>
          </cell>
          <cell r="D358">
            <v>187084.13</v>
          </cell>
        </row>
        <row r="359">
          <cell r="A359">
            <v>8110030100</v>
          </cell>
          <cell r="B359" t="str">
            <v>POR DESPIDO</v>
          </cell>
          <cell r="C359">
            <v>187084.13</v>
          </cell>
          <cell r="D359">
            <v>187084.13</v>
          </cell>
        </row>
        <row r="360">
          <cell r="A360">
            <v>811004</v>
          </cell>
          <cell r="B360" t="str">
            <v>GASTOS DEL DIRECTORIO</v>
          </cell>
          <cell r="C360">
            <v>609672.32999999996</v>
          </cell>
          <cell r="D360">
            <v>609672.32999999996</v>
          </cell>
        </row>
        <row r="361">
          <cell r="A361">
            <v>8110040100</v>
          </cell>
          <cell r="B361" t="str">
            <v>DIETAS</v>
          </cell>
          <cell r="C361">
            <v>469500</v>
          </cell>
          <cell r="D361">
            <v>469500</v>
          </cell>
        </row>
        <row r="362">
          <cell r="A362">
            <v>811004010001</v>
          </cell>
          <cell r="B362" t="str">
            <v>CONSEJO DIRECTIVO O JUNTA DIRECTIVA</v>
          </cell>
          <cell r="C362">
            <v>469500</v>
          </cell>
          <cell r="D362">
            <v>469500</v>
          </cell>
        </row>
        <row r="363">
          <cell r="A363">
            <v>8110049100</v>
          </cell>
          <cell r="B363" t="str">
            <v>OTRAS PRESTACIONES</v>
          </cell>
          <cell r="C363">
            <v>140172.32999999999</v>
          </cell>
          <cell r="D363">
            <v>140172.32999999999</v>
          </cell>
        </row>
        <row r="364">
          <cell r="A364">
            <v>811004910001</v>
          </cell>
          <cell r="B364" t="str">
            <v>ALIMENTACION</v>
          </cell>
          <cell r="C364">
            <v>4991.32</v>
          </cell>
          <cell r="D364">
            <v>4991.32</v>
          </cell>
        </row>
        <row r="365">
          <cell r="A365">
            <v>811004910002</v>
          </cell>
          <cell r="B365" t="str">
            <v>SEGURO MEDICO HOSPITALARIO</v>
          </cell>
          <cell r="C365">
            <v>52143.3</v>
          </cell>
          <cell r="D365">
            <v>52143.3</v>
          </cell>
        </row>
        <row r="366">
          <cell r="A366">
            <v>811004910003</v>
          </cell>
          <cell r="B366" t="str">
            <v>SEGURO DE VIDA</v>
          </cell>
          <cell r="C366">
            <v>19360.39</v>
          </cell>
          <cell r="D366">
            <v>19360.39</v>
          </cell>
        </row>
        <row r="367">
          <cell r="A367">
            <v>811004910005</v>
          </cell>
          <cell r="B367" t="str">
            <v>GASTOS DE VIAJE</v>
          </cell>
          <cell r="C367">
            <v>61420.12</v>
          </cell>
          <cell r="D367">
            <v>61420.12</v>
          </cell>
        </row>
        <row r="368">
          <cell r="A368">
            <v>811004910099</v>
          </cell>
          <cell r="B368" t="str">
            <v>OTRAS</v>
          </cell>
          <cell r="C368">
            <v>2257.1999999999998</v>
          </cell>
          <cell r="D368">
            <v>2257.1999999999998</v>
          </cell>
        </row>
        <row r="369">
          <cell r="A369">
            <v>811005</v>
          </cell>
          <cell r="B369" t="str">
            <v>OTROS GASTOS DEL PERSONAL</v>
          </cell>
          <cell r="C369">
            <v>317688.38</v>
          </cell>
          <cell r="D369">
            <v>317688.38</v>
          </cell>
        </row>
        <row r="370">
          <cell r="A370">
            <v>8110050100</v>
          </cell>
          <cell r="B370" t="str">
            <v>CAPACITACION</v>
          </cell>
          <cell r="C370">
            <v>132220.13</v>
          </cell>
          <cell r="D370">
            <v>132220.13</v>
          </cell>
        </row>
        <row r="371">
          <cell r="A371">
            <v>811005010001</v>
          </cell>
          <cell r="B371" t="str">
            <v>INSTITUTOCIONAL</v>
          </cell>
          <cell r="C371">
            <v>102153.85</v>
          </cell>
          <cell r="D371">
            <v>102153.85</v>
          </cell>
        </row>
        <row r="372">
          <cell r="A372">
            <v>811005010002</v>
          </cell>
          <cell r="B372" t="str">
            <v>PROGRAMA DE BECAS A EMPLEADOS</v>
          </cell>
          <cell r="C372">
            <v>30066.28</v>
          </cell>
          <cell r="D372">
            <v>30066.28</v>
          </cell>
        </row>
        <row r="373">
          <cell r="A373">
            <v>8110050200</v>
          </cell>
          <cell r="B373" t="str">
            <v>GASTOS DE VIAJE</v>
          </cell>
          <cell r="C373">
            <v>39962.21</v>
          </cell>
          <cell r="D373">
            <v>39962.21</v>
          </cell>
        </row>
        <row r="374">
          <cell r="A374">
            <v>8110050300</v>
          </cell>
          <cell r="B374" t="str">
            <v>COMBUSTIBLE Y LUBRICANTES</v>
          </cell>
          <cell r="C374">
            <v>2168.33</v>
          </cell>
          <cell r="D374">
            <v>2168.33</v>
          </cell>
        </row>
        <row r="375">
          <cell r="A375">
            <v>8110050400</v>
          </cell>
          <cell r="B375" t="str">
            <v>VI TICOS Y TRANSPORTE</v>
          </cell>
          <cell r="C375">
            <v>143337.71</v>
          </cell>
          <cell r="D375">
            <v>143337.71</v>
          </cell>
        </row>
        <row r="376">
          <cell r="A376">
            <v>811005040001</v>
          </cell>
          <cell r="B376" t="str">
            <v>VIATICOS</v>
          </cell>
          <cell r="C376">
            <v>28304.5</v>
          </cell>
          <cell r="D376">
            <v>28304.5</v>
          </cell>
        </row>
        <row r="377">
          <cell r="A377">
            <v>811005040002</v>
          </cell>
          <cell r="B377" t="str">
            <v>TRANSPORTE</v>
          </cell>
          <cell r="C377">
            <v>37199.06</v>
          </cell>
          <cell r="D377">
            <v>37199.06</v>
          </cell>
        </row>
        <row r="378">
          <cell r="A378">
            <v>811005040003</v>
          </cell>
          <cell r="B378" t="str">
            <v>KILOMETRAJE</v>
          </cell>
          <cell r="C378">
            <v>77834.149999999994</v>
          </cell>
          <cell r="D378">
            <v>77834.149999999994</v>
          </cell>
        </row>
        <row r="379">
          <cell r="A379">
            <v>812</v>
          </cell>
          <cell r="B379" t="str">
            <v>GASTOS GENERALES</v>
          </cell>
          <cell r="C379">
            <v>3510357.72</v>
          </cell>
          <cell r="D379">
            <v>3510357.72</v>
          </cell>
        </row>
        <row r="380">
          <cell r="A380">
            <v>8120</v>
          </cell>
          <cell r="B380" t="str">
            <v>GASTOS GENERALES</v>
          </cell>
          <cell r="C380">
            <v>3510357.72</v>
          </cell>
          <cell r="D380">
            <v>3510357.72</v>
          </cell>
        </row>
        <row r="381">
          <cell r="A381">
            <v>812001</v>
          </cell>
          <cell r="B381" t="str">
            <v>CONSUMO DE MATERIALES</v>
          </cell>
          <cell r="C381">
            <v>97724.46</v>
          </cell>
          <cell r="D381">
            <v>97724.46</v>
          </cell>
        </row>
        <row r="382">
          <cell r="A382">
            <v>8120010100</v>
          </cell>
          <cell r="B382" t="str">
            <v>COMBUSTIBLE Y LUBRICANTES</v>
          </cell>
          <cell r="C382">
            <v>13611.08</v>
          </cell>
          <cell r="D382">
            <v>13611.08</v>
          </cell>
        </row>
        <row r="383">
          <cell r="A383">
            <v>8120010200</v>
          </cell>
          <cell r="B383" t="str">
            <v>PAPELERIA Y UTILES</v>
          </cell>
          <cell r="C383">
            <v>44972.69</v>
          </cell>
          <cell r="D383">
            <v>44972.69</v>
          </cell>
        </row>
        <row r="384">
          <cell r="A384">
            <v>8120010300</v>
          </cell>
          <cell r="B384" t="str">
            <v>MATERIALES DE LIMPIEZA</v>
          </cell>
          <cell r="C384">
            <v>39140.69</v>
          </cell>
          <cell r="D384">
            <v>39140.69</v>
          </cell>
        </row>
        <row r="385">
          <cell r="A385">
            <v>812002</v>
          </cell>
          <cell r="B385" t="str">
            <v>REPARACION Y MANTENIMIENTO DE ACTIVO FIJO</v>
          </cell>
          <cell r="C385">
            <v>207407.85</v>
          </cell>
          <cell r="D385">
            <v>207407.85</v>
          </cell>
        </row>
        <row r="386">
          <cell r="A386">
            <v>8120020100</v>
          </cell>
          <cell r="B386" t="str">
            <v>EDIFICIOS PROPIOS</v>
          </cell>
          <cell r="C386">
            <v>117325.02</v>
          </cell>
          <cell r="D386">
            <v>117325.02</v>
          </cell>
        </row>
        <row r="387">
          <cell r="A387">
            <v>812002010001</v>
          </cell>
          <cell r="B387" t="str">
            <v>OFICINA CENTRAL</v>
          </cell>
          <cell r="C387">
            <v>47366.36</v>
          </cell>
          <cell r="D387">
            <v>47366.36</v>
          </cell>
        </row>
        <row r="388">
          <cell r="A388">
            <v>812002010002</v>
          </cell>
          <cell r="B388" t="str">
            <v>CENTRO RECREATIVO</v>
          </cell>
          <cell r="C388">
            <v>43432.54</v>
          </cell>
          <cell r="D388">
            <v>43432.54</v>
          </cell>
        </row>
        <row r="389">
          <cell r="A389">
            <v>812002010003</v>
          </cell>
          <cell r="B389" t="str">
            <v>AGENCIAS</v>
          </cell>
          <cell r="C389">
            <v>26526.12</v>
          </cell>
          <cell r="D389">
            <v>26526.12</v>
          </cell>
        </row>
        <row r="390">
          <cell r="A390">
            <v>8120020200</v>
          </cell>
          <cell r="B390" t="str">
            <v>EQUIPO DE COMPUTACION</v>
          </cell>
          <cell r="C390">
            <v>37028.980000000003</v>
          </cell>
          <cell r="D390">
            <v>37028.980000000003</v>
          </cell>
        </row>
        <row r="391">
          <cell r="A391">
            <v>8120020300</v>
          </cell>
          <cell r="B391" t="str">
            <v>VEHICULOS</v>
          </cell>
          <cell r="C391">
            <v>24525.85</v>
          </cell>
          <cell r="D391">
            <v>24525.85</v>
          </cell>
        </row>
        <row r="392">
          <cell r="A392">
            <v>8120020400</v>
          </cell>
          <cell r="B392" t="str">
            <v>MOBILIARIO Y EQUIPO DE OFICINA</v>
          </cell>
          <cell r="C392">
            <v>28528</v>
          </cell>
          <cell r="D392">
            <v>28528</v>
          </cell>
        </row>
        <row r="393">
          <cell r="A393">
            <v>812002040001</v>
          </cell>
          <cell r="B393" t="str">
            <v>MOBILIARIO</v>
          </cell>
          <cell r="C393">
            <v>1749.23</v>
          </cell>
          <cell r="D393">
            <v>1749.23</v>
          </cell>
        </row>
        <row r="394">
          <cell r="A394">
            <v>812002040002</v>
          </cell>
          <cell r="B394" t="str">
            <v>EQUIPO</v>
          </cell>
          <cell r="C394">
            <v>26778.77</v>
          </cell>
          <cell r="D394">
            <v>26778.77</v>
          </cell>
        </row>
        <row r="395">
          <cell r="A395">
            <v>81200204000201</v>
          </cell>
          <cell r="B395" t="str">
            <v>EQUIPO DE OFICINA</v>
          </cell>
          <cell r="C395">
            <v>597.78</v>
          </cell>
          <cell r="D395">
            <v>597.78</v>
          </cell>
        </row>
        <row r="396">
          <cell r="A396">
            <v>81200204000202</v>
          </cell>
          <cell r="B396" t="str">
            <v>AIRE ACONDICIONADO</v>
          </cell>
          <cell r="C396">
            <v>22717.45</v>
          </cell>
          <cell r="D396">
            <v>22717.45</v>
          </cell>
        </row>
        <row r="397">
          <cell r="A397">
            <v>81200204000203</v>
          </cell>
          <cell r="B397" t="str">
            <v>PLANTA DE EMERGENCIA</v>
          </cell>
          <cell r="C397">
            <v>3463.54</v>
          </cell>
          <cell r="D397">
            <v>3463.54</v>
          </cell>
        </row>
        <row r="398">
          <cell r="A398">
            <v>812003</v>
          </cell>
          <cell r="B398" t="str">
            <v>SERVICIOS PUBLICOS E IMPUESTOS</v>
          </cell>
          <cell r="C398">
            <v>638247.80000000005</v>
          </cell>
          <cell r="D398">
            <v>638247.80000000005</v>
          </cell>
        </row>
        <row r="399">
          <cell r="A399">
            <v>8120030100</v>
          </cell>
          <cell r="B399" t="str">
            <v>COMUNICACIONES</v>
          </cell>
          <cell r="C399">
            <v>69725.929999999993</v>
          </cell>
          <cell r="D399">
            <v>69725.929999999993</v>
          </cell>
        </row>
        <row r="400">
          <cell r="A400">
            <v>8120030200</v>
          </cell>
          <cell r="B400" t="str">
            <v>ENERGIA ELECTRICA</v>
          </cell>
          <cell r="C400">
            <v>129672.55</v>
          </cell>
          <cell r="D400">
            <v>129672.55</v>
          </cell>
        </row>
        <row r="401">
          <cell r="A401">
            <v>8120030300</v>
          </cell>
          <cell r="B401" t="str">
            <v>AGUA POTABLE</v>
          </cell>
          <cell r="C401">
            <v>23190.55</v>
          </cell>
          <cell r="D401">
            <v>23190.55</v>
          </cell>
        </row>
        <row r="402">
          <cell r="A402">
            <v>8120030400</v>
          </cell>
          <cell r="B402" t="str">
            <v>IMPUESTOS FISCALES</v>
          </cell>
          <cell r="C402">
            <v>363812.01</v>
          </cell>
          <cell r="D402">
            <v>363812.01</v>
          </cell>
        </row>
        <row r="403">
          <cell r="A403">
            <v>812003040001</v>
          </cell>
          <cell r="B403" t="str">
            <v>REMANENTE DE IVA</v>
          </cell>
          <cell r="C403">
            <v>338047.95</v>
          </cell>
          <cell r="D403">
            <v>338047.95</v>
          </cell>
        </row>
        <row r="404">
          <cell r="A404">
            <v>812003040002</v>
          </cell>
          <cell r="B404" t="str">
            <v>FOVIAL</v>
          </cell>
          <cell r="C404">
            <v>2311.63</v>
          </cell>
          <cell r="D404">
            <v>2311.63</v>
          </cell>
        </row>
        <row r="405">
          <cell r="A405">
            <v>812003040003</v>
          </cell>
          <cell r="B405" t="str">
            <v>DERECHOS DE REGISTRO DE COMERCIO</v>
          </cell>
          <cell r="C405">
            <v>12878.7</v>
          </cell>
          <cell r="D405">
            <v>12878.7</v>
          </cell>
        </row>
        <row r="406">
          <cell r="A406">
            <v>812003040004</v>
          </cell>
          <cell r="B406" t="str">
            <v>TARJETA DE CIRCULACION DE VEHICULOS</v>
          </cell>
          <cell r="C406">
            <v>1362.29</v>
          </cell>
          <cell r="D406">
            <v>1362.29</v>
          </cell>
        </row>
        <row r="407">
          <cell r="A407">
            <v>812003040006</v>
          </cell>
          <cell r="B407" t="str">
            <v>PORTACION DE ARMAS</v>
          </cell>
          <cell r="C407">
            <v>121.06</v>
          </cell>
          <cell r="D407">
            <v>121.06</v>
          </cell>
        </row>
        <row r="408">
          <cell r="A408">
            <v>812003040099</v>
          </cell>
          <cell r="B408" t="str">
            <v>OTROS</v>
          </cell>
          <cell r="C408">
            <v>9090.3799999999992</v>
          </cell>
          <cell r="D408">
            <v>9090.3799999999992</v>
          </cell>
        </row>
        <row r="409">
          <cell r="A409">
            <v>8120030500</v>
          </cell>
          <cell r="B409" t="str">
            <v>IMPUESTOS MUNICIPALES</v>
          </cell>
          <cell r="C409">
            <v>51846.76</v>
          </cell>
          <cell r="D409">
            <v>51846.76</v>
          </cell>
        </row>
        <row r="410">
          <cell r="A410">
            <v>812004</v>
          </cell>
          <cell r="B410" t="str">
            <v>PUBLICIDAD Y PROMOCION</v>
          </cell>
          <cell r="C410">
            <v>226205.48</v>
          </cell>
          <cell r="D410">
            <v>226205.48</v>
          </cell>
        </row>
        <row r="411">
          <cell r="A411">
            <v>8120040100</v>
          </cell>
          <cell r="B411" t="str">
            <v>TELEVISION</v>
          </cell>
          <cell r="C411">
            <v>33280</v>
          </cell>
          <cell r="D411">
            <v>33280</v>
          </cell>
        </row>
        <row r="412">
          <cell r="A412">
            <v>8120040200</v>
          </cell>
          <cell r="B412" t="str">
            <v>RADIO</v>
          </cell>
          <cell r="C412">
            <v>12403.2</v>
          </cell>
          <cell r="D412">
            <v>12403.2</v>
          </cell>
        </row>
        <row r="413">
          <cell r="A413">
            <v>8120040300</v>
          </cell>
          <cell r="B413" t="str">
            <v>PRENSA ESCRITA</v>
          </cell>
          <cell r="C413">
            <v>54654.04</v>
          </cell>
          <cell r="D413">
            <v>54654.04</v>
          </cell>
        </row>
        <row r="414">
          <cell r="A414">
            <v>8120040400</v>
          </cell>
          <cell r="B414" t="str">
            <v>OTROS MEDIOS</v>
          </cell>
          <cell r="C414">
            <v>90918.24</v>
          </cell>
          <cell r="D414">
            <v>90918.24</v>
          </cell>
        </row>
        <row r="415">
          <cell r="A415">
            <v>812004040001</v>
          </cell>
          <cell r="B415" t="str">
            <v>OTTROS MEDIOS</v>
          </cell>
          <cell r="C415">
            <v>90918.24</v>
          </cell>
          <cell r="D415">
            <v>90918.24</v>
          </cell>
        </row>
        <row r="416">
          <cell r="A416">
            <v>8120040500</v>
          </cell>
          <cell r="B416" t="str">
            <v>ARTICULOS PROMOCIONALES</v>
          </cell>
          <cell r="C416">
            <v>4950</v>
          </cell>
          <cell r="D416">
            <v>4950</v>
          </cell>
        </row>
        <row r="417">
          <cell r="A417">
            <v>8120040600</v>
          </cell>
          <cell r="B417" t="str">
            <v>GASTOS DE REPRESENTACIION</v>
          </cell>
          <cell r="C417">
            <v>30000</v>
          </cell>
          <cell r="D417">
            <v>30000</v>
          </cell>
        </row>
        <row r="418">
          <cell r="A418">
            <v>812006</v>
          </cell>
          <cell r="B418" t="str">
            <v>SEGUROS SOBRE BIENES</v>
          </cell>
          <cell r="C418">
            <v>64465.75</v>
          </cell>
          <cell r="D418">
            <v>64465.75</v>
          </cell>
        </row>
        <row r="419">
          <cell r="A419">
            <v>8120060100</v>
          </cell>
          <cell r="B419" t="str">
            <v>SOBRE ACTIVOS FIJOS</v>
          </cell>
          <cell r="C419">
            <v>57943.54</v>
          </cell>
          <cell r="D419">
            <v>57943.54</v>
          </cell>
        </row>
        <row r="420">
          <cell r="A420">
            <v>812006010001</v>
          </cell>
          <cell r="B420" t="str">
            <v>EDIFICIOS</v>
          </cell>
          <cell r="C420">
            <v>31927.55</v>
          </cell>
          <cell r="D420">
            <v>31927.55</v>
          </cell>
        </row>
        <row r="421">
          <cell r="A421">
            <v>812006010002</v>
          </cell>
          <cell r="B421" t="str">
            <v>MOBILIARIO</v>
          </cell>
          <cell r="C421">
            <v>2227.46</v>
          </cell>
          <cell r="D421">
            <v>2227.46</v>
          </cell>
        </row>
        <row r="422">
          <cell r="A422">
            <v>812006010003</v>
          </cell>
          <cell r="B422" t="str">
            <v>EQUIPO DE OFICINA</v>
          </cell>
          <cell r="C422">
            <v>4036.93</v>
          </cell>
          <cell r="D422">
            <v>4036.93</v>
          </cell>
        </row>
        <row r="423">
          <cell r="A423">
            <v>812006010004</v>
          </cell>
          <cell r="B423" t="str">
            <v>VEHICULOS</v>
          </cell>
          <cell r="C423">
            <v>17465.77</v>
          </cell>
          <cell r="D423">
            <v>17465.77</v>
          </cell>
        </row>
        <row r="424">
          <cell r="A424">
            <v>812006010005</v>
          </cell>
          <cell r="B424" t="str">
            <v>MAQUINARIA, EQUIPO Y HERRAMIENTAS</v>
          </cell>
          <cell r="C424">
            <v>2285.83</v>
          </cell>
          <cell r="D424">
            <v>2285.83</v>
          </cell>
        </row>
        <row r="425">
          <cell r="A425">
            <v>8120060200</v>
          </cell>
          <cell r="B425" t="str">
            <v>SOBRE RIESGOS BANCARIOS</v>
          </cell>
          <cell r="C425">
            <v>6522.21</v>
          </cell>
          <cell r="D425">
            <v>6522.21</v>
          </cell>
        </row>
        <row r="426">
          <cell r="A426">
            <v>812007</v>
          </cell>
          <cell r="B426" t="str">
            <v>HONORARIOS PROFESIONALES</v>
          </cell>
          <cell r="C426">
            <v>243395.94</v>
          </cell>
          <cell r="D426">
            <v>243395.94</v>
          </cell>
        </row>
        <row r="427">
          <cell r="A427">
            <v>8120070100</v>
          </cell>
          <cell r="B427" t="str">
            <v>AUDITORES</v>
          </cell>
          <cell r="C427">
            <v>45833.3</v>
          </cell>
          <cell r="D427">
            <v>45833.3</v>
          </cell>
        </row>
        <row r="428">
          <cell r="A428">
            <v>812007010001</v>
          </cell>
          <cell r="B428" t="str">
            <v>AUDITORIA EXTERNA</v>
          </cell>
          <cell r="C428">
            <v>37500</v>
          </cell>
          <cell r="D428">
            <v>37500</v>
          </cell>
        </row>
        <row r="429">
          <cell r="A429">
            <v>812007010002</v>
          </cell>
          <cell r="B429" t="str">
            <v>AUDITORIA FISCAL</v>
          </cell>
          <cell r="C429">
            <v>8333.2999999999993</v>
          </cell>
          <cell r="D429">
            <v>8333.2999999999993</v>
          </cell>
        </row>
        <row r="430">
          <cell r="A430">
            <v>8120070200</v>
          </cell>
          <cell r="B430" t="str">
            <v>ABOGADOS</v>
          </cell>
          <cell r="C430">
            <v>41137.5</v>
          </cell>
          <cell r="D430">
            <v>41137.5</v>
          </cell>
        </row>
        <row r="431">
          <cell r="A431">
            <v>8120070300</v>
          </cell>
          <cell r="B431" t="str">
            <v>EMPRESAS CONSULTORAS</v>
          </cell>
          <cell r="C431">
            <v>18435.5</v>
          </cell>
          <cell r="D431">
            <v>18435.5</v>
          </cell>
        </row>
        <row r="432">
          <cell r="A432">
            <v>8120070900</v>
          </cell>
          <cell r="B432" t="str">
            <v>OTROS</v>
          </cell>
          <cell r="C432">
            <v>137989.64000000001</v>
          </cell>
          <cell r="D432">
            <v>137989.64000000001</v>
          </cell>
        </row>
        <row r="433">
          <cell r="A433">
            <v>812008</v>
          </cell>
          <cell r="B433" t="str">
            <v>SUPERINTENDENCIA DEL SISTEMA FINANCIERO</v>
          </cell>
          <cell r="C433">
            <v>265013.8</v>
          </cell>
          <cell r="D433">
            <v>265013.8</v>
          </cell>
        </row>
        <row r="434">
          <cell r="A434">
            <v>8120080100</v>
          </cell>
          <cell r="B434" t="str">
            <v>CUOTA OBLIGATORIA</v>
          </cell>
          <cell r="C434">
            <v>265013.8</v>
          </cell>
          <cell r="D434">
            <v>265013.8</v>
          </cell>
        </row>
        <row r="435">
          <cell r="A435">
            <v>812011</v>
          </cell>
          <cell r="B435" t="str">
            <v>SERVICIOS TECNICOS</v>
          </cell>
          <cell r="C435">
            <v>307604.08</v>
          </cell>
          <cell r="D435">
            <v>307604.08</v>
          </cell>
        </row>
        <row r="436">
          <cell r="A436">
            <v>8120110700</v>
          </cell>
          <cell r="B436" t="str">
            <v>ASESORIA</v>
          </cell>
          <cell r="C436">
            <v>12359.3</v>
          </cell>
          <cell r="D436">
            <v>12359.3</v>
          </cell>
        </row>
        <row r="437">
          <cell r="A437">
            <v>8120110800</v>
          </cell>
          <cell r="B437" t="str">
            <v>INFORM TICA</v>
          </cell>
          <cell r="C437">
            <v>295244.78000000003</v>
          </cell>
          <cell r="D437">
            <v>295244.78000000003</v>
          </cell>
        </row>
        <row r="438">
          <cell r="A438">
            <v>812099</v>
          </cell>
          <cell r="B438" t="str">
            <v>OTROS</v>
          </cell>
          <cell r="C438">
            <v>1460292.56</v>
          </cell>
          <cell r="D438">
            <v>1460292.56</v>
          </cell>
        </row>
        <row r="439">
          <cell r="A439">
            <v>8120990100</v>
          </cell>
          <cell r="B439" t="str">
            <v>SERVICIOS DE SEGURIDAD</v>
          </cell>
          <cell r="C439">
            <v>211527.77</v>
          </cell>
          <cell r="D439">
            <v>211527.77</v>
          </cell>
        </row>
        <row r="440">
          <cell r="A440">
            <v>8120990200</v>
          </cell>
          <cell r="B440" t="str">
            <v>SUSCRIPCIONES</v>
          </cell>
          <cell r="C440">
            <v>2319.23</v>
          </cell>
          <cell r="D440">
            <v>2319.23</v>
          </cell>
        </row>
        <row r="441">
          <cell r="A441">
            <v>8120990300</v>
          </cell>
          <cell r="B441" t="str">
            <v>CONTRIBUCIONES</v>
          </cell>
          <cell r="C441">
            <v>226882.66</v>
          </cell>
          <cell r="D441">
            <v>226882.66</v>
          </cell>
        </row>
        <row r="442">
          <cell r="A442">
            <v>812099030001</v>
          </cell>
          <cell r="B442" t="str">
            <v>INSTITUCIONES BENEFICAS</v>
          </cell>
          <cell r="C442">
            <v>5565</v>
          </cell>
          <cell r="D442">
            <v>5565</v>
          </cell>
        </row>
        <row r="443">
          <cell r="A443">
            <v>812099030099</v>
          </cell>
          <cell r="B443" t="str">
            <v>OTRAS INSTITUCIONES</v>
          </cell>
          <cell r="C443">
            <v>221317.66</v>
          </cell>
          <cell r="D443">
            <v>221317.66</v>
          </cell>
        </row>
        <row r="444">
          <cell r="A444">
            <v>8120990400</v>
          </cell>
          <cell r="B444" t="str">
            <v>PUBLICACIONES Y CONVOCATORIAS</v>
          </cell>
          <cell r="C444">
            <v>35419.49</v>
          </cell>
          <cell r="D444">
            <v>35419.49</v>
          </cell>
        </row>
        <row r="445">
          <cell r="A445">
            <v>8120999100</v>
          </cell>
          <cell r="B445" t="str">
            <v>OTROS</v>
          </cell>
          <cell r="C445">
            <v>984143.41</v>
          </cell>
          <cell r="D445">
            <v>984143.41</v>
          </cell>
        </row>
        <row r="446">
          <cell r="A446">
            <v>812099910001</v>
          </cell>
          <cell r="B446" t="str">
            <v>SERVICIOS DE LIMPIEZA Y MENSAJERIA</v>
          </cell>
          <cell r="C446">
            <v>136504.89000000001</v>
          </cell>
          <cell r="D446">
            <v>136504.89000000001</v>
          </cell>
        </row>
        <row r="447">
          <cell r="A447">
            <v>812099910003</v>
          </cell>
          <cell r="B447" t="str">
            <v>MEMBRESIA</v>
          </cell>
          <cell r="C447">
            <v>31450.26</v>
          </cell>
          <cell r="D447">
            <v>31450.26</v>
          </cell>
        </row>
        <row r="448">
          <cell r="A448">
            <v>812099910004</v>
          </cell>
          <cell r="B448" t="str">
            <v>ASAMBLEA GENERAL DE ACCIONISTAS</v>
          </cell>
          <cell r="C448">
            <v>8186.92</v>
          </cell>
          <cell r="D448">
            <v>8186.92</v>
          </cell>
        </row>
        <row r="449">
          <cell r="A449">
            <v>812099910006</v>
          </cell>
          <cell r="B449" t="str">
            <v>ATENCION A COOPERATIVAS SOCIAS</v>
          </cell>
          <cell r="C449">
            <v>21323.48</v>
          </cell>
          <cell r="D449">
            <v>21323.48</v>
          </cell>
        </row>
        <row r="450">
          <cell r="A450">
            <v>812099910007</v>
          </cell>
          <cell r="B450" t="str">
            <v>EVENTOS INSTITUCIONALES</v>
          </cell>
          <cell r="C450">
            <v>179835.51</v>
          </cell>
          <cell r="D450">
            <v>179835.51</v>
          </cell>
        </row>
        <row r="451">
          <cell r="A451">
            <v>812099910008</v>
          </cell>
          <cell r="B451" t="str">
            <v>DIETAS A COMITES DE APOYO AL CONSEJO DIRECTIVO</v>
          </cell>
          <cell r="C451">
            <v>17050</v>
          </cell>
          <cell r="D451">
            <v>17050</v>
          </cell>
        </row>
        <row r="452">
          <cell r="A452">
            <v>812099910011</v>
          </cell>
          <cell r="B452" t="str">
            <v>SERVICIOS DE PERSONAL OUTSOURCING</v>
          </cell>
          <cell r="C452">
            <v>10499.78</v>
          </cell>
          <cell r="D452">
            <v>10499.78</v>
          </cell>
        </row>
        <row r="453">
          <cell r="A453">
            <v>812099910012</v>
          </cell>
          <cell r="B453" t="str">
            <v>CUENTA CORRIENTE</v>
          </cell>
          <cell r="C453">
            <v>450107.92</v>
          </cell>
          <cell r="D453">
            <v>450107.92</v>
          </cell>
        </row>
        <row r="454">
          <cell r="A454">
            <v>812099910099</v>
          </cell>
          <cell r="B454" t="str">
            <v>OTROS</v>
          </cell>
          <cell r="C454">
            <v>129184.65</v>
          </cell>
          <cell r="D454">
            <v>129184.65</v>
          </cell>
        </row>
        <row r="455">
          <cell r="A455">
            <v>813</v>
          </cell>
          <cell r="B455" t="str">
            <v>DEPRECIACIONES Y AMORTIZACIONES</v>
          </cell>
          <cell r="C455">
            <v>658787.94999999995</v>
          </cell>
          <cell r="D455">
            <v>658787.94999999995</v>
          </cell>
        </row>
        <row r="456">
          <cell r="A456">
            <v>8130</v>
          </cell>
          <cell r="B456" t="str">
            <v>DEPRECIACIONES Y AMORTIZACIONES</v>
          </cell>
          <cell r="C456">
            <v>658787.94999999995</v>
          </cell>
          <cell r="D456">
            <v>658787.94999999995</v>
          </cell>
        </row>
        <row r="457">
          <cell r="A457">
            <v>813001</v>
          </cell>
          <cell r="B457" t="str">
            <v>DEPRECIACIONES</v>
          </cell>
          <cell r="C457">
            <v>470002.09</v>
          </cell>
          <cell r="D457">
            <v>470002.09</v>
          </cell>
        </row>
        <row r="458">
          <cell r="A458">
            <v>8130010100</v>
          </cell>
          <cell r="B458" t="str">
            <v>BIENES MUEBLES</v>
          </cell>
          <cell r="C458">
            <v>265385.34999999998</v>
          </cell>
          <cell r="D458">
            <v>265385.34999999998</v>
          </cell>
        </row>
        <row r="459">
          <cell r="A459">
            <v>813001010001</v>
          </cell>
          <cell r="B459" t="str">
            <v>VALOR HISTORICO</v>
          </cell>
          <cell r="C459">
            <v>265385.34999999998</v>
          </cell>
          <cell r="D459">
            <v>265385.34999999998</v>
          </cell>
        </row>
        <row r="460">
          <cell r="A460">
            <v>81300101000102</v>
          </cell>
          <cell r="B460" t="str">
            <v>EQUIPO DE COMPUTACION</v>
          </cell>
          <cell r="C460">
            <v>140394.78</v>
          </cell>
          <cell r="D460">
            <v>140394.78</v>
          </cell>
        </row>
        <row r="461">
          <cell r="A461">
            <v>81300101000103</v>
          </cell>
          <cell r="B461" t="str">
            <v>EQUIPO DE OFICINA</v>
          </cell>
          <cell r="C461">
            <v>14401.3</v>
          </cell>
          <cell r="D461">
            <v>14401.3</v>
          </cell>
        </row>
        <row r="462">
          <cell r="A462">
            <v>81300101000104</v>
          </cell>
          <cell r="B462" t="str">
            <v>MOBILIARIO</v>
          </cell>
          <cell r="C462">
            <v>14583.88</v>
          </cell>
          <cell r="D462">
            <v>14583.88</v>
          </cell>
        </row>
        <row r="463">
          <cell r="A463">
            <v>81300101000105</v>
          </cell>
          <cell r="B463" t="str">
            <v>VEHICULOS</v>
          </cell>
          <cell r="C463">
            <v>50131.199999999997</v>
          </cell>
          <cell r="D463">
            <v>50131.199999999997</v>
          </cell>
        </row>
        <row r="464">
          <cell r="A464">
            <v>81300101000106</v>
          </cell>
          <cell r="B464" t="str">
            <v>MAQUINARIA, EQUIPO Y HERRAMIENTAS</v>
          </cell>
          <cell r="C464">
            <v>45874.19</v>
          </cell>
          <cell r="D464">
            <v>45874.19</v>
          </cell>
        </row>
        <row r="465">
          <cell r="A465">
            <v>8130010200</v>
          </cell>
          <cell r="B465" t="str">
            <v>BIENES INMUEBLES</v>
          </cell>
          <cell r="C465">
            <v>204616.74</v>
          </cell>
          <cell r="D465">
            <v>204616.74</v>
          </cell>
        </row>
        <row r="466">
          <cell r="A466">
            <v>813001020001</v>
          </cell>
          <cell r="B466" t="str">
            <v>VALOR HISTORICO</v>
          </cell>
          <cell r="C466">
            <v>172119.44</v>
          </cell>
          <cell r="D466">
            <v>172119.44</v>
          </cell>
        </row>
        <row r="467">
          <cell r="A467">
            <v>81300102000101</v>
          </cell>
          <cell r="B467" t="str">
            <v>EDIFICACIONES</v>
          </cell>
          <cell r="C467">
            <v>172119.44</v>
          </cell>
          <cell r="D467">
            <v>172119.44</v>
          </cell>
        </row>
        <row r="468">
          <cell r="A468">
            <v>813001020002</v>
          </cell>
          <cell r="B468" t="str">
            <v>REVALUOS</v>
          </cell>
          <cell r="C468">
            <v>32497.3</v>
          </cell>
          <cell r="D468">
            <v>32497.3</v>
          </cell>
        </row>
        <row r="469">
          <cell r="A469">
            <v>81300102000201</v>
          </cell>
          <cell r="B469" t="str">
            <v>EDIFICACIONES</v>
          </cell>
          <cell r="C469">
            <v>32497.3</v>
          </cell>
          <cell r="D469">
            <v>32497.3</v>
          </cell>
        </row>
        <row r="470">
          <cell r="A470">
            <v>813002</v>
          </cell>
          <cell r="B470" t="str">
            <v>AMORTIZACIONES</v>
          </cell>
          <cell r="C470">
            <v>188785.86</v>
          </cell>
          <cell r="D470">
            <v>188785.86</v>
          </cell>
        </row>
        <row r="471">
          <cell r="A471">
            <v>8130020200</v>
          </cell>
          <cell r="B471" t="str">
            <v>REMODELACIONES Y READECUACIONES EN LOCALES PROPIOS</v>
          </cell>
          <cell r="C471">
            <v>11480.2</v>
          </cell>
          <cell r="D471">
            <v>11480.2</v>
          </cell>
        </row>
        <row r="472">
          <cell r="A472">
            <v>813002020002</v>
          </cell>
          <cell r="B472" t="str">
            <v>INMUEBLES</v>
          </cell>
          <cell r="C472">
            <v>11480.2</v>
          </cell>
          <cell r="D472">
            <v>11480.2</v>
          </cell>
        </row>
        <row r="473">
          <cell r="A473">
            <v>8130020300</v>
          </cell>
          <cell r="B473" t="str">
            <v>PROGRAMAS COMPUTACIONALES</v>
          </cell>
          <cell r="C473">
            <v>177305.66</v>
          </cell>
          <cell r="D473">
            <v>177305.66</v>
          </cell>
        </row>
        <row r="474">
          <cell r="A474">
            <v>82</v>
          </cell>
          <cell r="B474" t="str">
            <v>GASTOS NO OPERACIONALES</v>
          </cell>
          <cell r="C474">
            <v>541479.18000000005</v>
          </cell>
          <cell r="D474">
            <v>541479.18000000005</v>
          </cell>
        </row>
        <row r="475">
          <cell r="A475">
            <v>827</v>
          </cell>
          <cell r="B475" t="str">
            <v>OTROS</v>
          </cell>
          <cell r="C475">
            <v>541479.18000000005</v>
          </cell>
          <cell r="D475">
            <v>541479.18000000005</v>
          </cell>
        </row>
        <row r="476">
          <cell r="A476">
            <v>8270</v>
          </cell>
          <cell r="B476" t="str">
            <v>OTROS</v>
          </cell>
          <cell r="C476">
            <v>541479.18000000005</v>
          </cell>
          <cell r="D476">
            <v>541479.18000000005</v>
          </cell>
        </row>
        <row r="477">
          <cell r="A477">
            <v>827000</v>
          </cell>
          <cell r="B477" t="str">
            <v>OTROS</v>
          </cell>
          <cell r="C477">
            <v>541479.18000000005</v>
          </cell>
          <cell r="D477">
            <v>541479.18000000005</v>
          </cell>
        </row>
        <row r="478">
          <cell r="A478">
            <v>8270000000</v>
          </cell>
          <cell r="B478" t="str">
            <v>OTROS</v>
          </cell>
          <cell r="C478">
            <v>541479.18000000005</v>
          </cell>
          <cell r="D478">
            <v>541479.18000000005</v>
          </cell>
        </row>
        <row r="479">
          <cell r="A479">
            <v>827000000002</v>
          </cell>
          <cell r="B479" t="str">
            <v>REMUNERACION ENCAJE ENTIDADES SOCIAS NO SUPERVISADAS S.</v>
          </cell>
          <cell r="C479">
            <v>14267.51</v>
          </cell>
          <cell r="D479">
            <v>14267.51</v>
          </cell>
        </row>
        <row r="480">
          <cell r="A480">
            <v>827000000003</v>
          </cell>
          <cell r="B480" t="str">
            <v>REMUNERACION DISPONIBLE DE ENTIDADES SOCIAS</v>
          </cell>
          <cell r="C480">
            <v>34695.26</v>
          </cell>
          <cell r="D480">
            <v>34695.26</v>
          </cell>
        </row>
        <row r="481">
          <cell r="A481">
            <v>827000000004</v>
          </cell>
          <cell r="B481" t="str">
            <v>PROVISION PARA INCOBRABILIDAD DE CUENTAS POR COBRAR</v>
          </cell>
          <cell r="C481">
            <v>79435.25</v>
          </cell>
          <cell r="D481">
            <v>79435.25</v>
          </cell>
        </row>
        <row r="482">
          <cell r="A482">
            <v>827000000008</v>
          </cell>
          <cell r="B482" t="str">
            <v>ASISTENCIA MEDICA</v>
          </cell>
          <cell r="C482">
            <v>1222.42</v>
          </cell>
          <cell r="D482">
            <v>1222.42</v>
          </cell>
        </row>
        <row r="483">
          <cell r="A483">
            <v>827000000099</v>
          </cell>
          <cell r="B483" t="str">
            <v>OTROS</v>
          </cell>
          <cell r="C483">
            <v>411858.74</v>
          </cell>
          <cell r="D483">
            <v>411858.74</v>
          </cell>
        </row>
        <row r="484">
          <cell r="A484">
            <v>83</v>
          </cell>
          <cell r="B484" t="str">
            <v>IMPUESTOS DIRECTOS</v>
          </cell>
          <cell r="C484">
            <v>1779843.96</v>
          </cell>
          <cell r="D484">
            <v>1779843.96</v>
          </cell>
        </row>
        <row r="485">
          <cell r="A485">
            <v>831</v>
          </cell>
          <cell r="B485" t="str">
            <v>IMPUESTO SOBRE LA RENTA</v>
          </cell>
          <cell r="C485">
            <v>1779843.96</v>
          </cell>
          <cell r="D485">
            <v>1779843.96</v>
          </cell>
        </row>
        <row r="486">
          <cell r="A486">
            <v>8310</v>
          </cell>
          <cell r="B486" t="str">
            <v>IMPUESTO SOBRE LA RENTA</v>
          </cell>
          <cell r="C486">
            <v>1779843.96</v>
          </cell>
          <cell r="D486">
            <v>1779843.96</v>
          </cell>
        </row>
        <row r="487">
          <cell r="A487">
            <v>831000</v>
          </cell>
          <cell r="B487" t="str">
            <v>IMPUESTO SOBRE LA RENTA</v>
          </cell>
          <cell r="C487">
            <v>1779843.96</v>
          </cell>
          <cell r="D487">
            <v>1779843.96</v>
          </cell>
        </row>
        <row r="488">
          <cell r="A488">
            <v>8310000000</v>
          </cell>
          <cell r="B488" t="str">
            <v>IMPUESTO SOBRE LA RENTA</v>
          </cell>
          <cell r="C488">
            <v>1779843.96</v>
          </cell>
          <cell r="D488">
            <v>1779843.96</v>
          </cell>
        </row>
        <row r="489">
          <cell r="A489">
            <v>831000000001</v>
          </cell>
          <cell r="B489" t="str">
            <v>IMPUESTO SOBRE LA RENTA</v>
          </cell>
          <cell r="C489">
            <v>1779843.96</v>
          </cell>
          <cell r="D489">
            <v>1779843.96</v>
          </cell>
        </row>
        <row r="490">
          <cell r="A490">
            <v>0</v>
          </cell>
          <cell r="B490"/>
          <cell r="C490"/>
          <cell r="D490"/>
        </row>
        <row r="491">
          <cell r="A491">
            <v>0</v>
          </cell>
          <cell r="B491" t="str">
            <v>TOTAL GASTOS</v>
          </cell>
          <cell r="C491">
            <v>10620718.279999999</v>
          </cell>
          <cell r="D491">
            <v>10620718.279999999</v>
          </cell>
        </row>
        <row r="492">
          <cell r="A492">
            <v>0</v>
          </cell>
          <cell r="B492"/>
          <cell r="C492"/>
          <cell r="D492"/>
        </row>
        <row r="493">
          <cell r="A493">
            <v>0</v>
          </cell>
          <cell r="B493" t="str">
            <v>TOTAL CUENTAS DEUDORAS</v>
          </cell>
          <cell r="C493">
            <v>636960824.26999998</v>
          </cell>
          <cell r="D493">
            <v>636960824.26999998</v>
          </cell>
        </row>
        <row r="494">
          <cell r="A494">
            <v>0</v>
          </cell>
          <cell r="B494"/>
          <cell r="C494"/>
          <cell r="D494"/>
        </row>
        <row r="495">
          <cell r="A495">
            <v>0</v>
          </cell>
          <cell r="B495" t="str">
            <v>CUENTAS ACREEDORAS</v>
          </cell>
          <cell r="C495">
            <v>0</v>
          </cell>
          <cell r="D495">
            <v>0</v>
          </cell>
        </row>
        <row r="496">
          <cell r="A496">
            <v>21</v>
          </cell>
          <cell r="B496" t="str">
            <v>PASIVOS DE INTERMEDIACION</v>
          </cell>
          <cell r="C496">
            <v>-212303170.97</v>
          </cell>
          <cell r="D496">
            <v>-212303170.97</v>
          </cell>
        </row>
        <row r="497">
          <cell r="A497">
            <v>211</v>
          </cell>
          <cell r="B497" t="str">
            <v>DEPOSITOS</v>
          </cell>
          <cell r="C497">
            <v>-40495507.289999999</v>
          </cell>
          <cell r="D497">
            <v>-40495507.289999999</v>
          </cell>
        </row>
        <row r="498">
          <cell r="A498">
            <v>2110</v>
          </cell>
          <cell r="B498" t="str">
            <v>DEPOSITOS A LA VISTA</v>
          </cell>
          <cell r="C498">
            <v>-35484055.240000002</v>
          </cell>
          <cell r="D498">
            <v>-35484055.240000002</v>
          </cell>
        </row>
        <row r="499">
          <cell r="A499">
            <v>211001</v>
          </cell>
          <cell r="B499" t="str">
            <v>DEPOSITOS EN CUENTA CORRIENTE</v>
          </cell>
          <cell r="C499">
            <v>-35484055.240000002</v>
          </cell>
          <cell r="D499">
            <v>-35484055.240000002</v>
          </cell>
        </row>
        <row r="500">
          <cell r="A500">
            <v>2110010601</v>
          </cell>
          <cell r="B500" t="str">
            <v>OTRAS ENTIDADES DEL SISTEMA FINANCIERO</v>
          </cell>
          <cell r="C500">
            <v>-35484055.240000002</v>
          </cell>
          <cell r="D500">
            <v>-35484055.240000002</v>
          </cell>
        </row>
        <row r="501">
          <cell r="A501">
            <v>2111</v>
          </cell>
          <cell r="B501" t="str">
            <v>DEPOSITOS PACTADOS HASTA UN AÑO PLAZO</v>
          </cell>
          <cell r="C501">
            <v>-5011452.05</v>
          </cell>
          <cell r="D501">
            <v>-5011452.05</v>
          </cell>
        </row>
        <row r="502">
          <cell r="A502">
            <v>211102</v>
          </cell>
          <cell r="B502" t="str">
            <v>DEPOSITOS A 30 DIAS PLAZO</v>
          </cell>
          <cell r="C502">
            <v>-5011452.05</v>
          </cell>
          <cell r="D502">
            <v>-5011452.05</v>
          </cell>
        </row>
        <row r="503">
          <cell r="A503">
            <v>2111020601</v>
          </cell>
          <cell r="B503" t="str">
            <v>OTRAS ENTIDADES DEL SISTEMA FINANCIERO</v>
          </cell>
          <cell r="C503">
            <v>-5000000</v>
          </cell>
          <cell r="D503">
            <v>-5000000</v>
          </cell>
        </row>
        <row r="504">
          <cell r="A504">
            <v>2111029901</v>
          </cell>
          <cell r="B504" t="str">
            <v>INTERESES Y OTROS POR PAGAR</v>
          </cell>
          <cell r="C504">
            <v>-11452.05</v>
          </cell>
          <cell r="D504">
            <v>-11452.05</v>
          </cell>
        </row>
        <row r="505">
          <cell r="A505">
            <v>211102990106</v>
          </cell>
          <cell r="B505" t="str">
            <v>OTRAS ENTIDADES DEL SISTEMA FINANCIERO</v>
          </cell>
          <cell r="C505">
            <v>-11452.05</v>
          </cell>
          <cell r="D505">
            <v>-11452.05</v>
          </cell>
        </row>
        <row r="506">
          <cell r="A506">
            <v>212</v>
          </cell>
          <cell r="B506" t="str">
            <v>PRESTAMOS</v>
          </cell>
          <cell r="C506">
            <v>-171775305.71000001</v>
          </cell>
          <cell r="D506">
            <v>-171775305.71000001</v>
          </cell>
        </row>
        <row r="507">
          <cell r="A507">
            <v>2121</v>
          </cell>
          <cell r="B507" t="str">
            <v>PRESTAMOS PACTADOS HASTA UN AÑO PLAZO</v>
          </cell>
          <cell r="C507">
            <v>-5003150.68</v>
          </cell>
          <cell r="D507">
            <v>-5003150.68</v>
          </cell>
        </row>
        <row r="508">
          <cell r="A508">
            <v>212106</v>
          </cell>
          <cell r="B508" t="str">
            <v>ADEUDADO A OTRAS ENTIDADES DEL SISTEMA FINANCIERO</v>
          </cell>
          <cell r="C508">
            <v>-5003150.68</v>
          </cell>
          <cell r="D508">
            <v>-5003150.68</v>
          </cell>
        </row>
        <row r="509">
          <cell r="A509">
            <v>2121060701</v>
          </cell>
          <cell r="B509" t="str">
            <v>BANCOS</v>
          </cell>
          <cell r="C509">
            <v>-5000000</v>
          </cell>
          <cell r="D509">
            <v>-5000000</v>
          </cell>
        </row>
        <row r="510">
          <cell r="A510">
            <v>2121069901</v>
          </cell>
          <cell r="B510" t="str">
            <v>INTERESES Y OTROS POR PAGAR</v>
          </cell>
          <cell r="C510">
            <v>-3150.68</v>
          </cell>
          <cell r="D510">
            <v>-3150.68</v>
          </cell>
        </row>
        <row r="511">
          <cell r="A511">
            <v>212106990107</v>
          </cell>
          <cell r="B511" t="str">
            <v>A BANCOS</v>
          </cell>
          <cell r="C511">
            <v>-3150.68</v>
          </cell>
          <cell r="D511">
            <v>-3150.68</v>
          </cell>
        </row>
        <row r="512">
          <cell r="A512">
            <v>2122</v>
          </cell>
          <cell r="B512" t="str">
            <v>PRESTAMOS PACTADOS A MAS DE UN AÑO PLAZO</v>
          </cell>
          <cell r="C512">
            <v>-3693461.23</v>
          </cell>
          <cell r="D512">
            <v>-3693461.23</v>
          </cell>
        </row>
        <row r="513">
          <cell r="A513">
            <v>212206</v>
          </cell>
          <cell r="B513" t="str">
            <v>ADEUDADO A OTRAS ENTIDADES DEL SISTEMA FINANCIERO</v>
          </cell>
          <cell r="C513">
            <v>-3522858.4</v>
          </cell>
          <cell r="D513">
            <v>-3522858.4</v>
          </cell>
        </row>
        <row r="514">
          <cell r="A514">
            <v>2122060701</v>
          </cell>
          <cell r="B514" t="str">
            <v>BANCOS</v>
          </cell>
          <cell r="C514">
            <v>-3506837.43</v>
          </cell>
          <cell r="D514">
            <v>-3506837.43</v>
          </cell>
        </row>
        <row r="515">
          <cell r="A515">
            <v>2122069901</v>
          </cell>
          <cell r="B515" t="str">
            <v>INTERESES Y OTROS POR PAGAR</v>
          </cell>
          <cell r="C515">
            <v>-16020.97</v>
          </cell>
          <cell r="D515">
            <v>-16020.97</v>
          </cell>
        </row>
        <row r="516">
          <cell r="A516">
            <v>212206990107</v>
          </cell>
          <cell r="B516" t="str">
            <v>A BANCOS</v>
          </cell>
          <cell r="C516">
            <v>-16020.97</v>
          </cell>
          <cell r="D516">
            <v>-16020.97</v>
          </cell>
        </row>
        <row r="517">
          <cell r="A517">
            <v>212207</v>
          </cell>
          <cell r="B517" t="str">
            <v>ADEUDADO AL BMI PARA PRESTAR A TERCEROS</v>
          </cell>
          <cell r="C517">
            <v>-170602.83</v>
          </cell>
          <cell r="D517">
            <v>-170602.83</v>
          </cell>
        </row>
        <row r="518">
          <cell r="A518">
            <v>2122070101</v>
          </cell>
          <cell r="B518" t="str">
            <v>PARA PRESTAR A TERCEROS</v>
          </cell>
          <cell r="C518">
            <v>-169717.68</v>
          </cell>
          <cell r="D518">
            <v>-169717.68</v>
          </cell>
        </row>
        <row r="519">
          <cell r="A519">
            <v>2122079901</v>
          </cell>
          <cell r="B519" t="str">
            <v>INTERESES Y OTROS POR PAGAR</v>
          </cell>
          <cell r="C519">
            <v>-885.15</v>
          </cell>
          <cell r="D519">
            <v>-885.15</v>
          </cell>
        </row>
        <row r="520">
          <cell r="A520">
            <v>2123</v>
          </cell>
          <cell r="B520" t="str">
            <v>PRESTAMOS PACTADOS A CINCO O MAS ANIOS PLAZO</v>
          </cell>
          <cell r="C520">
            <v>-163078693.80000001</v>
          </cell>
          <cell r="D520">
            <v>-163078693.80000001</v>
          </cell>
        </row>
        <row r="521">
          <cell r="A521">
            <v>212306</v>
          </cell>
          <cell r="B521" t="str">
            <v>ADEUDADO A ENTIDADES EXTRANJERAS</v>
          </cell>
          <cell r="C521">
            <v>-158440755.91999999</v>
          </cell>
          <cell r="D521">
            <v>-158440755.91999999</v>
          </cell>
        </row>
        <row r="522">
          <cell r="A522">
            <v>2123060201</v>
          </cell>
          <cell r="B522" t="str">
            <v>ADEUDADO A BANCOS EXTRANJEROS POR LINEAS DE CREDITO</v>
          </cell>
          <cell r="C522">
            <v>-92103717.950000003</v>
          </cell>
          <cell r="D522">
            <v>-92103717.950000003</v>
          </cell>
        </row>
        <row r="523">
          <cell r="A523">
            <v>2123060301</v>
          </cell>
          <cell r="B523" t="str">
            <v>ADEUDADO A BANCOS EXTRANJEROS - OTROS</v>
          </cell>
          <cell r="C523">
            <v>-65115882.789999999</v>
          </cell>
          <cell r="D523">
            <v>-65115882.789999999</v>
          </cell>
        </row>
        <row r="524">
          <cell r="A524">
            <v>2123069901</v>
          </cell>
          <cell r="B524" t="str">
            <v>INTERESES Y OTROS POR PAGAR</v>
          </cell>
          <cell r="C524">
            <v>-1221155.18</v>
          </cell>
          <cell r="D524">
            <v>-1221155.18</v>
          </cell>
        </row>
        <row r="525">
          <cell r="A525">
            <v>212306990102</v>
          </cell>
          <cell r="B525" t="str">
            <v>ADEUDADO A BANCOS EXTRANJEROS POR LINEAS DE CREDITO</v>
          </cell>
          <cell r="C525">
            <v>-532538.53</v>
          </cell>
          <cell r="D525">
            <v>-532538.53</v>
          </cell>
        </row>
        <row r="526">
          <cell r="A526">
            <v>212306990103</v>
          </cell>
          <cell r="B526" t="str">
            <v>ADEUDADO A BANCOS EXTRANJEROS - OTROS</v>
          </cell>
          <cell r="C526">
            <v>-688616.65</v>
          </cell>
          <cell r="D526">
            <v>-688616.65</v>
          </cell>
        </row>
        <row r="527">
          <cell r="A527">
            <v>212307</v>
          </cell>
          <cell r="B527" t="str">
            <v>OTROS PRESTAMOS</v>
          </cell>
          <cell r="C527">
            <v>-4637937.88</v>
          </cell>
          <cell r="D527">
            <v>-4637937.88</v>
          </cell>
        </row>
        <row r="528">
          <cell r="A528">
            <v>2123070101</v>
          </cell>
          <cell r="B528" t="str">
            <v>PARA PRESTAR A TERCEROS</v>
          </cell>
          <cell r="C528">
            <v>-4612287.01</v>
          </cell>
          <cell r="D528">
            <v>-4612287.01</v>
          </cell>
        </row>
        <row r="529">
          <cell r="A529">
            <v>2123079901</v>
          </cell>
          <cell r="B529" t="str">
            <v>INTERESES Y OTROS POR PAGAR</v>
          </cell>
          <cell r="C529">
            <v>-25650.87</v>
          </cell>
          <cell r="D529">
            <v>-25650.87</v>
          </cell>
        </row>
        <row r="530">
          <cell r="A530">
            <v>213</v>
          </cell>
          <cell r="B530" t="str">
            <v>OBLIGACIONES A LA VISTA</v>
          </cell>
          <cell r="C530">
            <v>-32357.97</v>
          </cell>
          <cell r="D530">
            <v>-32357.97</v>
          </cell>
        </row>
        <row r="531">
          <cell r="A531">
            <v>2130</v>
          </cell>
          <cell r="B531" t="str">
            <v>OBLIGACIONES A LA VISTA</v>
          </cell>
          <cell r="C531">
            <v>-32357.97</v>
          </cell>
          <cell r="D531">
            <v>-32357.97</v>
          </cell>
        </row>
        <row r="532">
          <cell r="A532">
            <v>213001</v>
          </cell>
          <cell r="B532" t="str">
            <v>CHEQUES PROPIOS</v>
          </cell>
          <cell r="C532">
            <v>-28311.38</v>
          </cell>
          <cell r="D532">
            <v>-28311.38</v>
          </cell>
        </row>
        <row r="533">
          <cell r="A533">
            <v>2130010201</v>
          </cell>
          <cell r="B533" t="str">
            <v>CHEQUES CERTIFICADOS - ML</v>
          </cell>
          <cell r="C533">
            <v>-28311.38</v>
          </cell>
          <cell r="D533">
            <v>-28311.38</v>
          </cell>
        </row>
        <row r="534">
          <cell r="A534">
            <v>213003</v>
          </cell>
          <cell r="B534" t="str">
            <v>COBROS POR CUENTA AJENA</v>
          </cell>
          <cell r="C534">
            <v>-4046.59</v>
          </cell>
          <cell r="D534">
            <v>-4046.59</v>
          </cell>
        </row>
        <row r="535">
          <cell r="A535">
            <v>2130030100</v>
          </cell>
          <cell r="B535" t="str">
            <v>COBRANZAS LOCALES</v>
          </cell>
          <cell r="C535">
            <v>-1660.7</v>
          </cell>
          <cell r="D535">
            <v>-1660.7</v>
          </cell>
        </row>
        <row r="536">
          <cell r="A536">
            <v>213003010004</v>
          </cell>
          <cell r="B536" t="str">
            <v>COLECTORES</v>
          </cell>
          <cell r="C536">
            <v>-1660.7</v>
          </cell>
          <cell r="D536">
            <v>-1660.7</v>
          </cell>
        </row>
        <row r="537">
          <cell r="A537">
            <v>21300301000402</v>
          </cell>
          <cell r="B537" t="str">
            <v>COLECTORES INTERENTIDADES</v>
          </cell>
          <cell r="C537">
            <v>-1660.7</v>
          </cell>
          <cell r="D537">
            <v>-1660.7</v>
          </cell>
        </row>
        <row r="538">
          <cell r="A538">
            <v>2130030300</v>
          </cell>
          <cell r="B538" t="str">
            <v>IMPUESTOS Y SERVICIOS PIBLICOS</v>
          </cell>
          <cell r="C538">
            <v>-2385.89</v>
          </cell>
          <cell r="D538">
            <v>-2385.89</v>
          </cell>
        </row>
        <row r="539">
          <cell r="A539">
            <v>213003030002</v>
          </cell>
          <cell r="B539" t="str">
            <v>SERVICIOS PUBLICOS</v>
          </cell>
          <cell r="C539">
            <v>-2385.89</v>
          </cell>
          <cell r="D539">
            <v>-2385.89</v>
          </cell>
        </row>
        <row r="540">
          <cell r="A540">
            <v>21300303000203</v>
          </cell>
          <cell r="B540" t="str">
            <v>SERVICIO TELEFONICO</v>
          </cell>
          <cell r="C540">
            <v>-2385.89</v>
          </cell>
          <cell r="D540">
            <v>-2385.89</v>
          </cell>
        </row>
        <row r="541">
          <cell r="A541">
            <v>22</v>
          </cell>
          <cell r="B541" t="str">
            <v>OTROS PASIVOS</v>
          </cell>
          <cell r="C541">
            <v>-256338308.78999999</v>
          </cell>
          <cell r="D541">
            <v>-256338308.78999999</v>
          </cell>
        </row>
        <row r="542">
          <cell r="A542">
            <v>222</v>
          </cell>
          <cell r="B542" t="str">
            <v>CUENTAS POR PAGAR</v>
          </cell>
          <cell r="C542">
            <v>-247057325.15000001</v>
          </cell>
          <cell r="D542">
            <v>-247057325.15000001</v>
          </cell>
        </row>
        <row r="543">
          <cell r="A543">
            <v>2220</v>
          </cell>
          <cell r="B543" t="str">
            <v>CUENTAS POR PAGAR</v>
          </cell>
          <cell r="C543">
            <v>-247057325.15000001</v>
          </cell>
          <cell r="D543">
            <v>-247057325.15000001</v>
          </cell>
        </row>
        <row r="544">
          <cell r="A544">
            <v>222005</v>
          </cell>
          <cell r="B544" t="str">
            <v>IMPUESTOS SERVICIOS PUBLICOS Y OTRAS OBLIGACIONES</v>
          </cell>
          <cell r="C544">
            <v>-556702.41</v>
          </cell>
          <cell r="D544">
            <v>-556702.41</v>
          </cell>
        </row>
        <row r="545">
          <cell r="A545">
            <v>2220050100</v>
          </cell>
          <cell r="B545" t="str">
            <v>IMPUESTOS</v>
          </cell>
          <cell r="C545">
            <v>-183304.01</v>
          </cell>
          <cell r="D545">
            <v>-183304.01</v>
          </cell>
        </row>
        <row r="546">
          <cell r="A546">
            <v>222005010001</v>
          </cell>
          <cell r="B546" t="str">
            <v>IVA POR PAGAR</v>
          </cell>
          <cell r="C546">
            <v>-183304.01</v>
          </cell>
          <cell r="D546">
            <v>-183304.01</v>
          </cell>
        </row>
        <row r="547">
          <cell r="A547">
            <v>2220050200</v>
          </cell>
          <cell r="B547" t="str">
            <v>SERVICIOS PUBLICOS</v>
          </cell>
          <cell r="C547">
            <v>-41388.35</v>
          </cell>
          <cell r="D547">
            <v>-41388.35</v>
          </cell>
        </row>
        <row r="548">
          <cell r="A548">
            <v>222005020001</v>
          </cell>
          <cell r="B548" t="str">
            <v>TELEFONO</v>
          </cell>
          <cell r="C548">
            <v>-18519.66</v>
          </cell>
          <cell r="D548">
            <v>-18519.66</v>
          </cell>
        </row>
        <row r="549">
          <cell r="A549">
            <v>222005020002</v>
          </cell>
          <cell r="B549" t="str">
            <v>AGUA</v>
          </cell>
          <cell r="C549">
            <v>-3558.97</v>
          </cell>
          <cell r="D549">
            <v>-3558.97</v>
          </cell>
        </row>
        <row r="550">
          <cell r="A550">
            <v>222005020003</v>
          </cell>
          <cell r="B550" t="str">
            <v>ENERGIA ELECTRICA</v>
          </cell>
          <cell r="C550">
            <v>-19309.72</v>
          </cell>
          <cell r="D550">
            <v>-19309.72</v>
          </cell>
        </row>
        <row r="551">
          <cell r="A551">
            <v>2220050300</v>
          </cell>
          <cell r="B551" t="str">
            <v>CUOTA PATRONAL ISSS</v>
          </cell>
          <cell r="C551">
            <v>-19061.759999999998</v>
          </cell>
          <cell r="D551">
            <v>-19061.759999999998</v>
          </cell>
        </row>
        <row r="552">
          <cell r="A552">
            <v>222005030001</v>
          </cell>
          <cell r="B552" t="str">
            <v>SALUD</v>
          </cell>
          <cell r="C552">
            <v>-16909.8</v>
          </cell>
          <cell r="D552">
            <v>-16909.8</v>
          </cell>
        </row>
        <row r="553">
          <cell r="A553">
            <v>222005030003</v>
          </cell>
          <cell r="B553" t="str">
            <v>INSTITUTO SALVADOREÑO DE FORMACION PROFESIONAL</v>
          </cell>
          <cell r="C553">
            <v>-2151.96</v>
          </cell>
          <cell r="D553">
            <v>-2151.96</v>
          </cell>
        </row>
        <row r="554">
          <cell r="A554">
            <v>2220050400</v>
          </cell>
          <cell r="B554" t="str">
            <v>PROVEEDORES</v>
          </cell>
          <cell r="C554">
            <v>-270674.37</v>
          </cell>
          <cell r="D554">
            <v>-270674.37</v>
          </cell>
        </row>
        <row r="555">
          <cell r="A555">
            <v>222005040001</v>
          </cell>
          <cell r="B555" t="str">
            <v>PROVEEDORES</v>
          </cell>
          <cell r="C555">
            <v>-250241.15</v>
          </cell>
          <cell r="D555">
            <v>-250241.15</v>
          </cell>
        </row>
        <row r="556">
          <cell r="A556">
            <v>222005040003</v>
          </cell>
          <cell r="B556" t="str">
            <v>PROVEEDORES - BANCA MOVIL</v>
          </cell>
          <cell r="C556">
            <v>-20433.22</v>
          </cell>
          <cell r="D556">
            <v>-20433.22</v>
          </cell>
        </row>
        <row r="557">
          <cell r="A557">
            <v>2220050700</v>
          </cell>
          <cell r="B557" t="str">
            <v>AFP</v>
          </cell>
          <cell r="C557">
            <v>-42273.919999999998</v>
          </cell>
          <cell r="D557">
            <v>-42273.919999999998</v>
          </cell>
        </row>
        <row r="558">
          <cell r="A558">
            <v>222005070001</v>
          </cell>
          <cell r="B558" t="str">
            <v>CONFIA</v>
          </cell>
          <cell r="C558">
            <v>-14444</v>
          </cell>
          <cell r="D558">
            <v>-14444</v>
          </cell>
        </row>
        <row r="559">
          <cell r="A559">
            <v>222005070002</v>
          </cell>
          <cell r="B559" t="str">
            <v>CRECER</v>
          </cell>
          <cell r="C559">
            <v>-27829.919999999998</v>
          </cell>
          <cell r="D559">
            <v>-27829.919999999998</v>
          </cell>
        </row>
        <row r="560">
          <cell r="A560">
            <v>222006</v>
          </cell>
          <cell r="B560" t="str">
            <v>IMPUESTO SOBRE LA RENTA</v>
          </cell>
          <cell r="C560">
            <v>-1774547.11</v>
          </cell>
          <cell r="D560">
            <v>-1774547.11</v>
          </cell>
        </row>
        <row r="561">
          <cell r="A561">
            <v>2220060000</v>
          </cell>
          <cell r="B561" t="str">
            <v>IMPUESTO SOBRE LA RENTA</v>
          </cell>
          <cell r="C561">
            <v>-1774547.11</v>
          </cell>
          <cell r="D561">
            <v>-1774547.11</v>
          </cell>
        </row>
        <row r="562">
          <cell r="A562">
            <v>222007</v>
          </cell>
          <cell r="B562" t="str">
            <v>PASIVOS TRANSITORIOS</v>
          </cell>
          <cell r="C562">
            <v>-4991.88</v>
          </cell>
          <cell r="D562">
            <v>-4991.88</v>
          </cell>
        </row>
        <row r="563">
          <cell r="A563">
            <v>2220070201</v>
          </cell>
          <cell r="B563" t="str">
            <v>COBROS POR CUENTA AJENA</v>
          </cell>
          <cell r="C563">
            <v>-4991.88</v>
          </cell>
          <cell r="D563">
            <v>-4991.88</v>
          </cell>
        </row>
        <row r="564">
          <cell r="A564">
            <v>222007020102</v>
          </cell>
          <cell r="B564" t="str">
            <v>SEGURO DE DEUDA</v>
          </cell>
          <cell r="C564">
            <v>-2244.7199999999998</v>
          </cell>
          <cell r="D564">
            <v>-2244.7199999999998</v>
          </cell>
        </row>
        <row r="565">
          <cell r="A565">
            <v>222007020104</v>
          </cell>
          <cell r="B565" t="str">
            <v>SEGUROS DE CESANTIA</v>
          </cell>
          <cell r="C565">
            <v>-1650.41</v>
          </cell>
          <cell r="D565">
            <v>-1650.41</v>
          </cell>
        </row>
        <row r="566">
          <cell r="A566">
            <v>222007020107</v>
          </cell>
          <cell r="B566" t="str">
            <v>SEGURO POR DAÑOS</v>
          </cell>
          <cell r="C566">
            <v>-1096.75</v>
          </cell>
          <cell r="D566">
            <v>-1096.75</v>
          </cell>
        </row>
        <row r="567">
          <cell r="A567">
            <v>222099</v>
          </cell>
          <cell r="B567" t="str">
            <v>OTRAS</v>
          </cell>
          <cell r="C567">
            <v>-244721083.75</v>
          </cell>
          <cell r="D567">
            <v>-244721083.75</v>
          </cell>
        </row>
        <row r="568">
          <cell r="A568">
            <v>2220990101</v>
          </cell>
          <cell r="B568" t="str">
            <v>SOBRANTES DE CAJA</v>
          </cell>
          <cell r="C568">
            <v>-7916.61</v>
          </cell>
          <cell r="D568">
            <v>-7916.61</v>
          </cell>
        </row>
        <row r="569">
          <cell r="A569">
            <v>222099010101</v>
          </cell>
          <cell r="B569" t="str">
            <v>OFICINA CENTRAL</v>
          </cell>
          <cell r="C569">
            <v>-5</v>
          </cell>
          <cell r="D569">
            <v>-5</v>
          </cell>
        </row>
        <row r="570">
          <cell r="A570">
            <v>222099010102</v>
          </cell>
          <cell r="B570" t="str">
            <v>AGENCIAS</v>
          </cell>
          <cell r="C570">
            <v>-1.61</v>
          </cell>
          <cell r="D570">
            <v>-1.61</v>
          </cell>
        </row>
        <row r="571">
          <cell r="A571">
            <v>222099010103</v>
          </cell>
          <cell r="B571" t="str">
            <v>SOBRANTE EN ATM´S</v>
          </cell>
          <cell r="C571">
            <v>-7910</v>
          </cell>
          <cell r="D571">
            <v>-7910</v>
          </cell>
        </row>
        <row r="572">
          <cell r="A572">
            <v>2220990201</v>
          </cell>
          <cell r="B572" t="str">
            <v>DEBITO FISCAL</v>
          </cell>
          <cell r="C572">
            <v>-30596.93</v>
          </cell>
          <cell r="D572">
            <v>-30596.93</v>
          </cell>
        </row>
        <row r="573">
          <cell r="A573">
            <v>222099020102</v>
          </cell>
          <cell r="B573" t="str">
            <v>RETENCION IVA 1 %</v>
          </cell>
          <cell r="C573">
            <v>-5308.54</v>
          </cell>
          <cell r="D573">
            <v>-5308.54</v>
          </cell>
        </row>
        <row r="574">
          <cell r="A574">
            <v>222099020103</v>
          </cell>
          <cell r="B574" t="str">
            <v>RETENCION IVA 13%</v>
          </cell>
          <cell r="C574">
            <v>-25288.39</v>
          </cell>
          <cell r="D574">
            <v>-25288.39</v>
          </cell>
        </row>
        <row r="575">
          <cell r="A575">
            <v>2220999101</v>
          </cell>
          <cell r="B575" t="str">
            <v>OTRAS</v>
          </cell>
          <cell r="C575">
            <v>-244682570.21000001</v>
          </cell>
          <cell r="D575">
            <v>-244682570.21000001</v>
          </cell>
        </row>
        <row r="576">
          <cell r="A576">
            <v>222099910102</v>
          </cell>
          <cell r="B576" t="str">
            <v>EXCEDENTES DE CUOTAS</v>
          </cell>
          <cell r="C576">
            <v>-388.1</v>
          </cell>
          <cell r="D576">
            <v>-388.1</v>
          </cell>
        </row>
        <row r="577">
          <cell r="A577">
            <v>222099910104</v>
          </cell>
          <cell r="B577" t="str">
            <v>SERVICIOS DE TARJETAS DE CREDITO Y DEBITO POR PAGAR</v>
          </cell>
          <cell r="C577">
            <v>-87491.54</v>
          </cell>
          <cell r="D577">
            <v>-87491.54</v>
          </cell>
        </row>
        <row r="578">
          <cell r="A578">
            <v>222099910105</v>
          </cell>
          <cell r="B578" t="str">
            <v>FONDO PARA GASTOS DE PUBLICIDAD DEL SISTEMA FEDECREDITO</v>
          </cell>
          <cell r="C578">
            <v>-1336783.25</v>
          </cell>
          <cell r="D578">
            <v>-1336783.25</v>
          </cell>
        </row>
        <row r="579">
          <cell r="A579">
            <v>222099910106</v>
          </cell>
          <cell r="B579" t="str">
            <v>VALORES PENDIENTES DE OPERACIONES TRANSFER365</v>
          </cell>
          <cell r="C579">
            <v>-15405.78</v>
          </cell>
          <cell r="D579">
            <v>-15405.78</v>
          </cell>
        </row>
        <row r="580">
          <cell r="A580">
            <v>222099910107</v>
          </cell>
          <cell r="B580" t="str">
            <v>ACCIONES POR DEVOLVER</v>
          </cell>
          <cell r="C580">
            <v>-1514250</v>
          </cell>
          <cell r="D580">
            <v>-1514250</v>
          </cell>
        </row>
        <row r="581">
          <cell r="A581">
            <v>222099910109</v>
          </cell>
          <cell r="B581" t="str">
            <v>RESERVA DE LIQUIDEZ</v>
          </cell>
          <cell r="C581">
            <v>-224472256.83000001</v>
          </cell>
          <cell r="D581">
            <v>-224472256.83000001</v>
          </cell>
        </row>
        <row r="582">
          <cell r="A582">
            <v>22209991010903</v>
          </cell>
          <cell r="B582" t="str">
            <v>ENTIDADES SOCIAS NO SUPERVISADAS POR SSF</v>
          </cell>
          <cell r="C582">
            <v>-223370488.13999999</v>
          </cell>
          <cell r="D582">
            <v>-223370488.13999999</v>
          </cell>
        </row>
        <row r="583">
          <cell r="A583">
            <v>2220999101090300</v>
          </cell>
          <cell r="B583" t="str">
            <v>CAJAS DE CREDITO</v>
          </cell>
          <cell r="C583">
            <v>-211151418.11000001</v>
          </cell>
          <cell r="D583">
            <v>-211151418.11000001</v>
          </cell>
        </row>
        <row r="584">
          <cell r="A584">
            <v>2220999101090300</v>
          </cell>
          <cell r="B584" t="str">
            <v>BANCOS DE LOS TRABAJADORES</v>
          </cell>
          <cell r="C584">
            <v>-12219070.029999999</v>
          </cell>
          <cell r="D584">
            <v>-12219070.029999999</v>
          </cell>
        </row>
        <row r="585">
          <cell r="A585">
            <v>22209991010904</v>
          </cell>
          <cell r="B585" t="str">
            <v>EX SOCIO DE FEDECRÉDITO-CAJA DE CRÉDITO DE COLÓN</v>
          </cell>
          <cell r="C585">
            <v>-1101768.69</v>
          </cell>
          <cell r="D585">
            <v>-1101768.69</v>
          </cell>
        </row>
        <row r="586">
          <cell r="A586">
            <v>222099910111</v>
          </cell>
          <cell r="B586" t="str">
            <v>DISPONIBLE DE ENTIDADES SOCIAS</v>
          </cell>
          <cell r="C586">
            <v>-7834457.5800000001</v>
          </cell>
          <cell r="D586">
            <v>-7834457.5800000001</v>
          </cell>
        </row>
        <row r="587">
          <cell r="A587">
            <v>22209991011101</v>
          </cell>
          <cell r="B587" t="str">
            <v>CAJAS DE CREDITO</v>
          </cell>
          <cell r="C587">
            <v>-6624390.7999999998</v>
          </cell>
          <cell r="D587">
            <v>-6624390.7999999998</v>
          </cell>
        </row>
        <row r="588">
          <cell r="A588">
            <v>22209991011102</v>
          </cell>
          <cell r="B588" t="str">
            <v>BANCOS DE LOS TRABAJADORES</v>
          </cell>
          <cell r="C588">
            <v>-1146534.8600000001</v>
          </cell>
          <cell r="D588">
            <v>-1146534.8600000001</v>
          </cell>
        </row>
        <row r="589">
          <cell r="A589">
            <v>22209991011103</v>
          </cell>
          <cell r="B589" t="str">
            <v>FEDESERVI</v>
          </cell>
          <cell r="C589">
            <v>-63531.92</v>
          </cell>
          <cell r="D589">
            <v>-63531.92</v>
          </cell>
        </row>
        <row r="590">
          <cell r="A590">
            <v>222099910113</v>
          </cell>
          <cell r="B590" t="str">
            <v>CUOTA PLAN DE MARKETING</v>
          </cell>
          <cell r="C590">
            <v>-144561.99</v>
          </cell>
          <cell r="D590">
            <v>-144561.99</v>
          </cell>
        </row>
        <row r="591">
          <cell r="A591">
            <v>222099910117</v>
          </cell>
          <cell r="B591" t="str">
            <v>FONDO BECAS</v>
          </cell>
          <cell r="C591">
            <v>-15230</v>
          </cell>
          <cell r="D591">
            <v>-15230</v>
          </cell>
        </row>
        <row r="592">
          <cell r="A592">
            <v>222099910118</v>
          </cell>
          <cell r="B592" t="str">
            <v>IPSFA</v>
          </cell>
          <cell r="C592">
            <v>-64.52</v>
          </cell>
          <cell r="D592">
            <v>-64.52</v>
          </cell>
        </row>
        <row r="593">
          <cell r="A593">
            <v>222099910121</v>
          </cell>
          <cell r="B593" t="str">
            <v>CUOTA CAMPAÑA PROMOCIONAL</v>
          </cell>
          <cell r="C593">
            <v>-23329.18</v>
          </cell>
          <cell r="D593">
            <v>-23329.18</v>
          </cell>
        </row>
        <row r="594">
          <cell r="A594">
            <v>222099910122</v>
          </cell>
          <cell r="B594" t="str">
            <v>CUOTAS GASTOS FUNCIONAMIENTO CADI</v>
          </cell>
          <cell r="C594">
            <v>-584537.9</v>
          </cell>
          <cell r="D594">
            <v>-584537.9</v>
          </cell>
        </row>
        <row r="595">
          <cell r="A595">
            <v>222099910132</v>
          </cell>
          <cell r="B595" t="str">
            <v>ADMINISTRACION DE VENTAS</v>
          </cell>
          <cell r="C595">
            <v>-14029.33</v>
          </cell>
          <cell r="D595">
            <v>-14029.33</v>
          </cell>
        </row>
        <row r="596">
          <cell r="A596">
            <v>22209991013202</v>
          </cell>
          <cell r="B596" t="str">
            <v>CONTRACARGOS</v>
          </cell>
          <cell r="C596">
            <v>-14029.33</v>
          </cell>
          <cell r="D596">
            <v>-14029.33</v>
          </cell>
        </row>
        <row r="597">
          <cell r="A597">
            <v>222099910134</v>
          </cell>
          <cell r="B597" t="str">
            <v>FONDOS SIGUE CORPORATION</v>
          </cell>
          <cell r="C597">
            <v>-67289.600000000006</v>
          </cell>
          <cell r="D597">
            <v>-67289.600000000006</v>
          </cell>
        </row>
        <row r="598">
          <cell r="A598">
            <v>222099910135</v>
          </cell>
          <cell r="B598" t="str">
            <v>FONDOS RECIBA NETWORKS</v>
          </cell>
          <cell r="C598">
            <v>-81907.490000000005</v>
          </cell>
          <cell r="D598">
            <v>-81907.490000000005</v>
          </cell>
        </row>
        <row r="599">
          <cell r="A599">
            <v>222099910136</v>
          </cell>
          <cell r="B599" t="str">
            <v>TELECOM</v>
          </cell>
          <cell r="C599">
            <v>-25329.86</v>
          </cell>
          <cell r="D599">
            <v>-25329.86</v>
          </cell>
        </row>
        <row r="600">
          <cell r="A600">
            <v>222099910137</v>
          </cell>
          <cell r="B600" t="str">
            <v>UNITELLER</v>
          </cell>
          <cell r="C600">
            <v>-33126.47</v>
          </cell>
          <cell r="D600">
            <v>-33126.47</v>
          </cell>
        </row>
        <row r="601">
          <cell r="A601">
            <v>222099910140</v>
          </cell>
          <cell r="B601" t="str">
            <v>EMPRESAS REMESADORAS</v>
          </cell>
          <cell r="C601">
            <v>-177718.84</v>
          </cell>
          <cell r="D601">
            <v>-177718.84</v>
          </cell>
        </row>
        <row r="602">
          <cell r="A602">
            <v>222099910141</v>
          </cell>
          <cell r="B602" t="str">
            <v>EMPRESA PROMOTORA DE SALUD</v>
          </cell>
          <cell r="C602">
            <v>-27.01</v>
          </cell>
          <cell r="D602">
            <v>-27.01</v>
          </cell>
        </row>
        <row r="603">
          <cell r="A603">
            <v>222099910143</v>
          </cell>
          <cell r="B603" t="str">
            <v>COLECTURIA DELSUR</v>
          </cell>
          <cell r="C603">
            <v>-35695.14</v>
          </cell>
          <cell r="D603">
            <v>-35695.14</v>
          </cell>
        </row>
        <row r="604">
          <cell r="A604">
            <v>222099910145</v>
          </cell>
          <cell r="B604" t="str">
            <v>OPERACIONES POR APLICAR</v>
          </cell>
          <cell r="C604">
            <v>-133371.06</v>
          </cell>
          <cell r="D604">
            <v>-133371.06</v>
          </cell>
        </row>
        <row r="605">
          <cell r="A605">
            <v>222099910146</v>
          </cell>
          <cell r="B605" t="str">
            <v>SERVICIO DE ATM´S</v>
          </cell>
          <cell r="C605">
            <v>-11.3</v>
          </cell>
          <cell r="D605">
            <v>-11.3</v>
          </cell>
        </row>
        <row r="606">
          <cell r="A606">
            <v>22209991014602</v>
          </cell>
          <cell r="B606" t="str">
            <v>COMISIONES POR SERVICIO DE RED ATM´S</v>
          </cell>
          <cell r="C606">
            <v>-11.3</v>
          </cell>
          <cell r="D606">
            <v>-11.3</v>
          </cell>
        </row>
        <row r="607">
          <cell r="A607">
            <v>2220999101460200</v>
          </cell>
          <cell r="B607" t="str">
            <v>COMISION A ATH POR OPERACIONES DE OTROS BANCOS EN ATM DE FCB</v>
          </cell>
          <cell r="C607">
            <v>-11.3</v>
          </cell>
          <cell r="D607">
            <v>-11.3</v>
          </cell>
        </row>
        <row r="608">
          <cell r="A608">
            <v>222099910147</v>
          </cell>
          <cell r="B608" t="str">
            <v>AES</v>
          </cell>
          <cell r="C608">
            <v>-125618.61</v>
          </cell>
          <cell r="D608">
            <v>-125618.61</v>
          </cell>
        </row>
        <row r="609">
          <cell r="A609">
            <v>22209991014701</v>
          </cell>
          <cell r="B609" t="str">
            <v>SERVICIO DE CAESS</v>
          </cell>
          <cell r="C609">
            <v>-28238.68</v>
          </cell>
          <cell r="D609">
            <v>-28238.68</v>
          </cell>
        </row>
        <row r="610">
          <cell r="A610">
            <v>22209991014702</v>
          </cell>
          <cell r="B610" t="str">
            <v>SERVICIO DE CLESA</v>
          </cell>
          <cell r="C610">
            <v>-34082.18</v>
          </cell>
          <cell r="D610">
            <v>-34082.18</v>
          </cell>
        </row>
        <row r="611">
          <cell r="A611">
            <v>22209991014703</v>
          </cell>
          <cell r="B611" t="str">
            <v>SERVICIO DE EEO</v>
          </cell>
          <cell r="C611">
            <v>-42600.18</v>
          </cell>
          <cell r="D611">
            <v>-42600.18</v>
          </cell>
        </row>
        <row r="612">
          <cell r="A612">
            <v>22209991014704</v>
          </cell>
          <cell r="B612" t="str">
            <v>SERVICIO DE DEUSEN</v>
          </cell>
          <cell r="C612">
            <v>-20697.57</v>
          </cell>
          <cell r="D612">
            <v>-20697.57</v>
          </cell>
        </row>
        <row r="613">
          <cell r="A613">
            <v>222099910149</v>
          </cell>
          <cell r="B613" t="str">
            <v>RECARGA DE SALDO EN CELULARES</v>
          </cell>
          <cell r="C613">
            <v>-26294.5</v>
          </cell>
          <cell r="D613">
            <v>-26294.5</v>
          </cell>
        </row>
        <row r="614">
          <cell r="A614">
            <v>22209991014901</v>
          </cell>
          <cell r="B614" t="str">
            <v>RECARGA DE SALDO CLARO</v>
          </cell>
          <cell r="C614">
            <v>-25888</v>
          </cell>
          <cell r="D614">
            <v>-25888</v>
          </cell>
        </row>
        <row r="615">
          <cell r="A615">
            <v>22209991014902</v>
          </cell>
          <cell r="B615" t="str">
            <v>DIGICEL</v>
          </cell>
          <cell r="C615">
            <v>-122.5</v>
          </cell>
          <cell r="D615">
            <v>-122.5</v>
          </cell>
        </row>
        <row r="616">
          <cell r="A616">
            <v>22209991014903</v>
          </cell>
          <cell r="B616" t="str">
            <v>TELEFONICA</v>
          </cell>
          <cell r="C616">
            <v>-284</v>
          </cell>
          <cell r="D616">
            <v>-284</v>
          </cell>
        </row>
        <row r="617">
          <cell r="A617">
            <v>222099910150</v>
          </cell>
          <cell r="B617" t="str">
            <v>COLECTURIA BELCORP</v>
          </cell>
          <cell r="C617">
            <v>-8276.57</v>
          </cell>
          <cell r="D617">
            <v>-8276.57</v>
          </cell>
        </row>
        <row r="618">
          <cell r="A618">
            <v>22209991015001</v>
          </cell>
          <cell r="B618" t="str">
            <v>SERVICIO DE COLECTURIA BELCORP</v>
          </cell>
          <cell r="C618">
            <v>-8276.57</v>
          </cell>
          <cell r="D618">
            <v>-8276.57</v>
          </cell>
        </row>
        <row r="619">
          <cell r="A619">
            <v>222099910151</v>
          </cell>
          <cell r="B619" t="str">
            <v>SERVICIO DE COLECTURIA</v>
          </cell>
          <cell r="C619">
            <v>-101987.71</v>
          </cell>
          <cell r="D619">
            <v>-101987.71</v>
          </cell>
        </row>
        <row r="620">
          <cell r="A620">
            <v>22209991015101</v>
          </cell>
          <cell r="B620" t="str">
            <v>SERVICIO DE ANDA</v>
          </cell>
          <cell r="C620">
            <v>-23029.97</v>
          </cell>
          <cell r="D620">
            <v>-23029.97</v>
          </cell>
        </row>
        <row r="621">
          <cell r="A621">
            <v>22209991015103</v>
          </cell>
          <cell r="B621" t="str">
            <v>SERVICIO DE TELEFONIA TIGO</v>
          </cell>
          <cell r="C621">
            <v>-7290.66</v>
          </cell>
          <cell r="D621">
            <v>-7290.66</v>
          </cell>
        </row>
        <row r="622">
          <cell r="A622">
            <v>22209991015105</v>
          </cell>
          <cell r="B622" t="str">
            <v>DIGICEL</v>
          </cell>
          <cell r="C622">
            <v>-100.87</v>
          </cell>
          <cell r="D622">
            <v>-100.87</v>
          </cell>
        </row>
        <row r="623">
          <cell r="A623">
            <v>22209991015107</v>
          </cell>
          <cell r="B623" t="str">
            <v>SEGUROS FEDECREDITO</v>
          </cell>
          <cell r="C623">
            <v>-5965.8</v>
          </cell>
          <cell r="D623">
            <v>-5965.8</v>
          </cell>
        </row>
        <row r="624">
          <cell r="A624">
            <v>2220999101510700</v>
          </cell>
          <cell r="B624" t="str">
            <v>FEDECREDITO VIDA, S.A., SEGUROS DE PERSONAS</v>
          </cell>
          <cell r="C624">
            <v>-5965.8</v>
          </cell>
          <cell r="D624">
            <v>-5965.8</v>
          </cell>
        </row>
        <row r="625">
          <cell r="A625">
            <v>22209991015108</v>
          </cell>
          <cell r="B625" t="str">
            <v>MULTINET</v>
          </cell>
          <cell r="C625">
            <v>-1968.23</v>
          </cell>
          <cell r="D625">
            <v>-1968.23</v>
          </cell>
        </row>
        <row r="626">
          <cell r="A626">
            <v>22209991015109</v>
          </cell>
          <cell r="B626" t="str">
            <v>ARABELA</v>
          </cell>
          <cell r="C626">
            <v>-523.13</v>
          </cell>
          <cell r="D626">
            <v>-523.13</v>
          </cell>
        </row>
        <row r="627">
          <cell r="A627">
            <v>22209991015110</v>
          </cell>
          <cell r="B627" t="str">
            <v>CREDI Q</v>
          </cell>
          <cell r="C627">
            <v>-5035.67</v>
          </cell>
          <cell r="D627">
            <v>-5035.67</v>
          </cell>
        </row>
        <row r="628">
          <cell r="A628">
            <v>22209991015111</v>
          </cell>
          <cell r="B628" t="str">
            <v>RENA WARE</v>
          </cell>
          <cell r="C628">
            <v>-272.23</v>
          </cell>
          <cell r="D628">
            <v>-272.23</v>
          </cell>
        </row>
        <row r="629">
          <cell r="A629">
            <v>22209991015112</v>
          </cell>
          <cell r="B629" t="str">
            <v>UNIVERSIDADES</v>
          </cell>
          <cell r="C629">
            <v>-1264.05</v>
          </cell>
          <cell r="D629">
            <v>-1264.05</v>
          </cell>
        </row>
        <row r="630">
          <cell r="A630">
            <v>2220999101511200</v>
          </cell>
          <cell r="B630" t="str">
            <v>UNIVERSIDAD FRANCISCO GAVIDIA</v>
          </cell>
          <cell r="C630">
            <v>-916.55</v>
          </cell>
          <cell r="D630">
            <v>-916.55</v>
          </cell>
        </row>
        <row r="631">
          <cell r="A631">
            <v>2220999101511200</v>
          </cell>
          <cell r="B631" t="str">
            <v>UNIVERSIDAD DE ORIENTE - UNIVO</v>
          </cell>
          <cell r="C631">
            <v>-347.5</v>
          </cell>
          <cell r="D631">
            <v>-347.5</v>
          </cell>
        </row>
        <row r="632">
          <cell r="A632">
            <v>22209991015113</v>
          </cell>
          <cell r="B632" t="str">
            <v>DISTRIBUIDORAS AUTOMOTRIZ</v>
          </cell>
          <cell r="C632">
            <v>-596</v>
          </cell>
          <cell r="D632">
            <v>-596</v>
          </cell>
        </row>
        <row r="633">
          <cell r="A633">
            <v>2220999101511290</v>
          </cell>
          <cell r="B633" t="str">
            <v>YAMAHA</v>
          </cell>
          <cell r="C633">
            <v>-596</v>
          </cell>
          <cell r="D633">
            <v>-596</v>
          </cell>
        </row>
        <row r="634">
          <cell r="A634">
            <v>22209991015114</v>
          </cell>
          <cell r="B634" t="str">
            <v>ALMACENES PRADO</v>
          </cell>
          <cell r="C634">
            <v>-45.6</v>
          </cell>
          <cell r="D634">
            <v>-45.6</v>
          </cell>
        </row>
        <row r="635">
          <cell r="A635">
            <v>22209991015115</v>
          </cell>
          <cell r="B635" t="str">
            <v>FONDO SOCIAL PARA LA VIVIENDA</v>
          </cell>
          <cell r="C635">
            <v>-55432.56</v>
          </cell>
          <cell r="D635">
            <v>-55432.56</v>
          </cell>
        </row>
        <row r="636">
          <cell r="A636">
            <v>22209991015116</v>
          </cell>
          <cell r="B636" t="str">
            <v>AVON</v>
          </cell>
          <cell r="C636">
            <v>-462.94</v>
          </cell>
          <cell r="D636">
            <v>-462.94</v>
          </cell>
        </row>
        <row r="637">
          <cell r="A637">
            <v>222099910152</v>
          </cell>
          <cell r="B637" t="str">
            <v>SERVICIO DE COLECTURIA EXTERNA</v>
          </cell>
          <cell r="C637">
            <v>-33113.410000000003</v>
          </cell>
          <cell r="D637">
            <v>-33113.410000000003</v>
          </cell>
        </row>
        <row r="638">
          <cell r="A638">
            <v>22209991015201</v>
          </cell>
          <cell r="B638" t="str">
            <v>PAGOS COLECTADOS</v>
          </cell>
          <cell r="C638">
            <v>-33113.410000000003</v>
          </cell>
          <cell r="D638">
            <v>-33113.410000000003</v>
          </cell>
        </row>
        <row r="639">
          <cell r="A639">
            <v>2220999101520090</v>
          </cell>
          <cell r="B639" t="str">
            <v>FARMACIAS ECONOMICAS</v>
          </cell>
          <cell r="C639">
            <v>-33113.410000000003</v>
          </cell>
          <cell r="D639">
            <v>-33113.410000000003</v>
          </cell>
        </row>
        <row r="640">
          <cell r="A640">
            <v>222099910153</v>
          </cell>
          <cell r="B640" t="str">
            <v>COMERCIALIZACION DE SEGUROS</v>
          </cell>
          <cell r="C640">
            <v>-14352.28</v>
          </cell>
          <cell r="D640">
            <v>-14352.28</v>
          </cell>
        </row>
        <row r="641">
          <cell r="A641">
            <v>22209991015301</v>
          </cell>
          <cell r="B641" t="str">
            <v>FEDECREDITO VIDA, S.A., SEGUROS DE PERSONAS</v>
          </cell>
          <cell r="C641">
            <v>-13755.28</v>
          </cell>
          <cell r="D641">
            <v>-13755.28</v>
          </cell>
        </row>
        <row r="642">
          <cell r="A642">
            <v>22209991015302</v>
          </cell>
          <cell r="B642" t="str">
            <v>SEGUROS FEDECREDITO, S.A.</v>
          </cell>
          <cell r="C642">
            <v>-32.5</v>
          </cell>
          <cell r="D642">
            <v>-32.5</v>
          </cell>
        </row>
        <row r="643">
          <cell r="A643">
            <v>2220999101530200</v>
          </cell>
          <cell r="B643" t="str">
            <v>COMERCIALIZACION SEGURO REMESAS FAMILIARES</v>
          </cell>
          <cell r="C643">
            <v>-32.5</v>
          </cell>
          <cell r="D643">
            <v>-32.5</v>
          </cell>
        </row>
        <row r="644">
          <cell r="A644">
            <v>22209991015303</v>
          </cell>
          <cell r="B644" t="str">
            <v>SERVICIO DE COMERCIALIZACION</v>
          </cell>
          <cell r="C644">
            <v>-564.5</v>
          </cell>
          <cell r="D644">
            <v>-564.5</v>
          </cell>
        </row>
        <row r="645">
          <cell r="A645">
            <v>2220999101530300</v>
          </cell>
          <cell r="B645" t="str">
            <v>SEGURO DE ASISTENCIA EXEQUIAL REPATRIACION</v>
          </cell>
          <cell r="C645">
            <v>-564.5</v>
          </cell>
          <cell r="D645">
            <v>-564.5</v>
          </cell>
        </row>
        <row r="646">
          <cell r="A646">
            <v>222099910156</v>
          </cell>
          <cell r="B646" t="str">
            <v>SERVICIO DE BANCA MOVIL</v>
          </cell>
          <cell r="C646">
            <v>-30588.1</v>
          </cell>
          <cell r="D646">
            <v>-30588.1</v>
          </cell>
        </row>
        <row r="647">
          <cell r="A647">
            <v>22209991015601</v>
          </cell>
          <cell r="B647" t="str">
            <v>SERVICIO DE BANCA MOVIL</v>
          </cell>
          <cell r="C647">
            <v>-30588.1</v>
          </cell>
          <cell r="D647">
            <v>-30588.1</v>
          </cell>
        </row>
        <row r="648">
          <cell r="A648">
            <v>222099910162</v>
          </cell>
          <cell r="B648" t="str">
            <v>COMISIONES POR SERVICIO</v>
          </cell>
          <cell r="C648">
            <v>-42068.44</v>
          </cell>
          <cell r="D648">
            <v>-42068.44</v>
          </cell>
        </row>
        <row r="649">
          <cell r="A649">
            <v>22209991016202</v>
          </cell>
          <cell r="B649" t="str">
            <v>COMISION POR SERVICIOS DE COLECTORES DE MESES ANTERIORES</v>
          </cell>
          <cell r="C649">
            <v>-25805.759999999998</v>
          </cell>
          <cell r="D649">
            <v>-25805.759999999998</v>
          </cell>
        </row>
        <row r="650">
          <cell r="A650">
            <v>22209991016206</v>
          </cell>
          <cell r="B650" t="str">
            <v>COMISION POR COMERCIALIZACION DE SEGUROS MESES ANTERIORES</v>
          </cell>
          <cell r="C650">
            <v>-16262.68</v>
          </cell>
          <cell r="D650">
            <v>-16262.68</v>
          </cell>
        </row>
        <row r="651">
          <cell r="A651">
            <v>222099910165</v>
          </cell>
          <cell r="B651" t="str">
            <v>REMESADORA RIA</v>
          </cell>
          <cell r="C651">
            <v>-156195.42000000001</v>
          </cell>
          <cell r="D651">
            <v>-156195.42000000001</v>
          </cell>
        </row>
        <row r="652">
          <cell r="A652">
            <v>222099910171</v>
          </cell>
          <cell r="B652" t="str">
            <v>FONDOS AUTORIZADOS POR ASAMBLEA GENERAL DE ACCIONISTAS</v>
          </cell>
          <cell r="C652">
            <v>-6970723.75</v>
          </cell>
          <cell r="D652">
            <v>-6970723.75</v>
          </cell>
        </row>
        <row r="653">
          <cell r="A653">
            <v>22209991017101</v>
          </cell>
          <cell r="B653" t="str">
            <v>FONDO PARA TRANSFORMACION DIGITAL</v>
          </cell>
          <cell r="C653">
            <v>-3800000</v>
          </cell>
          <cell r="D653">
            <v>-3800000</v>
          </cell>
        </row>
        <row r="654">
          <cell r="A654">
            <v>22209991017102</v>
          </cell>
          <cell r="B654" t="str">
            <v>FONDO PARA CONTINGENCIAS</v>
          </cell>
          <cell r="C654">
            <v>-3170723.75</v>
          </cell>
          <cell r="D654">
            <v>-3170723.75</v>
          </cell>
        </row>
        <row r="655">
          <cell r="A655">
            <v>222099910199</v>
          </cell>
          <cell r="B655" t="str">
            <v>OTRAS</v>
          </cell>
          <cell r="C655">
            <v>-576088.65</v>
          </cell>
          <cell r="D655">
            <v>-576088.65</v>
          </cell>
        </row>
        <row r="656">
          <cell r="A656">
            <v>223</v>
          </cell>
          <cell r="B656" t="str">
            <v>RETENCIONES</v>
          </cell>
          <cell r="C656">
            <v>-164337.9</v>
          </cell>
          <cell r="D656">
            <v>-164337.9</v>
          </cell>
        </row>
        <row r="657">
          <cell r="A657">
            <v>2230</v>
          </cell>
          <cell r="B657" t="str">
            <v>RETENCIONES</v>
          </cell>
          <cell r="C657">
            <v>-164337.9</v>
          </cell>
          <cell r="D657">
            <v>-164337.9</v>
          </cell>
        </row>
        <row r="658">
          <cell r="A658">
            <v>223000</v>
          </cell>
          <cell r="B658" t="str">
            <v>RETENCIONES</v>
          </cell>
          <cell r="C658">
            <v>-164337.9</v>
          </cell>
          <cell r="D658">
            <v>-164337.9</v>
          </cell>
        </row>
        <row r="659">
          <cell r="A659">
            <v>2230000100</v>
          </cell>
          <cell r="B659" t="str">
            <v>IMPUESTO SOBRE LA RENTA</v>
          </cell>
          <cell r="C659">
            <v>-115135.94</v>
          </cell>
          <cell r="D659">
            <v>-115135.94</v>
          </cell>
        </row>
        <row r="660">
          <cell r="A660">
            <v>223000010001</v>
          </cell>
          <cell r="B660" t="str">
            <v>EMPLEADOS</v>
          </cell>
          <cell r="C660">
            <v>-60700.73</v>
          </cell>
          <cell r="D660">
            <v>-60700.73</v>
          </cell>
        </row>
        <row r="661">
          <cell r="A661">
            <v>223000010003</v>
          </cell>
          <cell r="B661" t="str">
            <v>CAJAS DE CREDITO</v>
          </cell>
          <cell r="C661">
            <v>-2417.4899999999998</v>
          </cell>
          <cell r="D661">
            <v>-2417.4899999999998</v>
          </cell>
        </row>
        <row r="662">
          <cell r="A662">
            <v>223000010004</v>
          </cell>
          <cell r="B662" t="str">
            <v>BANCOS DE LOS TRABAJADORES</v>
          </cell>
          <cell r="C662">
            <v>-67.709999999999994</v>
          </cell>
          <cell r="D662">
            <v>-67.709999999999994</v>
          </cell>
        </row>
        <row r="663">
          <cell r="A663">
            <v>223000010005</v>
          </cell>
          <cell r="B663" t="str">
            <v>TERCERAS PERSONAS</v>
          </cell>
          <cell r="C663">
            <v>-51950.01</v>
          </cell>
          <cell r="D663">
            <v>-51950.01</v>
          </cell>
        </row>
        <row r="664">
          <cell r="A664">
            <v>22300001000501</v>
          </cell>
          <cell r="B664" t="str">
            <v>DOMICILIADAS</v>
          </cell>
          <cell r="C664">
            <v>-23718.65</v>
          </cell>
          <cell r="D664">
            <v>-23718.65</v>
          </cell>
        </row>
        <row r="665">
          <cell r="A665">
            <v>22300001000502</v>
          </cell>
          <cell r="B665" t="str">
            <v>NO DOMICILIADAS</v>
          </cell>
          <cell r="C665">
            <v>-28231.360000000001</v>
          </cell>
          <cell r="D665">
            <v>-28231.360000000001</v>
          </cell>
        </row>
        <row r="666">
          <cell r="A666">
            <v>2230000200</v>
          </cell>
          <cell r="B666" t="str">
            <v>ISSS</v>
          </cell>
          <cell r="C666">
            <v>-8624.31</v>
          </cell>
          <cell r="D666">
            <v>-8624.31</v>
          </cell>
        </row>
        <row r="667">
          <cell r="A667">
            <v>223000020001</v>
          </cell>
          <cell r="B667" t="str">
            <v>SALUD</v>
          </cell>
          <cell r="C667">
            <v>-8620.24</v>
          </cell>
          <cell r="D667">
            <v>-8620.24</v>
          </cell>
        </row>
        <row r="668">
          <cell r="A668">
            <v>223000020002</v>
          </cell>
          <cell r="B668" t="str">
            <v>INVALIDEZ, VEJEZ Y SOBREVIVIENCIA</v>
          </cell>
          <cell r="C668">
            <v>-4.07</v>
          </cell>
          <cell r="D668">
            <v>-4.07</v>
          </cell>
        </row>
        <row r="669">
          <cell r="A669">
            <v>2230000300</v>
          </cell>
          <cell r="B669" t="str">
            <v>AFPS</v>
          </cell>
          <cell r="C669">
            <v>-29505.62</v>
          </cell>
          <cell r="D669">
            <v>-29505.62</v>
          </cell>
        </row>
        <row r="670">
          <cell r="A670">
            <v>223000030001</v>
          </cell>
          <cell r="B670" t="str">
            <v>CONFIA</v>
          </cell>
          <cell r="C670">
            <v>-14455.89</v>
          </cell>
          <cell r="D670">
            <v>-14455.89</v>
          </cell>
        </row>
        <row r="671">
          <cell r="A671">
            <v>223000030002</v>
          </cell>
          <cell r="B671" t="str">
            <v>CRECER</v>
          </cell>
          <cell r="C671">
            <v>-15049.73</v>
          </cell>
          <cell r="D671">
            <v>-15049.73</v>
          </cell>
        </row>
        <row r="672">
          <cell r="A672">
            <v>2230000400</v>
          </cell>
          <cell r="B672" t="str">
            <v>BANCOS Y FINANCIERAS</v>
          </cell>
          <cell r="C672">
            <v>-5035.2299999999996</v>
          </cell>
          <cell r="D672">
            <v>-5035.2299999999996</v>
          </cell>
        </row>
        <row r="673">
          <cell r="A673">
            <v>223000040001</v>
          </cell>
          <cell r="B673" t="str">
            <v>BANCOS</v>
          </cell>
          <cell r="C673">
            <v>-2184.79</v>
          </cell>
          <cell r="D673">
            <v>-2184.79</v>
          </cell>
        </row>
        <row r="674">
          <cell r="A674">
            <v>22300004000101</v>
          </cell>
          <cell r="B674" t="str">
            <v>BANCO AGRICOLA S.A.</v>
          </cell>
          <cell r="C674">
            <v>-1256.05</v>
          </cell>
          <cell r="D674">
            <v>-1256.05</v>
          </cell>
        </row>
        <row r="675">
          <cell r="A675">
            <v>22300004000102</v>
          </cell>
          <cell r="B675" t="str">
            <v>BANCO CUSCATLAN SV, S.A.</v>
          </cell>
          <cell r="C675">
            <v>-345.88</v>
          </cell>
          <cell r="D675">
            <v>-345.88</v>
          </cell>
        </row>
        <row r="676">
          <cell r="A676">
            <v>22300004000103</v>
          </cell>
          <cell r="B676" t="str">
            <v>BANCO DE AMERICA CENTRAL</v>
          </cell>
          <cell r="C676">
            <v>-120.24</v>
          </cell>
          <cell r="D676">
            <v>-120.24</v>
          </cell>
        </row>
        <row r="677">
          <cell r="A677">
            <v>22300004000104</v>
          </cell>
          <cell r="B677" t="str">
            <v>BANCO CUSCATLAN, S.A.</v>
          </cell>
          <cell r="C677">
            <v>-90.07</v>
          </cell>
          <cell r="D677">
            <v>-90.07</v>
          </cell>
        </row>
        <row r="678">
          <cell r="A678">
            <v>22300004000111</v>
          </cell>
          <cell r="B678" t="str">
            <v>BANCO PROMERICA</v>
          </cell>
          <cell r="C678">
            <v>-238.56</v>
          </cell>
          <cell r="D678">
            <v>-238.56</v>
          </cell>
        </row>
        <row r="679">
          <cell r="A679">
            <v>22300004000112</v>
          </cell>
          <cell r="B679" t="str">
            <v>DAVIVIENDA</v>
          </cell>
          <cell r="C679">
            <v>-133.99</v>
          </cell>
          <cell r="D679">
            <v>-133.99</v>
          </cell>
        </row>
        <row r="680">
          <cell r="A680">
            <v>223000040005</v>
          </cell>
          <cell r="B680" t="str">
            <v>INTERMEDIARIOS FINANCIEROS NO BANCARIOS</v>
          </cell>
          <cell r="C680">
            <v>-311.32</v>
          </cell>
          <cell r="D680">
            <v>-311.32</v>
          </cell>
        </row>
        <row r="681">
          <cell r="A681">
            <v>22300004000501</v>
          </cell>
          <cell r="B681" t="str">
            <v>BANCOS DE LOS TRABAJADORES</v>
          </cell>
          <cell r="C681">
            <v>-143.29</v>
          </cell>
          <cell r="D681">
            <v>-143.29</v>
          </cell>
        </row>
        <row r="682">
          <cell r="A682">
            <v>22300004000502</v>
          </cell>
          <cell r="B682" t="str">
            <v>CAJAS DE CREDITO</v>
          </cell>
          <cell r="C682">
            <v>-168.03</v>
          </cell>
          <cell r="D682">
            <v>-168.03</v>
          </cell>
        </row>
        <row r="683">
          <cell r="A683">
            <v>223000040006</v>
          </cell>
          <cell r="B683" t="str">
            <v>FEDECREDITO</v>
          </cell>
          <cell r="C683">
            <v>-2539.12</v>
          </cell>
          <cell r="D683">
            <v>-2539.12</v>
          </cell>
        </row>
        <row r="684">
          <cell r="A684">
            <v>2230000500</v>
          </cell>
          <cell r="B684" t="str">
            <v>OTRAS RETENCIONES</v>
          </cell>
          <cell r="C684">
            <v>-6036.8</v>
          </cell>
          <cell r="D684">
            <v>-6036.8</v>
          </cell>
        </row>
        <row r="685">
          <cell r="A685">
            <v>223000050002</v>
          </cell>
          <cell r="B685" t="str">
            <v>EMBARGOS JUDICIALES</v>
          </cell>
          <cell r="C685">
            <v>-4933.92</v>
          </cell>
          <cell r="D685">
            <v>-4933.92</v>
          </cell>
        </row>
        <row r="686">
          <cell r="A686">
            <v>223000050003</v>
          </cell>
          <cell r="B686" t="str">
            <v>PROCURADURIA GENERAL DE LA REPUBLICA</v>
          </cell>
          <cell r="C686">
            <v>-82.5</v>
          </cell>
          <cell r="D686">
            <v>-82.5</v>
          </cell>
        </row>
        <row r="687">
          <cell r="A687">
            <v>223000050004</v>
          </cell>
          <cell r="B687" t="str">
            <v>FONDO SOCIAL PARA LA VIVIENDA</v>
          </cell>
          <cell r="C687">
            <v>-0.25</v>
          </cell>
          <cell r="D687">
            <v>-0.25</v>
          </cell>
        </row>
        <row r="688">
          <cell r="A688">
            <v>223000050005</v>
          </cell>
          <cell r="B688" t="str">
            <v>PAN AMERICAM LIFE</v>
          </cell>
          <cell r="C688">
            <v>-82.91</v>
          </cell>
          <cell r="D688">
            <v>-82.91</v>
          </cell>
        </row>
        <row r="689">
          <cell r="A689">
            <v>223000050009</v>
          </cell>
          <cell r="B689" t="str">
            <v>IPSFA</v>
          </cell>
          <cell r="C689">
            <v>-62.97</v>
          </cell>
          <cell r="D689">
            <v>-62.97</v>
          </cell>
        </row>
        <row r="690">
          <cell r="A690">
            <v>223000050099</v>
          </cell>
          <cell r="B690" t="str">
            <v>OTROS</v>
          </cell>
          <cell r="C690">
            <v>-874.25</v>
          </cell>
          <cell r="D690">
            <v>-874.25</v>
          </cell>
        </row>
        <row r="691">
          <cell r="A691">
            <v>224</v>
          </cell>
          <cell r="B691" t="str">
            <v>PROVISIONES</v>
          </cell>
          <cell r="C691">
            <v>-3353827.87</v>
          </cell>
          <cell r="D691">
            <v>-3353827.87</v>
          </cell>
        </row>
        <row r="692">
          <cell r="A692">
            <v>2240</v>
          </cell>
          <cell r="B692" t="str">
            <v>PROVISIONES</v>
          </cell>
          <cell r="C692">
            <v>-3353827.87</v>
          </cell>
          <cell r="D692">
            <v>-3353827.87</v>
          </cell>
        </row>
        <row r="693">
          <cell r="A693">
            <v>224001</v>
          </cell>
          <cell r="B693" t="str">
            <v>PROVISIONES LABORALES</v>
          </cell>
          <cell r="C693">
            <v>-1332143.55</v>
          </cell>
          <cell r="D693">
            <v>-1332143.55</v>
          </cell>
        </row>
        <row r="694">
          <cell r="A694">
            <v>2240010200</v>
          </cell>
          <cell r="B694" t="str">
            <v>VACACIONES</v>
          </cell>
          <cell r="C694">
            <v>-276349.11</v>
          </cell>
          <cell r="D694">
            <v>-276349.11</v>
          </cell>
        </row>
        <row r="695">
          <cell r="A695">
            <v>224001020001</v>
          </cell>
          <cell r="B695" t="str">
            <v>ORDINARIAS</v>
          </cell>
          <cell r="C695">
            <v>-276349.11</v>
          </cell>
          <cell r="D695">
            <v>-276349.11</v>
          </cell>
        </row>
        <row r="696">
          <cell r="A696">
            <v>2240010300</v>
          </cell>
          <cell r="B696" t="str">
            <v>GRATIFICACIONES</v>
          </cell>
          <cell r="C696">
            <v>-333725.82</v>
          </cell>
          <cell r="D696">
            <v>-333725.82</v>
          </cell>
        </row>
        <row r="697">
          <cell r="A697">
            <v>2240010400</v>
          </cell>
          <cell r="B697" t="str">
            <v>AGUINALDOS</v>
          </cell>
          <cell r="C697">
            <v>-332940.59000000003</v>
          </cell>
          <cell r="D697">
            <v>-332940.59000000003</v>
          </cell>
        </row>
        <row r="698">
          <cell r="A698">
            <v>2240010500</v>
          </cell>
          <cell r="B698" t="str">
            <v>INDEMNIZACIONES</v>
          </cell>
          <cell r="C698">
            <v>-389128.03</v>
          </cell>
          <cell r="D698">
            <v>-389128.03</v>
          </cell>
        </row>
        <row r="699">
          <cell r="A699">
            <v>224003</v>
          </cell>
          <cell r="B699" t="str">
            <v>OTRAS PROVISIONES</v>
          </cell>
          <cell r="C699">
            <v>-2021684.32</v>
          </cell>
          <cell r="D699">
            <v>-2021684.32</v>
          </cell>
        </row>
        <row r="700">
          <cell r="A700">
            <v>2240030001</v>
          </cell>
          <cell r="B700" t="str">
            <v>OTRAS PROVISIONES</v>
          </cell>
          <cell r="C700">
            <v>-2021684.32</v>
          </cell>
          <cell r="D700">
            <v>-2021684.32</v>
          </cell>
        </row>
        <row r="701">
          <cell r="A701">
            <v>224003000107</v>
          </cell>
          <cell r="B701" t="str">
            <v>PUBLICIDAD</v>
          </cell>
          <cell r="C701">
            <v>-159834.23999999999</v>
          </cell>
          <cell r="D701">
            <v>-159834.23999999999</v>
          </cell>
        </row>
        <row r="702">
          <cell r="A702">
            <v>224003000108</v>
          </cell>
          <cell r="B702" t="str">
            <v>AUDITORIA EXTERNA</v>
          </cell>
          <cell r="C702">
            <v>-6950</v>
          </cell>
          <cell r="D702">
            <v>-6950</v>
          </cell>
        </row>
        <row r="703">
          <cell r="A703">
            <v>224003000109</v>
          </cell>
          <cell r="B703" t="str">
            <v>AUDITORIA FISCAL</v>
          </cell>
          <cell r="C703">
            <v>-4166.6000000000004</v>
          </cell>
          <cell r="D703">
            <v>-4166.6000000000004</v>
          </cell>
        </row>
        <row r="704">
          <cell r="A704">
            <v>224003000116</v>
          </cell>
          <cell r="B704" t="str">
            <v>ADMINISTRACION PROGRAMA DE PROTECCION- TARJETA DE CREDITO</v>
          </cell>
          <cell r="C704">
            <v>-1850733.48</v>
          </cell>
          <cell r="D704">
            <v>-1850733.48</v>
          </cell>
        </row>
        <row r="705">
          <cell r="A705">
            <v>225</v>
          </cell>
          <cell r="B705" t="str">
            <v>CREDITOS DIFERIDOS</v>
          </cell>
          <cell r="C705">
            <v>-5762817.8700000001</v>
          </cell>
          <cell r="D705">
            <v>-5762817.8700000001</v>
          </cell>
        </row>
        <row r="706">
          <cell r="A706">
            <v>2250</v>
          </cell>
          <cell r="B706" t="str">
            <v>CREDITOS DIFERIDOS</v>
          </cell>
          <cell r="C706">
            <v>-5762817.8700000001</v>
          </cell>
          <cell r="D706">
            <v>-5762817.8700000001</v>
          </cell>
        </row>
        <row r="707">
          <cell r="A707">
            <v>225002</v>
          </cell>
          <cell r="B707" t="str">
            <v>DIFERENCIAS DE PRECIOS EN OPERACIONES CON TITULOS VALORES</v>
          </cell>
          <cell r="C707">
            <v>-5759930.4900000002</v>
          </cell>
          <cell r="D707">
            <v>-5759930.4900000002</v>
          </cell>
        </row>
        <row r="708">
          <cell r="A708">
            <v>2250020000</v>
          </cell>
          <cell r="B708" t="str">
            <v>DIFERENCIAS DE PRECIOS EN OPERACIONES CON TITULOS VALORES</v>
          </cell>
          <cell r="C708">
            <v>-5759930.4900000002</v>
          </cell>
          <cell r="D708">
            <v>-5759930.4900000002</v>
          </cell>
        </row>
        <row r="709">
          <cell r="A709">
            <v>225002000002</v>
          </cell>
          <cell r="B709" t="str">
            <v>DIFERENCIAS DE PRECIOS EN OPERACIONES CON ENTIDADES DEL ESTA</v>
          </cell>
          <cell r="C709">
            <v>-5759930.4900000002</v>
          </cell>
          <cell r="D709">
            <v>-5759930.4900000002</v>
          </cell>
        </row>
        <row r="710">
          <cell r="A710">
            <v>225005</v>
          </cell>
          <cell r="B710" t="str">
            <v>SUBVENCIONES</v>
          </cell>
          <cell r="C710">
            <v>-2887.38</v>
          </cell>
          <cell r="D710">
            <v>-2887.38</v>
          </cell>
        </row>
        <row r="711">
          <cell r="A711">
            <v>2250050100</v>
          </cell>
          <cell r="B711" t="str">
            <v>RELACIONADOS CON ACTIVOS</v>
          </cell>
          <cell r="C711">
            <v>-2887.38</v>
          </cell>
          <cell r="D711">
            <v>-2887.38</v>
          </cell>
        </row>
        <row r="712">
          <cell r="A712">
            <v>0</v>
          </cell>
          <cell r="B712"/>
          <cell r="C712"/>
          <cell r="D712"/>
        </row>
        <row r="713">
          <cell r="A713">
            <v>0</v>
          </cell>
          <cell r="B713" t="str">
            <v>TOTAL PASIVOS</v>
          </cell>
          <cell r="C713">
            <v>-468641479.75999999</v>
          </cell>
          <cell r="D713">
            <v>-468641479.75999999</v>
          </cell>
        </row>
        <row r="714">
          <cell r="A714">
            <v>0</v>
          </cell>
          <cell r="B714"/>
          <cell r="C714"/>
          <cell r="D714"/>
        </row>
        <row r="715">
          <cell r="A715">
            <v>31</v>
          </cell>
          <cell r="B715" t="str">
            <v>PATRIMONIO</v>
          </cell>
          <cell r="C715">
            <v>-119011931.94</v>
          </cell>
          <cell r="D715">
            <v>-119011931.94</v>
          </cell>
        </row>
        <row r="716">
          <cell r="A716">
            <v>311</v>
          </cell>
          <cell r="B716" t="str">
            <v>CAPITAL SOCIAL</v>
          </cell>
          <cell r="C716">
            <v>-89887800</v>
          </cell>
          <cell r="D716">
            <v>-89887800</v>
          </cell>
        </row>
        <row r="717">
          <cell r="A717">
            <v>3110</v>
          </cell>
          <cell r="B717" t="str">
            <v>CAPITAL SOCIAL FIJO</v>
          </cell>
          <cell r="C717">
            <v>-5714300</v>
          </cell>
          <cell r="D717">
            <v>-5714300</v>
          </cell>
        </row>
        <row r="718">
          <cell r="A718">
            <v>311001</v>
          </cell>
          <cell r="B718" t="str">
            <v>CAPITAL SUSCRITO PAGADO</v>
          </cell>
          <cell r="C718">
            <v>-5714300</v>
          </cell>
          <cell r="D718">
            <v>-5714300</v>
          </cell>
        </row>
        <row r="719">
          <cell r="A719">
            <v>3110010200</v>
          </cell>
          <cell r="B719" t="str">
            <v>ACCIONES</v>
          </cell>
          <cell r="C719">
            <v>-5714300</v>
          </cell>
          <cell r="D719">
            <v>-5714300</v>
          </cell>
        </row>
        <row r="720">
          <cell r="A720">
            <v>311001020001</v>
          </cell>
          <cell r="B720" t="str">
            <v>CAPITAL FIJO</v>
          </cell>
          <cell r="C720">
            <v>-5714300</v>
          </cell>
          <cell r="D720">
            <v>-5714300</v>
          </cell>
        </row>
        <row r="721">
          <cell r="A721">
            <v>3111</v>
          </cell>
          <cell r="B721" t="str">
            <v>CAPITAL SOCIAL VARIABLE</v>
          </cell>
          <cell r="C721">
            <v>-84173500</v>
          </cell>
          <cell r="D721">
            <v>-84173500</v>
          </cell>
        </row>
        <row r="722">
          <cell r="A722">
            <v>311101</v>
          </cell>
          <cell r="B722" t="str">
            <v>CAPITAL SUSCRITO PAGADO</v>
          </cell>
          <cell r="C722">
            <v>-84481700</v>
          </cell>
          <cell r="D722">
            <v>-84481700</v>
          </cell>
        </row>
        <row r="723">
          <cell r="A723">
            <v>3111010200</v>
          </cell>
          <cell r="B723" t="str">
            <v>ACCIONES</v>
          </cell>
          <cell r="C723">
            <v>-84481700</v>
          </cell>
          <cell r="D723">
            <v>-84481700</v>
          </cell>
        </row>
        <row r="724">
          <cell r="A724">
            <v>311102</v>
          </cell>
          <cell r="B724" t="str">
            <v>CAPITAL SUSCRITO NO PAGADO</v>
          </cell>
          <cell r="C724">
            <v>308200</v>
          </cell>
          <cell r="D724">
            <v>308200</v>
          </cell>
        </row>
        <row r="725">
          <cell r="A725">
            <v>3111020200</v>
          </cell>
          <cell r="B725" t="str">
            <v>ACCIONES</v>
          </cell>
          <cell r="C725">
            <v>308200</v>
          </cell>
          <cell r="D725">
            <v>308200</v>
          </cell>
        </row>
        <row r="726">
          <cell r="A726">
            <v>313</v>
          </cell>
          <cell r="B726" t="str">
            <v>RESERVAS DE CAPITAL</v>
          </cell>
          <cell r="C726">
            <v>-29124131.940000001</v>
          </cell>
          <cell r="D726">
            <v>-29124131.940000001</v>
          </cell>
        </row>
        <row r="727">
          <cell r="A727">
            <v>3130</v>
          </cell>
          <cell r="B727" t="str">
            <v>RESERVAS DE CAPITAL</v>
          </cell>
          <cell r="C727">
            <v>-29124131.940000001</v>
          </cell>
          <cell r="D727">
            <v>-29124131.940000001</v>
          </cell>
        </row>
        <row r="728">
          <cell r="A728">
            <v>313000</v>
          </cell>
          <cell r="B728" t="str">
            <v>RESERVAS DE CAPITAL</v>
          </cell>
          <cell r="C728">
            <v>-29124131.940000001</v>
          </cell>
          <cell r="D728">
            <v>-29124131.940000001</v>
          </cell>
        </row>
        <row r="729">
          <cell r="A729">
            <v>3130000100</v>
          </cell>
          <cell r="B729" t="str">
            <v>RESERVA LEGAL</v>
          </cell>
          <cell r="C729">
            <v>-29112767.550000001</v>
          </cell>
          <cell r="D729">
            <v>-29112767.550000001</v>
          </cell>
        </row>
        <row r="730">
          <cell r="A730">
            <v>3130000300</v>
          </cell>
          <cell r="B730" t="str">
            <v>RESERVAS VOLUNTARIAS</v>
          </cell>
          <cell r="C730">
            <v>-11364.39</v>
          </cell>
          <cell r="D730">
            <v>-11364.39</v>
          </cell>
        </row>
        <row r="731">
          <cell r="A731">
            <v>32</v>
          </cell>
          <cell r="B731" t="str">
            <v>PATRIMONIO RESTRINGIDO</v>
          </cell>
          <cell r="C731">
            <v>-4430472.16</v>
          </cell>
          <cell r="D731">
            <v>-4430472.16</v>
          </cell>
        </row>
        <row r="732">
          <cell r="A732">
            <v>321</v>
          </cell>
          <cell r="B732" t="str">
            <v>UTILIDADES NO DISTRIBUIBLES</v>
          </cell>
          <cell r="C732">
            <v>-1146046.1299999999</v>
          </cell>
          <cell r="D732">
            <v>-1146046.1299999999</v>
          </cell>
        </row>
        <row r="733">
          <cell r="A733">
            <v>3210</v>
          </cell>
          <cell r="B733" t="str">
            <v>UTILIDADES NO DISTRIBUIBLES</v>
          </cell>
          <cell r="C733">
            <v>-1146046.1299999999</v>
          </cell>
          <cell r="D733">
            <v>-1146046.1299999999</v>
          </cell>
        </row>
        <row r="734">
          <cell r="A734">
            <v>321000</v>
          </cell>
          <cell r="B734" t="str">
            <v>UTILIDADES NO DISTRIBUIBLES</v>
          </cell>
          <cell r="C734">
            <v>-1146046.1299999999</v>
          </cell>
          <cell r="D734">
            <v>-1146046.1299999999</v>
          </cell>
        </row>
        <row r="735">
          <cell r="A735">
            <v>3210000000</v>
          </cell>
          <cell r="B735" t="str">
            <v>UTILIDADES NO DISTRIBUIBLES</v>
          </cell>
          <cell r="C735">
            <v>-1146046.1299999999</v>
          </cell>
          <cell r="D735">
            <v>-1146046.1299999999</v>
          </cell>
        </row>
        <row r="736">
          <cell r="A736">
            <v>322</v>
          </cell>
          <cell r="B736" t="str">
            <v>REVALUACIONES</v>
          </cell>
          <cell r="C736">
            <v>-3283546.68</v>
          </cell>
          <cell r="D736">
            <v>-3283546.68</v>
          </cell>
        </row>
        <row r="737">
          <cell r="A737">
            <v>3220</v>
          </cell>
          <cell r="B737" t="str">
            <v>REVALUACIONES</v>
          </cell>
          <cell r="C737">
            <v>-3283546.68</v>
          </cell>
          <cell r="D737">
            <v>-3283546.68</v>
          </cell>
        </row>
        <row r="738">
          <cell r="A738">
            <v>322000</v>
          </cell>
          <cell r="B738" t="str">
            <v>REVALUACIONES</v>
          </cell>
          <cell r="C738">
            <v>-3283546.68</v>
          </cell>
          <cell r="D738">
            <v>-3283546.68</v>
          </cell>
        </row>
        <row r="739">
          <cell r="A739">
            <v>3220000100</v>
          </cell>
          <cell r="B739" t="str">
            <v>REVALUO DE INMUEBLES DEL ACTIVO FIJO</v>
          </cell>
          <cell r="C739">
            <v>-3283546.68</v>
          </cell>
          <cell r="D739">
            <v>-3283546.68</v>
          </cell>
        </row>
        <row r="740">
          <cell r="A740">
            <v>322000010001</v>
          </cell>
          <cell r="B740" t="str">
            <v>TERRENOS</v>
          </cell>
          <cell r="C740">
            <v>-1504291.48</v>
          </cell>
          <cell r="D740">
            <v>-1504291.48</v>
          </cell>
        </row>
        <row r="741">
          <cell r="A741">
            <v>322000010002</v>
          </cell>
          <cell r="B741" t="str">
            <v>EDIFICACIONES</v>
          </cell>
          <cell r="C741">
            <v>-1779255.2</v>
          </cell>
          <cell r="D741">
            <v>-1779255.2</v>
          </cell>
        </row>
        <row r="742">
          <cell r="A742">
            <v>324</v>
          </cell>
          <cell r="B742" t="str">
            <v>DONACIONES</v>
          </cell>
          <cell r="C742">
            <v>-879.35</v>
          </cell>
          <cell r="D742">
            <v>-879.35</v>
          </cell>
        </row>
        <row r="743">
          <cell r="A743">
            <v>3240</v>
          </cell>
          <cell r="B743" t="str">
            <v>DONACIONES</v>
          </cell>
          <cell r="C743">
            <v>-879.35</v>
          </cell>
          <cell r="D743">
            <v>-879.35</v>
          </cell>
        </row>
        <row r="744">
          <cell r="A744">
            <v>324002</v>
          </cell>
          <cell r="B744" t="str">
            <v>OTRAS DONACIONES</v>
          </cell>
          <cell r="C744">
            <v>-879.35</v>
          </cell>
          <cell r="D744">
            <v>-879.35</v>
          </cell>
        </row>
        <row r="745">
          <cell r="A745">
            <v>3240020300</v>
          </cell>
          <cell r="B745" t="str">
            <v>MUEBLES</v>
          </cell>
          <cell r="C745">
            <v>-879.35</v>
          </cell>
          <cell r="D745">
            <v>-879.35</v>
          </cell>
        </row>
        <row r="746">
          <cell r="A746">
            <v>0</v>
          </cell>
          <cell r="B746"/>
          <cell r="C746"/>
          <cell r="D746"/>
        </row>
        <row r="747">
          <cell r="A747">
            <v>0</v>
          </cell>
          <cell r="B747" t="str">
            <v>TOTAL PATRIMONIO</v>
          </cell>
          <cell r="C747">
            <v>-123442404.09999999</v>
          </cell>
          <cell r="D747">
            <v>-123442404.09999999</v>
          </cell>
        </row>
        <row r="748">
          <cell r="A748">
            <v>0</v>
          </cell>
          <cell r="B748"/>
          <cell r="C748"/>
          <cell r="D748"/>
        </row>
        <row r="749">
          <cell r="A749">
            <v>61</v>
          </cell>
          <cell r="B749" t="str">
            <v>INGRESOS DE OPERACIONES DE INTERMEDIACION</v>
          </cell>
          <cell r="C749">
            <v>-30794926.52</v>
          </cell>
          <cell r="D749">
            <v>-30794926.52</v>
          </cell>
        </row>
        <row r="750">
          <cell r="A750">
            <v>611</v>
          </cell>
          <cell r="B750" t="str">
            <v>INGRESOS DE OPERACIONES DE INTERMEDIACION</v>
          </cell>
          <cell r="C750">
            <v>-30794926.52</v>
          </cell>
          <cell r="D750">
            <v>-30794926.52</v>
          </cell>
        </row>
        <row r="751">
          <cell r="A751">
            <v>6110</v>
          </cell>
          <cell r="B751" t="str">
            <v>INGRESOS DE OPERACIONES DE INTERMEDIACION</v>
          </cell>
          <cell r="C751">
            <v>-30794926.52</v>
          </cell>
          <cell r="D751">
            <v>-30794926.52</v>
          </cell>
        </row>
        <row r="752">
          <cell r="A752">
            <v>611001</v>
          </cell>
          <cell r="B752" t="str">
            <v>CARTERA DE PRESTAMOS</v>
          </cell>
          <cell r="C752">
            <v>-19163324.399999999</v>
          </cell>
          <cell r="D752">
            <v>-19163324.399999999</v>
          </cell>
        </row>
        <row r="753">
          <cell r="A753">
            <v>6110010100</v>
          </cell>
          <cell r="B753" t="str">
            <v>INTERESES</v>
          </cell>
          <cell r="C753">
            <v>-19163324.399999999</v>
          </cell>
          <cell r="D753">
            <v>-19163324.399999999</v>
          </cell>
        </row>
        <row r="754">
          <cell r="A754">
            <v>611001010001</v>
          </cell>
          <cell r="B754" t="str">
            <v>PACTADOS HASTA UN AÑO PLAZO</v>
          </cell>
          <cell r="C754">
            <v>-144604.10999999999</v>
          </cell>
          <cell r="D754">
            <v>-144604.10999999999</v>
          </cell>
        </row>
        <row r="755">
          <cell r="A755">
            <v>61100101000101</v>
          </cell>
          <cell r="B755" t="str">
            <v>OTORGAMIENTOS ORIGINALES</v>
          </cell>
          <cell r="C755">
            <v>-144601.94</v>
          </cell>
          <cell r="D755">
            <v>-144601.94</v>
          </cell>
        </row>
        <row r="756">
          <cell r="A756">
            <v>61100101000103</v>
          </cell>
          <cell r="B756" t="str">
            <v>INTERESES MORATORIOS</v>
          </cell>
          <cell r="C756">
            <v>-2.17</v>
          </cell>
          <cell r="D756">
            <v>-2.17</v>
          </cell>
        </row>
        <row r="757">
          <cell r="A757">
            <v>611001010002</v>
          </cell>
          <cell r="B757" t="str">
            <v>PACTADOS A MAS DE UN AÑO PLAZO</v>
          </cell>
          <cell r="C757">
            <v>-19018720.289999999</v>
          </cell>
          <cell r="D757">
            <v>-19018720.289999999</v>
          </cell>
        </row>
        <row r="758">
          <cell r="A758">
            <v>61100101000201</v>
          </cell>
          <cell r="B758" t="str">
            <v>OTORGAMIENTOS ORIGINALES</v>
          </cell>
          <cell r="C758">
            <v>-19018711.309999999</v>
          </cell>
          <cell r="D758">
            <v>-19018711.309999999</v>
          </cell>
        </row>
        <row r="759">
          <cell r="A759">
            <v>61100101000203</v>
          </cell>
          <cell r="B759" t="str">
            <v>INTERESES MORATORIOS</v>
          </cell>
          <cell r="C759">
            <v>-8.98</v>
          </cell>
          <cell r="D759">
            <v>-8.98</v>
          </cell>
        </row>
        <row r="760">
          <cell r="A760">
            <v>611002</v>
          </cell>
          <cell r="B760" t="str">
            <v>CARTERA DE INVERSIONES</v>
          </cell>
          <cell r="C760">
            <v>-10898604.369999999</v>
          </cell>
          <cell r="D760">
            <v>-10898604.369999999</v>
          </cell>
        </row>
        <row r="761">
          <cell r="A761">
            <v>6110020100</v>
          </cell>
          <cell r="B761" t="str">
            <v>INTERESES</v>
          </cell>
          <cell r="C761">
            <v>-10898604.369999999</v>
          </cell>
          <cell r="D761">
            <v>-10898604.369999999</v>
          </cell>
        </row>
        <row r="762">
          <cell r="A762">
            <v>611002010001</v>
          </cell>
          <cell r="B762" t="str">
            <v>TITULOS VALORES CONSERVADOS PARA NEGOCIACION</v>
          </cell>
          <cell r="C762">
            <v>-10898604.369999999</v>
          </cell>
          <cell r="D762">
            <v>-10898604.369999999</v>
          </cell>
        </row>
        <row r="763">
          <cell r="A763">
            <v>61100201000102</v>
          </cell>
          <cell r="B763" t="str">
            <v>TITULOS VALORES TRANSFERIDOS</v>
          </cell>
          <cell r="C763">
            <v>-10898604.369999999</v>
          </cell>
          <cell r="D763">
            <v>-10898604.369999999</v>
          </cell>
        </row>
        <row r="764">
          <cell r="A764">
            <v>611004</v>
          </cell>
          <cell r="B764" t="str">
            <v>INTERESES SOBRE DEPOSITOS</v>
          </cell>
          <cell r="C764">
            <v>-732997.75</v>
          </cell>
          <cell r="D764">
            <v>-732997.75</v>
          </cell>
        </row>
        <row r="765">
          <cell r="A765">
            <v>6110040100</v>
          </cell>
          <cell r="B765" t="str">
            <v>EN EL BCR</v>
          </cell>
          <cell r="C765">
            <v>-10085.59</v>
          </cell>
          <cell r="D765">
            <v>-10085.59</v>
          </cell>
        </row>
        <row r="766">
          <cell r="A766">
            <v>611004010001</v>
          </cell>
          <cell r="B766" t="str">
            <v>DEPOSITOS PARA RESERVA DE LIQUDEZ</v>
          </cell>
          <cell r="C766">
            <v>-10085.59</v>
          </cell>
          <cell r="D766">
            <v>-10085.59</v>
          </cell>
        </row>
        <row r="767">
          <cell r="A767">
            <v>6110040200</v>
          </cell>
          <cell r="B767" t="str">
            <v>EN OTRAS INSTITUCIONES FINANCIERAS</v>
          </cell>
          <cell r="C767">
            <v>-722912.16</v>
          </cell>
          <cell r="D767">
            <v>-722912.16</v>
          </cell>
        </row>
        <row r="768">
          <cell r="A768">
            <v>611004020001</v>
          </cell>
          <cell r="B768" t="str">
            <v>OTRAS ENTIDADES DEL SISTEMA FIANCIERO</v>
          </cell>
          <cell r="C768">
            <v>-722912.16</v>
          </cell>
          <cell r="D768">
            <v>-722912.16</v>
          </cell>
        </row>
        <row r="769">
          <cell r="A769">
            <v>61100402000101</v>
          </cell>
          <cell r="B769" t="str">
            <v>DEPOSITOS A LA VISTA</v>
          </cell>
          <cell r="C769">
            <v>-722912.16</v>
          </cell>
          <cell r="D769">
            <v>-722912.16</v>
          </cell>
        </row>
        <row r="770">
          <cell r="A770">
            <v>6110040200010100</v>
          </cell>
          <cell r="B770" t="str">
            <v>BANCOS</v>
          </cell>
          <cell r="C770">
            <v>-722912.16</v>
          </cell>
          <cell r="D770">
            <v>-722912.16</v>
          </cell>
        </row>
        <row r="771">
          <cell r="A771">
            <v>62</v>
          </cell>
          <cell r="B771" t="str">
            <v>INGRESOS DE OTRAS OPERACIONES</v>
          </cell>
          <cell r="C771">
            <v>-13542193.5</v>
          </cell>
          <cell r="D771">
            <v>-13542193.5</v>
          </cell>
        </row>
        <row r="772">
          <cell r="A772">
            <v>621</v>
          </cell>
          <cell r="B772" t="str">
            <v>INGRESOS DE OTRAS OPERACIONES</v>
          </cell>
          <cell r="C772">
            <v>-13542193.5</v>
          </cell>
          <cell r="D772">
            <v>-13542193.5</v>
          </cell>
        </row>
        <row r="773">
          <cell r="A773">
            <v>6210</v>
          </cell>
          <cell r="B773" t="str">
            <v>INGRESOS DE OTRAS OPERACIONES</v>
          </cell>
          <cell r="C773">
            <v>-13542193.5</v>
          </cell>
          <cell r="D773">
            <v>-13542193.5</v>
          </cell>
        </row>
        <row r="774">
          <cell r="A774">
            <v>621002</v>
          </cell>
          <cell r="B774" t="str">
            <v>SERVICIOS TECNICOS</v>
          </cell>
          <cell r="C774">
            <v>-1027498.26</v>
          </cell>
          <cell r="D774">
            <v>-1027498.26</v>
          </cell>
        </row>
        <row r="775">
          <cell r="A775">
            <v>6210020300</v>
          </cell>
          <cell r="B775" t="str">
            <v>SERVICIOS DE CAPACITACION</v>
          </cell>
          <cell r="C775">
            <v>-474292</v>
          </cell>
          <cell r="D775">
            <v>-474292</v>
          </cell>
        </row>
        <row r="776">
          <cell r="A776">
            <v>6210020700</v>
          </cell>
          <cell r="B776" t="str">
            <v>ASESORIA</v>
          </cell>
          <cell r="C776">
            <v>-18000</v>
          </cell>
          <cell r="D776">
            <v>-18000</v>
          </cell>
        </row>
        <row r="777">
          <cell r="A777">
            <v>6210029100</v>
          </cell>
          <cell r="B777" t="str">
            <v>OTROS</v>
          </cell>
          <cell r="C777">
            <v>-535206.26</v>
          </cell>
          <cell r="D777">
            <v>-535206.26</v>
          </cell>
        </row>
        <row r="778">
          <cell r="A778">
            <v>621002910003</v>
          </cell>
          <cell r="B778" t="str">
            <v>SERVICIO DE SELECCION Y EVALUACION DE RECURSOS HUMANOS</v>
          </cell>
          <cell r="C778">
            <v>-17170</v>
          </cell>
          <cell r="D778">
            <v>-17170</v>
          </cell>
        </row>
        <row r="779">
          <cell r="A779">
            <v>621002910004</v>
          </cell>
          <cell r="B779" t="str">
            <v>SERVICIO DE CIERRE CENTRALIZADO EN CADI</v>
          </cell>
          <cell r="C779">
            <v>-234071.92</v>
          </cell>
          <cell r="D779">
            <v>-234071.92</v>
          </cell>
        </row>
        <row r="780">
          <cell r="A780">
            <v>621002910006</v>
          </cell>
          <cell r="B780" t="str">
            <v>SERVICIO DE ASESORIA MYPE</v>
          </cell>
          <cell r="C780">
            <v>-283964.34000000003</v>
          </cell>
          <cell r="D780">
            <v>-283964.34000000003</v>
          </cell>
        </row>
        <row r="781">
          <cell r="A781">
            <v>621004</v>
          </cell>
          <cell r="B781" t="str">
            <v>SERVICIOS FINANCIEROS</v>
          </cell>
          <cell r="C781">
            <v>-12514695.24</v>
          </cell>
          <cell r="D781">
            <v>-12514695.24</v>
          </cell>
        </row>
        <row r="782">
          <cell r="A782">
            <v>6210040400</v>
          </cell>
          <cell r="B782" t="str">
            <v>OTROS</v>
          </cell>
          <cell r="C782">
            <v>-12514695.24</v>
          </cell>
          <cell r="D782">
            <v>-12514695.24</v>
          </cell>
        </row>
        <row r="783">
          <cell r="A783">
            <v>621004040006</v>
          </cell>
          <cell r="B783" t="str">
            <v>SERVICIO DE SALUD A TU ALCANCE</v>
          </cell>
          <cell r="C783">
            <v>-14906.18</v>
          </cell>
          <cell r="D783">
            <v>-14906.18</v>
          </cell>
        </row>
        <row r="784">
          <cell r="A784">
            <v>621004040009</v>
          </cell>
          <cell r="B784" t="str">
            <v>COMISION POR PAGO REMESAS FAMILIARES</v>
          </cell>
          <cell r="C784">
            <v>-1114717.8</v>
          </cell>
          <cell r="D784">
            <v>-1114717.8</v>
          </cell>
        </row>
        <row r="785">
          <cell r="A785">
            <v>621004040010</v>
          </cell>
          <cell r="B785" t="str">
            <v>RESGUARDO Y CUSTODIA DE DOCUMENTOS</v>
          </cell>
          <cell r="C785">
            <v>-23283.8</v>
          </cell>
          <cell r="D785">
            <v>-23283.8</v>
          </cell>
        </row>
        <row r="786">
          <cell r="A786">
            <v>621004040018</v>
          </cell>
          <cell r="B786" t="str">
            <v>COMISIONES POR COMPRA TARJETAS DE DEBITO</v>
          </cell>
          <cell r="C786">
            <v>-596296.23</v>
          </cell>
          <cell r="D786">
            <v>-596296.23</v>
          </cell>
        </row>
        <row r="787">
          <cell r="A787">
            <v>621004040020</v>
          </cell>
          <cell r="B787" t="str">
            <v>COMISONES POR SERVICIO DE RETIRO TARJETA DE CREDITO ATMS</v>
          </cell>
          <cell r="C787">
            <v>-415.5</v>
          </cell>
          <cell r="D787">
            <v>-415.5</v>
          </cell>
        </row>
        <row r="788">
          <cell r="A788">
            <v>621004040021</v>
          </cell>
          <cell r="B788" t="str">
            <v>COMISIONES POR SERVICIO RETIRO DE EFECTIVO TARJETA DE DEBITO</v>
          </cell>
          <cell r="C788">
            <v>-88422.55</v>
          </cell>
          <cell r="D788">
            <v>-88422.55</v>
          </cell>
        </row>
        <row r="789">
          <cell r="A789">
            <v>621004040022</v>
          </cell>
          <cell r="B789" t="str">
            <v>COMISION RUTEO TRANSACCIONES TARJETA DE CREDITO POS</v>
          </cell>
          <cell r="C789">
            <v>-1624157.8</v>
          </cell>
          <cell r="D789">
            <v>-1624157.8</v>
          </cell>
        </row>
        <row r="790">
          <cell r="A790">
            <v>621004040023</v>
          </cell>
          <cell r="B790" t="str">
            <v>COMISION RUTEO TRANSACCIONES TARJETA DE DEBITO POS</v>
          </cell>
          <cell r="C790">
            <v>-733490.82</v>
          </cell>
          <cell r="D790">
            <v>-733490.82</v>
          </cell>
        </row>
        <row r="791">
          <cell r="A791">
            <v>621004040027</v>
          </cell>
          <cell r="B791" t="str">
            <v>ADMINISTRACION TARJETA DE CREDITO</v>
          </cell>
          <cell r="C791">
            <v>-2508851.5499999998</v>
          </cell>
          <cell r="D791">
            <v>-2508851.5499999998</v>
          </cell>
        </row>
        <row r="792">
          <cell r="A792">
            <v>621004040028</v>
          </cell>
          <cell r="B792" t="str">
            <v>ADMINISTRACION TARJETA DE DEBITO</v>
          </cell>
          <cell r="C792">
            <v>-1830506.7</v>
          </cell>
          <cell r="D792">
            <v>-1830506.7</v>
          </cell>
        </row>
        <row r="793">
          <cell r="A793">
            <v>621004040031</v>
          </cell>
          <cell r="B793" t="str">
            <v>SERVICIO SARO</v>
          </cell>
          <cell r="C793">
            <v>-330796.98</v>
          </cell>
          <cell r="D793">
            <v>-330796.98</v>
          </cell>
        </row>
        <row r="794">
          <cell r="A794">
            <v>621004040032</v>
          </cell>
          <cell r="B794" t="str">
            <v>SERVICIO CREDIT SCORING</v>
          </cell>
          <cell r="C794">
            <v>-335752.74</v>
          </cell>
          <cell r="D794">
            <v>-335752.74</v>
          </cell>
        </row>
        <row r="795">
          <cell r="A795">
            <v>621004040044</v>
          </cell>
          <cell r="B795" t="str">
            <v>COMISIONES POR SERVICIO DE RED ATM´S</v>
          </cell>
          <cell r="C795">
            <v>-907490.66</v>
          </cell>
          <cell r="D795">
            <v>-907490.66</v>
          </cell>
        </row>
        <row r="796">
          <cell r="A796">
            <v>621004040045</v>
          </cell>
          <cell r="B796" t="str">
            <v>ADMINISTRACION Y OTROS SERVICIOS ATM´S</v>
          </cell>
          <cell r="C796">
            <v>-90900</v>
          </cell>
          <cell r="D796">
            <v>-90900</v>
          </cell>
        </row>
        <row r="797">
          <cell r="A797">
            <v>621004040047</v>
          </cell>
          <cell r="B797" t="str">
            <v>CORRESPONSALES NO BANCARIOS</v>
          </cell>
          <cell r="C797">
            <v>-167291.72</v>
          </cell>
          <cell r="D797">
            <v>-167291.72</v>
          </cell>
        </row>
        <row r="798">
          <cell r="A798">
            <v>62100404004701</v>
          </cell>
          <cell r="B798" t="str">
            <v>COMISION POR SERVICIO DE RED DE CNB</v>
          </cell>
          <cell r="C798">
            <v>-165492.81</v>
          </cell>
          <cell r="D798">
            <v>-165492.81</v>
          </cell>
        </row>
        <row r="799">
          <cell r="A799">
            <v>62100404004703</v>
          </cell>
          <cell r="B799" t="str">
            <v>COMISION DE SERVICIOS CNB´S ADMINISTRADOS POR FEDESERVI</v>
          </cell>
          <cell r="C799">
            <v>-1798.91</v>
          </cell>
          <cell r="D799">
            <v>-1798.91</v>
          </cell>
        </row>
        <row r="800">
          <cell r="A800">
            <v>621004040048</v>
          </cell>
          <cell r="B800" t="str">
            <v>ADMINISTRACION Y OTROS SERVICIOS CNB</v>
          </cell>
          <cell r="C800">
            <v>-57974.35</v>
          </cell>
          <cell r="D800">
            <v>-57974.35</v>
          </cell>
        </row>
        <row r="801">
          <cell r="A801">
            <v>621004040049</v>
          </cell>
          <cell r="B801" t="str">
            <v>COMISION POR OPERACIONES INTERENTIDADES</v>
          </cell>
          <cell r="C801">
            <v>-5117.75</v>
          </cell>
          <cell r="D801">
            <v>-5117.75</v>
          </cell>
        </row>
        <row r="802">
          <cell r="A802">
            <v>621004040050</v>
          </cell>
          <cell r="B802" t="str">
            <v>COMISION POR SERVICIO DE COLECTURIA BELCORP</v>
          </cell>
          <cell r="C802">
            <v>-2365.48</v>
          </cell>
          <cell r="D802">
            <v>-2365.48</v>
          </cell>
        </row>
        <row r="803">
          <cell r="A803">
            <v>621004040051</v>
          </cell>
          <cell r="B803" t="str">
            <v>SERVICIO DE ORGANIZACION Y METODOS</v>
          </cell>
          <cell r="C803">
            <v>-2700</v>
          </cell>
          <cell r="D803">
            <v>-2700</v>
          </cell>
        </row>
        <row r="804">
          <cell r="A804">
            <v>621004040056</v>
          </cell>
          <cell r="B804" t="str">
            <v>SERVICIO DE BANCA MOVIL</v>
          </cell>
          <cell r="C804">
            <v>-825247.27</v>
          </cell>
          <cell r="D804">
            <v>-825247.27</v>
          </cell>
        </row>
        <row r="805">
          <cell r="A805">
            <v>62100404005601</v>
          </cell>
          <cell r="B805" t="str">
            <v>COMISION POR SERVICIO DE BANCA MOVIL</v>
          </cell>
          <cell r="C805">
            <v>-209321.02</v>
          </cell>
          <cell r="D805">
            <v>-209321.02</v>
          </cell>
        </row>
        <row r="806">
          <cell r="A806">
            <v>62100404005602</v>
          </cell>
          <cell r="B806" t="str">
            <v>SERVICIO DE ADMINISTRACION DE BANCA MOVIL</v>
          </cell>
          <cell r="C806">
            <v>-615926.25</v>
          </cell>
          <cell r="D806">
            <v>-615926.25</v>
          </cell>
        </row>
        <row r="807">
          <cell r="A807">
            <v>621004040060</v>
          </cell>
          <cell r="B807" t="str">
            <v>CALL CENTER TARJETAS</v>
          </cell>
          <cell r="C807">
            <v>-1132259.55</v>
          </cell>
          <cell r="D807">
            <v>-1132259.55</v>
          </cell>
        </row>
        <row r="808">
          <cell r="A808">
            <v>621004040061</v>
          </cell>
          <cell r="B808" t="str">
            <v>SERVICIOS DE COLECTURIA</v>
          </cell>
          <cell r="C808">
            <v>-3044.14</v>
          </cell>
          <cell r="D808">
            <v>-3044.14</v>
          </cell>
        </row>
        <row r="809">
          <cell r="A809">
            <v>621004040064</v>
          </cell>
          <cell r="B809" t="str">
            <v>COMISION POR SERVICIO DE COMERCIALIZACION DE SEGUROS</v>
          </cell>
          <cell r="C809">
            <v>-26634.2</v>
          </cell>
          <cell r="D809">
            <v>-26634.2</v>
          </cell>
        </row>
        <row r="810">
          <cell r="A810">
            <v>621004040065</v>
          </cell>
          <cell r="B810" t="str">
            <v>COMISION POR SERVICIOS DE COMERCIALIZACION</v>
          </cell>
          <cell r="C810">
            <v>-102.27</v>
          </cell>
          <cell r="D810">
            <v>-102.27</v>
          </cell>
        </row>
        <row r="811">
          <cell r="A811">
            <v>62100404006501</v>
          </cell>
          <cell r="B811" t="str">
            <v>COMERCIALIZACION DE SEGURO REMESAS FAMILIARES</v>
          </cell>
          <cell r="C811">
            <v>-102.27</v>
          </cell>
          <cell r="D811">
            <v>-102.27</v>
          </cell>
        </row>
        <row r="812">
          <cell r="A812">
            <v>621004040066</v>
          </cell>
          <cell r="B812" t="str">
            <v>SERVICIO DE KIOSKOS FINANCIEROS</v>
          </cell>
          <cell r="C812">
            <v>-9550.51</v>
          </cell>
          <cell r="D812">
            <v>-9550.51</v>
          </cell>
        </row>
        <row r="813">
          <cell r="A813">
            <v>62100404006601</v>
          </cell>
          <cell r="B813" t="str">
            <v>COMISION POR USO DE KIOSKOS</v>
          </cell>
          <cell r="C813">
            <v>-5.92</v>
          </cell>
          <cell r="D813">
            <v>-5.92</v>
          </cell>
        </row>
        <row r="814">
          <cell r="A814">
            <v>62100404006602</v>
          </cell>
          <cell r="B814" t="str">
            <v>COMISION POR RUTEO DE TRANSACCION DE KIOSKOS</v>
          </cell>
          <cell r="C814">
            <v>-69.59</v>
          </cell>
          <cell r="D814">
            <v>-69.59</v>
          </cell>
        </row>
        <row r="815">
          <cell r="A815">
            <v>62100404006603</v>
          </cell>
          <cell r="B815" t="str">
            <v>COMISION POR SERVICIO DE ADMINISTRACION DE KIOSKOS</v>
          </cell>
          <cell r="C815">
            <v>-9475</v>
          </cell>
          <cell r="D815">
            <v>-9475</v>
          </cell>
        </row>
        <row r="816">
          <cell r="A816">
            <v>621004040068</v>
          </cell>
          <cell r="B816" t="str">
            <v>INGRESO POR SERVICIOS DE AGENCIAS DE FEDECREDITO</v>
          </cell>
          <cell r="C816">
            <v>-24968.720000000001</v>
          </cell>
          <cell r="D816">
            <v>-24968.720000000001</v>
          </cell>
        </row>
        <row r="817">
          <cell r="A817">
            <v>62100404006801</v>
          </cell>
          <cell r="B817" t="str">
            <v>AGENCIA MULTIPLAZA</v>
          </cell>
          <cell r="C817">
            <v>-16758.32</v>
          </cell>
          <cell r="D817">
            <v>-16758.32</v>
          </cell>
        </row>
        <row r="818">
          <cell r="A818">
            <v>62100404006802</v>
          </cell>
          <cell r="B818" t="str">
            <v>AGENCIA WORLD TRADE CENTER</v>
          </cell>
          <cell r="C818">
            <v>-8210.4</v>
          </cell>
          <cell r="D818">
            <v>-8210.4</v>
          </cell>
        </row>
        <row r="819">
          <cell r="A819">
            <v>621004040069</v>
          </cell>
          <cell r="B819" t="str">
            <v>COMISIONES POR SERVICIO DE COMERCIOS AFILIADOS</v>
          </cell>
          <cell r="C819">
            <v>-1.17</v>
          </cell>
          <cell r="D819">
            <v>-1.17</v>
          </cell>
        </row>
        <row r="820">
          <cell r="A820">
            <v>62100404006901</v>
          </cell>
          <cell r="B820" t="str">
            <v>TASA DE INTERCAMBIO FIJA</v>
          </cell>
          <cell r="C820">
            <v>-1.07</v>
          </cell>
          <cell r="D820">
            <v>-1.07</v>
          </cell>
        </row>
        <row r="821">
          <cell r="A821">
            <v>6210040400690100</v>
          </cell>
          <cell r="B821" t="str">
            <v>COMISION POR COMPRAS CON TARJETAS DEL SISTEMA FEDECREDITO TD</v>
          </cell>
          <cell r="C821">
            <v>-0.44</v>
          </cell>
          <cell r="D821">
            <v>-0.44</v>
          </cell>
        </row>
        <row r="822">
          <cell r="A822">
            <v>6210040400690100</v>
          </cell>
          <cell r="B822" t="str">
            <v>COMISION POR COMPRAS CON TARJETAS DEL SISTEMA FEDECREDITO TC</v>
          </cell>
          <cell r="C822">
            <v>-0.63</v>
          </cell>
          <cell r="D822">
            <v>-0.63</v>
          </cell>
        </row>
        <row r="823">
          <cell r="A823">
            <v>62100404006902</v>
          </cell>
          <cell r="B823" t="str">
            <v>TASA DE ADQUIRENCIA</v>
          </cell>
          <cell r="C823">
            <v>-0.1</v>
          </cell>
          <cell r="D823">
            <v>-0.1</v>
          </cell>
        </row>
        <row r="824">
          <cell r="A824">
            <v>6210040400690200</v>
          </cell>
          <cell r="B824" t="str">
            <v>COMISION POR COMPRAS CON TARJETAS DEL SISTEMA FEDECREDITO TD</v>
          </cell>
          <cell r="C824">
            <v>-0.04</v>
          </cell>
          <cell r="D824">
            <v>-0.04</v>
          </cell>
        </row>
        <row r="825">
          <cell r="A825">
            <v>6210040400690200</v>
          </cell>
          <cell r="B825" t="str">
            <v>COMISION POR COMPRAS CON TARJETAS DEL SISTEMA FEDECREDITO TC</v>
          </cell>
          <cell r="C825">
            <v>-0.06</v>
          </cell>
          <cell r="D825">
            <v>-0.06</v>
          </cell>
        </row>
        <row r="826">
          <cell r="A826">
            <v>621004040099</v>
          </cell>
          <cell r="B826" t="str">
            <v>OTROS</v>
          </cell>
          <cell r="C826">
            <v>-57448.800000000003</v>
          </cell>
          <cell r="D826">
            <v>-57448.800000000003</v>
          </cell>
        </row>
        <row r="827">
          <cell r="A827">
            <v>63</v>
          </cell>
          <cell r="B827" t="str">
            <v>INGRESOS NO OPERACIONALES</v>
          </cell>
          <cell r="C827">
            <v>-539820.39</v>
          </cell>
          <cell r="D827">
            <v>-539820.39</v>
          </cell>
        </row>
        <row r="828">
          <cell r="A828">
            <v>631</v>
          </cell>
          <cell r="B828" t="str">
            <v>INGRESOS NO OPERACIONALES</v>
          </cell>
          <cell r="C828">
            <v>-539820.39</v>
          </cell>
          <cell r="D828">
            <v>-539820.39</v>
          </cell>
        </row>
        <row r="829">
          <cell r="A829">
            <v>6310</v>
          </cell>
          <cell r="B829" t="str">
            <v>INGRESOS NO OPERACIONALES</v>
          </cell>
          <cell r="C829">
            <v>-539820.39</v>
          </cell>
          <cell r="D829">
            <v>-539820.39</v>
          </cell>
        </row>
        <row r="830">
          <cell r="A830">
            <v>631001</v>
          </cell>
          <cell r="B830" t="str">
            <v>INGRESOS DE EJERCICIOS ANTERIORES</v>
          </cell>
          <cell r="C830">
            <v>-88329.1</v>
          </cell>
          <cell r="D830">
            <v>-88329.1</v>
          </cell>
        </row>
        <row r="831">
          <cell r="A831">
            <v>6310010300</v>
          </cell>
          <cell r="B831" t="str">
            <v>RECUPERACIONES DE GASTOS</v>
          </cell>
          <cell r="C831">
            <v>-4368.84</v>
          </cell>
          <cell r="D831">
            <v>-4368.84</v>
          </cell>
        </row>
        <row r="832">
          <cell r="A832">
            <v>6310010400</v>
          </cell>
          <cell r="B832" t="str">
            <v>LIBERACI¢N DE RESERVAS DE SANEAMIENTO</v>
          </cell>
          <cell r="C832">
            <v>-83960.26</v>
          </cell>
          <cell r="D832">
            <v>-83960.26</v>
          </cell>
        </row>
        <row r="833">
          <cell r="A833">
            <v>631001040001</v>
          </cell>
          <cell r="B833" t="str">
            <v>CAPITAL</v>
          </cell>
          <cell r="C833">
            <v>-12808.32</v>
          </cell>
          <cell r="D833">
            <v>-12808.32</v>
          </cell>
        </row>
        <row r="834">
          <cell r="A834">
            <v>63100104000101</v>
          </cell>
          <cell r="B834" t="str">
            <v>RESERVA PRESTAMOS CATEGORIA A2 Y B</v>
          </cell>
          <cell r="C834">
            <v>-12808.32</v>
          </cell>
          <cell r="D834">
            <v>-12808.32</v>
          </cell>
        </row>
        <row r="835">
          <cell r="A835">
            <v>631001040002</v>
          </cell>
          <cell r="B835" t="str">
            <v>INTERESES</v>
          </cell>
          <cell r="C835">
            <v>-328.6</v>
          </cell>
          <cell r="D835">
            <v>-328.6</v>
          </cell>
        </row>
        <row r="836">
          <cell r="A836">
            <v>63100104000201</v>
          </cell>
          <cell r="B836" t="str">
            <v>RESERVA PRESTAMOS CATEGORIA A2 Y B</v>
          </cell>
          <cell r="C836">
            <v>-328.6</v>
          </cell>
          <cell r="D836">
            <v>-328.6</v>
          </cell>
        </row>
        <row r="837">
          <cell r="A837">
            <v>631001040003</v>
          </cell>
          <cell r="B837" t="str">
            <v>CUENTAS POR COBRAR</v>
          </cell>
          <cell r="C837">
            <v>-2324.1799999999998</v>
          </cell>
          <cell r="D837">
            <v>-2324.1799999999998</v>
          </cell>
        </row>
        <row r="838">
          <cell r="A838">
            <v>631001040006</v>
          </cell>
          <cell r="B838" t="str">
            <v>RESERVA VOLUNTARIA DE PRESTAMOS</v>
          </cell>
          <cell r="C838">
            <v>-68499.16</v>
          </cell>
          <cell r="D838">
            <v>-68499.16</v>
          </cell>
        </row>
        <row r="839">
          <cell r="A839">
            <v>631003</v>
          </cell>
          <cell r="B839" t="str">
            <v>INGRESOS POR EXPLOTACION DE ACTIVOS</v>
          </cell>
          <cell r="C839">
            <v>-45000</v>
          </cell>
          <cell r="D839">
            <v>-45000</v>
          </cell>
        </row>
        <row r="840">
          <cell r="A840">
            <v>6310030100</v>
          </cell>
          <cell r="B840" t="str">
            <v>ACTIVO FIJO</v>
          </cell>
          <cell r="C840">
            <v>-45000</v>
          </cell>
          <cell r="D840">
            <v>-45000</v>
          </cell>
        </row>
        <row r="841">
          <cell r="A841">
            <v>631003010001</v>
          </cell>
          <cell r="B841" t="str">
            <v>INMUEBLES</v>
          </cell>
          <cell r="C841">
            <v>-45000</v>
          </cell>
          <cell r="D841">
            <v>-45000</v>
          </cell>
        </row>
        <row r="842">
          <cell r="A842">
            <v>631099</v>
          </cell>
          <cell r="B842" t="str">
            <v>OTROS</v>
          </cell>
          <cell r="C842">
            <v>-406491.29</v>
          </cell>
          <cell r="D842">
            <v>-406491.29</v>
          </cell>
        </row>
        <row r="843">
          <cell r="A843">
            <v>6310990100</v>
          </cell>
          <cell r="B843" t="str">
            <v>OTROS</v>
          </cell>
          <cell r="C843">
            <v>-406491.29</v>
          </cell>
          <cell r="D843">
            <v>-406491.29</v>
          </cell>
        </row>
        <row r="844">
          <cell r="A844">
            <v>631099010008</v>
          </cell>
          <cell r="B844" t="str">
            <v>ASISTENCIA MEDICA</v>
          </cell>
          <cell r="C844">
            <v>-2867.22</v>
          </cell>
          <cell r="D844">
            <v>-2867.22</v>
          </cell>
        </row>
        <row r="845">
          <cell r="A845">
            <v>631099010010</v>
          </cell>
          <cell r="B845" t="str">
            <v>INGRESOS POR SOBREGIRO DISPONIBLE DE ENTIDADES SOCIAS</v>
          </cell>
          <cell r="C845">
            <v>-112367.41</v>
          </cell>
          <cell r="D845">
            <v>-112367.41</v>
          </cell>
        </row>
        <row r="846">
          <cell r="A846">
            <v>631099010099</v>
          </cell>
          <cell r="B846" t="str">
            <v>OTROS</v>
          </cell>
          <cell r="C846">
            <v>-291256.65999999997</v>
          </cell>
          <cell r="D846">
            <v>-291256.65999999997</v>
          </cell>
        </row>
        <row r="847">
          <cell r="A847">
            <v>0</v>
          </cell>
          <cell r="B847"/>
          <cell r="C847"/>
          <cell r="D847"/>
        </row>
        <row r="848">
          <cell r="A848">
            <v>0</v>
          </cell>
          <cell r="B848" t="str">
            <v>TOTAL INGRESOS</v>
          </cell>
          <cell r="C848">
            <v>-44876940.409999996</v>
          </cell>
          <cell r="D848">
            <v>-44876940.409999996</v>
          </cell>
        </row>
        <row r="849">
          <cell r="A849">
            <v>0</v>
          </cell>
          <cell r="B849"/>
          <cell r="C849"/>
          <cell r="D849"/>
        </row>
        <row r="850">
          <cell r="A850">
            <v>0</v>
          </cell>
          <cell r="B850" t="str">
            <v>TOTAL CUENTAS ACREEDORAS</v>
          </cell>
          <cell r="C850">
            <v>-636960824.26999998</v>
          </cell>
          <cell r="D850">
            <v>-636960824.26999998</v>
          </cell>
        </row>
        <row r="851">
          <cell r="A851">
            <v>0</v>
          </cell>
          <cell r="B851"/>
          <cell r="C851"/>
          <cell r="D851"/>
        </row>
        <row r="852">
          <cell r="A852">
            <v>0</v>
          </cell>
          <cell r="B852" t="str">
            <v>CUENTAS DE ORDEN</v>
          </cell>
          <cell r="C852">
            <v>0</v>
          </cell>
          <cell r="D852">
            <v>0</v>
          </cell>
        </row>
        <row r="853">
          <cell r="A853">
            <v>0</v>
          </cell>
          <cell r="B853"/>
          <cell r="C853"/>
          <cell r="D853"/>
        </row>
        <row r="854">
          <cell r="A854">
            <v>91</v>
          </cell>
          <cell r="B854" t="str">
            <v>INFORMACION FINANCIERA</v>
          </cell>
          <cell r="C854">
            <v>197835500.03</v>
          </cell>
          <cell r="D854">
            <v>197835500.03</v>
          </cell>
        </row>
        <row r="855">
          <cell r="A855">
            <v>911</v>
          </cell>
          <cell r="B855" t="str">
            <v>DERECHOS Y OBLIGACIONES POR CREDITOS</v>
          </cell>
          <cell r="C855">
            <v>74903422.189999998</v>
          </cell>
          <cell r="D855">
            <v>74903422.189999998</v>
          </cell>
        </row>
        <row r="856">
          <cell r="A856">
            <v>9110</v>
          </cell>
          <cell r="B856" t="str">
            <v>DERECHOS Y OBLIGACIONES POR CREDITOS</v>
          </cell>
          <cell r="C856">
            <v>74903422.189999998</v>
          </cell>
          <cell r="D856">
            <v>74903422.189999998</v>
          </cell>
        </row>
        <row r="857">
          <cell r="A857">
            <v>911001</v>
          </cell>
          <cell r="B857" t="str">
            <v>DISPONIBILIDAD POR CREDITOS OBTENIDOS</v>
          </cell>
          <cell r="C857">
            <v>74903422.189999998</v>
          </cell>
          <cell r="D857">
            <v>74903422.189999998</v>
          </cell>
        </row>
        <row r="858">
          <cell r="A858">
            <v>9110010101</v>
          </cell>
          <cell r="B858" t="str">
            <v>OTORGADOS POR EL BMI</v>
          </cell>
          <cell r="C858">
            <v>47817995.310000002</v>
          </cell>
          <cell r="D858">
            <v>47817995.310000002</v>
          </cell>
        </row>
        <row r="859">
          <cell r="A859">
            <v>9110010501</v>
          </cell>
          <cell r="B859" t="str">
            <v>OTORGADOS POR BANCOS</v>
          </cell>
          <cell r="C859">
            <v>3418162.57</v>
          </cell>
          <cell r="D859">
            <v>3418162.57</v>
          </cell>
        </row>
        <row r="860">
          <cell r="A860">
            <v>9110010601</v>
          </cell>
          <cell r="B860" t="str">
            <v>OTRAS ENTIDADES DEL SISTEMA FINANCIERO</v>
          </cell>
          <cell r="C860">
            <v>7450975</v>
          </cell>
          <cell r="D860">
            <v>7450975</v>
          </cell>
        </row>
        <row r="861">
          <cell r="A861">
            <v>9110010701</v>
          </cell>
          <cell r="B861" t="str">
            <v>OTORGADOS POR BANCOS EXTRANJEROS</v>
          </cell>
          <cell r="C861">
            <v>16216289.310000001</v>
          </cell>
          <cell r="D861">
            <v>16216289.310000001</v>
          </cell>
        </row>
        <row r="862">
          <cell r="A862">
            <v>912</v>
          </cell>
          <cell r="B862" t="str">
            <v>FONDOS EN ADMINISTRACION</v>
          </cell>
          <cell r="C862">
            <v>6652250.0099999998</v>
          </cell>
          <cell r="D862">
            <v>6652250.0099999998</v>
          </cell>
        </row>
        <row r="863">
          <cell r="A863">
            <v>9120</v>
          </cell>
          <cell r="B863" t="str">
            <v>FONDOS EN ADMINISTRACION</v>
          </cell>
          <cell r="C863">
            <v>6652250.0099999998</v>
          </cell>
          <cell r="D863">
            <v>6652250.0099999998</v>
          </cell>
        </row>
        <row r="864">
          <cell r="A864">
            <v>912000</v>
          </cell>
          <cell r="B864" t="str">
            <v>FONDOS EN ADMINISTRACION</v>
          </cell>
          <cell r="C864">
            <v>6652250.0099999998</v>
          </cell>
          <cell r="D864">
            <v>6652250.0099999998</v>
          </cell>
        </row>
        <row r="865">
          <cell r="A865">
            <v>9120000001</v>
          </cell>
          <cell r="B865" t="str">
            <v>FONDOS EN ADMINISTRACION</v>
          </cell>
          <cell r="C865">
            <v>6652250.0099999998</v>
          </cell>
          <cell r="D865">
            <v>6652250.0099999998</v>
          </cell>
        </row>
        <row r="866">
          <cell r="A866">
            <v>912000000101</v>
          </cell>
          <cell r="B866" t="str">
            <v>PRODERNOR</v>
          </cell>
          <cell r="C866">
            <v>6346.6</v>
          </cell>
          <cell r="D866">
            <v>6346.6</v>
          </cell>
        </row>
        <row r="867">
          <cell r="A867">
            <v>912000000199</v>
          </cell>
          <cell r="B867" t="str">
            <v>OTROS FONDOS</v>
          </cell>
          <cell r="C867">
            <v>6645903.4100000001</v>
          </cell>
          <cell r="D867">
            <v>6645903.4100000001</v>
          </cell>
        </row>
        <row r="868">
          <cell r="A868">
            <v>91200000019901</v>
          </cell>
          <cell r="B868" t="str">
            <v>PROYECTO IMCA - FEDECREDITO</v>
          </cell>
          <cell r="C868">
            <v>5257165.34</v>
          </cell>
          <cell r="D868">
            <v>5257165.34</v>
          </cell>
        </row>
        <row r="869">
          <cell r="A869">
            <v>9120000001990090</v>
          </cell>
          <cell r="B869" t="str">
            <v>APORTE IMCA WSBI</v>
          </cell>
          <cell r="C869">
            <v>1800000</v>
          </cell>
          <cell r="D869">
            <v>1800000</v>
          </cell>
        </row>
        <row r="870">
          <cell r="A870">
            <v>9120000001990090</v>
          </cell>
          <cell r="B870" t="str">
            <v>APORTE ENTIDADES SOCIAS</v>
          </cell>
          <cell r="C870">
            <v>1999980.8</v>
          </cell>
          <cell r="D870">
            <v>1999980.8</v>
          </cell>
        </row>
        <row r="871">
          <cell r="A871">
            <v>9120000001990090</v>
          </cell>
          <cell r="B871" t="str">
            <v>APORTE FEDECREDITO</v>
          </cell>
          <cell r="C871">
            <v>1457184.54</v>
          </cell>
          <cell r="D871">
            <v>1457184.54</v>
          </cell>
        </row>
        <row r="872">
          <cell r="A872">
            <v>91200000019902</v>
          </cell>
          <cell r="B872" t="str">
            <v>PROYECTO IMCA - FEDECREDITO</v>
          </cell>
          <cell r="C872">
            <v>1388738.07</v>
          </cell>
          <cell r="D872">
            <v>1388738.07</v>
          </cell>
        </row>
        <row r="873">
          <cell r="A873">
            <v>915</v>
          </cell>
          <cell r="B873" t="str">
            <v>INTERESES SOBRE PRESTAMOS DE DUDOSA RECUPERACION</v>
          </cell>
          <cell r="C873">
            <v>999.9</v>
          </cell>
          <cell r="D873">
            <v>999.9</v>
          </cell>
        </row>
        <row r="874">
          <cell r="A874">
            <v>9150</v>
          </cell>
          <cell r="B874" t="str">
            <v>INTERESES SOBRE PRESTAMOS DE DUDOSA RECUPERACION</v>
          </cell>
          <cell r="C874">
            <v>999.9</v>
          </cell>
          <cell r="D874">
            <v>999.9</v>
          </cell>
        </row>
        <row r="875">
          <cell r="A875">
            <v>915000</v>
          </cell>
          <cell r="B875" t="str">
            <v>INTERESES SOBRE PRESTAMOS DE DUDOSA RECUPERACION</v>
          </cell>
          <cell r="C875">
            <v>999.9</v>
          </cell>
          <cell r="D875">
            <v>999.9</v>
          </cell>
        </row>
        <row r="876">
          <cell r="A876">
            <v>916</v>
          </cell>
          <cell r="B876" t="str">
            <v>CARTERA DE PRESTAMOS DE DUDOSA RECUPERACION</v>
          </cell>
          <cell r="C876">
            <v>116003178.95</v>
          </cell>
          <cell r="D876">
            <v>116003178.95</v>
          </cell>
        </row>
        <row r="877">
          <cell r="A877">
            <v>9160</v>
          </cell>
          <cell r="B877" t="str">
            <v>CARTERA DE PRESTAMOS PIGNORADA</v>
          </cell>
          <cell r="C877">
            <v>116003178.95</v>
          </cell>
          <cell r="D877">
            <v>116003178.95</v>
          </cell>
        </row>
        <row r="878">
          <cell r="A878">
            <v>916001</v>
          </cell>
          <cell r="B878" t="str">
            <v>A FAVOR DEL BMI</v>
          </cell>
          <cell r="C878">
            <v>12138348.289999999</v>
          </cell>
          <cell r="D878">
            <v>12138348.289999999</v>
          </cell>
        </row>
        <row r="879">
          <cell r="A879">
            <v>9160010901</v>
          </cell>
          <cell r="B879" t="str">
            <v>PRESTAMOS A OTROS</v>
          </cell>
          <cell r="C879">
            <v>12138348.289999999</v>
          </cell>
          <cell r="D879">
            <v>12138348.289999999</v>
          </cell>
        </row>
        <row r="880">
          <cell r="A880">
            <v>916005</v>
          </cell>
          <cell r="B880" t="str">
            <v>A FAVOR DE OTRAS ENTIDADES DEL SISTEMA FINANCIERO</v>
          </cell>
          <cell r="C880">
            <v>14922927.1</v>
          </cell>
          <cell r="D880">
            <v>14922927.1</v>
          </cell>
        </row>
        <row r="881">
          <cell r="A881">
            <v>9160050901</v>
          </cell>
          <cell r="B881" t="str">
            <v>PRESTAMOS A OTROS</v>
          </cell>
          <cell r="C881">
            <v>14922927.1</v>
          </cell>
          <cell r="D881">
            <v>14922927.1</v>
          </cell>
        </row>
        <row r="882">
          <cell r="A882">
            <v>916005090101</v>
          </cell>
          <cell r="B882" t="str">
            <v>BANCOS</v>
          </cell>
          <cell r="C882">
            <v>14922927.1</v>
          </cell>
          <cell r="D882">
            <v>14922927.1</v>
          </cell>
        </row>
        <row r="883">
          <cell r="A883">
            <v>916006</v>
          </cell>
          <cell r="B883" t="str">
            <v>A FAVOR DE OTRAS ENTIDADES EXTRANJERAS</v>
          </cell>
          <cell r="C883">
            <v>88941903.560000002</v>
          </cell>
          <cell r="D883">
            <v>88941903.560000002</v>
          </cell>
        </row>
        <row r="884">
          <cell r="A884">
            <v>9160060901</v>
          </cell>
          <cell r="B884" t="str">
            <v>PRESTAMOS A OTROS</v>
          </cell>
          <cell r="C884">
            <v>88941903.560000002</v>
          </cell>
          <cell r="D884">
            <v>88941903.560000002</v>
          </cell>
        </row>
        <row r="885">
          <cell r="A885">
            <v>917</v>
          </cell>
          <cell r="B885" t="str">
            <v>SALDOS A CARGO DE DEUDORES</v>
          </cell>
          <cell r="C885">
            <v>275648.98</v>
          </cell>
          <cell r="D885">
            <v>275648.98</v>
          </cell>
        </row>
        <row r="886">
          <cell r="A886">
            <v>9170</v>
          </cell>
          <cell r="B886" t="str">
            <v>SALDOS A CARGO DE DEUDORES</v>
          </cell>
          <cell r="C886">
            <v>275648.98</v>
          </cell>
          <cell r="D886">
            <v>275648.98</v>
          </cell>
        </row>
        <row r="887">
          <cell r="A887">
            <v>917000</v>
          </cell>
          <cell r="B887" t="str">
            <v>SALDOS A CARGO DE DEUDORES</v>
          </cell>
          <cell r="C887">
            <v>275648.98</v>
          </cell>
          <cell r="D887">
            <v>275648.98</v>
          </cell>
        </row>
        <row r="888">
          <cell r="A888">
            <v>9170000001</v>
          </cell>
          <cell r="B888" t="str">
            <v>SALDOS A CARGO DE DEUDORES</v>
          </cell>
          <cell r="C888">
            <v>275648.98</v>
          </cell>
          <cell r="D888">
            <v>275648.98</v>
          </cell>
        </row>
        <row r="889">
          <cell r="A889">
            <v>917000000104</v>
          </cell>
          <cell r="B889" t="str">
            <v>OTROS</v>
          </cell>
          <cell r="C889">
            <v>275648.98</v>
          </cell>
          <cell r="D889">
            <v>275648.98</v>
          </cell>
        </row>
        <row r="890">
          <cell r="A890">
            <v>92</v>
          </cell>
          <cell r="B890" t="str">
            <v>EXISTENCIAS EN LA BOVEDA</v>
          </cell>
          <cell r="C890">
            <v>252327620.56999999</v>
          </cell>
          <cell r="D890">
            <v>252327620.56999999</v>
          </cell>
        </row>
        <row r="891">
          <cell r="A891">
            <v>921</v>
          </cell>
          <cell r="B891" t="str">
            <v>DOCUMENTOS DE PRESTAMOS Y CREDITOS</v>
          </cell>
          <cell r="C891">
            <v>59518079.299999997</v>
          </cell>
          <cell r="D891">
            <v>59518079.299999997</v>
          </cell>
        </row>
        <row r="892">
          <cell r="A892">
            <v>9210</v>
          </cell>
          <cell r="B892" t="str">
            <v>DOCUMENTOS DE PRESTAMOS Y CREDITOS</v>
          </cell>
          <cell r="C892">
            <v>59518079.299999997</v>
          </cell>
          <cell r="D892">
            <v>59518079.299999997</v>
          </cell>
        </row>
        <row r="893">
          <cell r="A893">
            <v>921000</v>
          </cell>
          <cell r="B893" t="str">
            <v>DOCUMENTOS DE PRESTAMOS Y CREDITOS</v>
          </cell>
          <cell r="C893">
            <v>59518079.299999997</v>
          </cell>
          <cell r="D893">
            <v>59518079.299999997</v>
          </cell>
        </row>
        <row r="894">
          <cell r="A894">
            <v>9210000100</v>
          </cell>
          <cell r="B894" t="str">
            <v>CON HIPOTECA</v>
          </cell>
          <cell r="C894">
            <v>7450242.5899999999</v>
          </cell>
          <cell r="D894">
            <v>7450242.5899999999</v>
          </cell>
        </row>
        <row r="895">
          <cell r="A895">
            <v>9210000400</v>
          </cell>
          <cell r="B895" t="str">
            <v>CON PRENDA SIN DESPLAZAMIENTO</v>
          </cell>
          <cell r="C895">
            <v>52067836.710000001</v>
          </cell>
          <cell r="D895">
            <v>52067836.710000001</v>
          </cell>
        </row>
        <row r="896">
          <cell r="A896">
            <v>922</v>
          </cell>
          <cell r="B896" t="str">
            <v>TITULOSVALORES Y OTROS DOCUMENTOS</v>
          </cell>
          <cell r="C896">
            <v>56603.65</v>
          </cell>
          <cell r="D896">
            <v>56603.65</v>
          </cell>
        </row>
        <row r="897">
          <cell r="A897">
            <v>9220</v>
          </cell>
          <cell r="B897" t="str">
            <v>TITULOSVALORES Y OTROS DOCUMENTOS</v>
          </cell>
          <cell r="C897">
            <v>56603.65</v>
          </cell>
          <cell r="D897">
            <v>56603.65</v>
          </cell>
        </row>
        <row r="898">
          <cell r="A898">
            <v>922008</v>
          </cell>
          <cell r="B898" t="str">
            <v>DOCUMENTOS EN CUSTODIA</v>
          </cell>
          <cell r="C898">
            <v>56603.65</v>
          </cell>
          <cell r="D898">
            <v>56603.65</v>
          </cell>
        </row>
        <row r="899">
          <cell r="A899">
            <v>9220080100</v>
          </cell>
          <cell r="B899" t="str">
            <v>PROPIOS</v>
          </cell>
          <cell r="C899">
            <v>56603.65</v>
          </cell>
          <cell r="D899">
            <v>56603.65</v>
          </cell>
        </row>
        <row r="900">
          <cell r="A900">
            <v>923</v>
          </cell>
          <cell r="B900" t="str">
            <v>CARTERA DE INVERSIONES FINANCIERAS</v>
          </cell>
          <cell r="C900">
            <v>192555157.90000001</v>
          </cell>
          <cell r="D900">
            <v>192555157.90000001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NOVIEMBRE</v>
          </cell>
          <cell r="D5" t="str">
            <v xml:space="preserve">
NOVIEMBRE</v>
          </cell>
        </row>
        <row r="6">
          <cell r="A6">
            <v>11</v>
          </cell>
          <cell r="B6" t="str">
            <v>ACTIVOS DE INTERMEDIACION</v>
          </cell>
          <cell r="C6">
            <v>566786983.23000002</v>
          </cell>
          <cell r="D6">
            <v>566786983.23000002</v>
          </cell>
        </row>
        <row r="7">
          <cell r="A7">
            <v>111</v>
          </cell>
          <cell r="B7" t="str">
            <v>FONDOS DISPONIBLES</v>
          </cell>
          <cell r="C7">
            <v>41198331.57</v>
          </cell>
          <cell r="D7">
            <v>41198331.57</v>
          </cell>
        </row>
        <row r="8">
          <cell r="A8">
            <v>1110</v>
          </cell>
          <cell r="B8" t="str">
            <v>FONDOS DISPONIBLES</v>
          </cell>
          <cell r="C8">
            <v>41198331.57</v>
          </cell>
          <cell r="D8">
            <v>41198331.57</v>
          </cell>
        </row>
        <row r="9">
          <cell r="A9">
            <v>111001</v>
          </cell>
          <cell r="B9" t="str">
            <v>CAJA</v>
          </cell>
          <cell r="C9">
            <v>12815277.91</v>
          </cell>
          <cell r="D9">
            <v>12815277.91</v>
          </cell>
        </row>
        <row r="10">
          <cell r="A10">
            <v>1110010101</v>
          </cell>
          <cell r="B10" t="str">
            <v>OFICINA CENTRAL</v>
          </cell>
          <cell r="C10">
            <v>10679994.93</v>
          </cell>
          <cell r="D10">
            <v>10679994.93</v>
          </cell>
        </row>
        <row r="11">
          <cell r="A11">
            <v>111001010101</v>
          </cell>
          <cell r="B11" t="str">
            <v>OFICINA CENTRAL</v>
          </cell>
          <cell r="C11">
            <v>31528.14</v>
          </cell>
          <cell r="D11">
            <v>31528.14</v>
          </cell>
        </row>
        <row r="12">
          <cell r="A12">
            <v>111001010102</v>
          </cell>
          <cell r="B12" t="str">
            <v>BOVEDA</v>
          </cell>
          <cell r="C12">
            <v>556234.99</v>
          </cell>
          <cell r="D12">
            <v>556234.99</v>
          </cell>
        </row>
        <row r="13">
          <cell r="A13">
            <v>111001010103</v>
          </cell>
          <cell r="B13" t="str">
            <v>EFECTIVO ATM´S</v>
          </cell>
          <cell r="C13">
            <v>1535645</v>
          </cell>
          <cell r="D13">
            <v>1535645</v>
          </cell>
        </row>
        <row r="14">
          <cell r="A14">
            <v>11100101010303</v>
          </cell>
          <cell r="B14" t="str">
            <v>EFECTIVO ATM´S - FEDECREDITO</v>
          </cell>
          <cell r="C14">
            <v>1535645</v>
          </cell>
          <cell r="D14">
            <v>1535645</v>
          </cell>
        </row>
        <row r="15">
          <cell r="A15">
            <v>111001010104</v>
          </cell>
          <cell r="B15" t="str">
            <v>DISPONIBLE EN SERSAPROSA</v>
          </cell>
          <cell r="C15">
            <v>8550323.8000000007</v>
          </cell>
          <cell r="D15">
            <v>8550323.8000000007</v>
          </cell>
        </row>
        <row r="16">
          <cell r="A16">
            <v>11100101010401</v>
          </cell>
          <cell r="B16" t="str">
            <v>PARA ATM´S</v>
          </cell>
          <cell r="C16">
            <v>2884854</v>
          </cell>
          <cell r="D16">
            <v>2884854</v>
          </cell>
        </row>
        <row r="17">
          <cell r="A17">
            <v>11100101010402</v>
          </cell>
          <cell r="B17" t="str">
            <v>PARA CUENTA CORRIENTE</v>
          </cell>
          <cell r="C17">
            <v>5665469.7999999998</v>
          </cell>
          <cell r="D17">
            <v>5665469.7999999998</v>
          </cell>
        </row>
        <row r="18">
          <cell r="A18">
            <v>111001010105</v>
          </cell>
          <cell r="B18" t="str">
            <v>EFECTIVO RECIBIDO ATM´S DEPOSITARIOS</v>
          </cell>
          <cell r="C18">
            <v>6263</v>
          </cell>
          <cell r="D18">
            <v>6263</v>
          </cell>
        </row>
        <row r="19">
          <cell r="A19">
            <v>11100101010503</v>
          </cell>
          <cell r="B19" t="str">
            <v>ATM´S DEPOSITARIOS - FEDECREDITO</v>
          </cell>
          <cell r="C19">
            <v>6263</v>
          </cell>
          <cell r="D19">
            <v>6263</v>
          </cell>
        </row>
        <row r="20">
          <cell r="A20">
            <v>1110010201</v>
          </cell>
          <cell r="B20" t="str">
            <v>AGENCIAS</v>
          </cell>
          <cell r="C20">
            <v>126282.16</v>
          </cell>
          <cell r="D20">
            <v>126282.16</v>
          </cell>
        </row>
        <row r="21">
          <cell r="A21">
            <v>111001020101</v>
          </cell>
          <cell r="B21" t="str">
            <v>AGENCIAS</v>
          </cell>
          <cell r="C21">
            <v>82.65</v>
          </cell>
          <cell r="D21">
            <v>82.65</v>
          </cell>
        </row>
        <row r="22">
          <cell r="A22">
            <v>111001020102</v>
          </cell>
          <cell r="B22" t="str">
            <v>BOVEDA</v>
          </cell>
          <cell r="C22">
            <v>126199.51</v>
          </cell>
          <cell r="D22">
            <v>126199.51</v>
          </cell>
        </row>
        <row r="23">
          <cell r="A23">
            <v>1110010301</v>
          </cell>
          <cell r="B23" t="str">
            <v>FONDOS FIJOS</v>
          </cell>
          <cell r="C23">
            <v>9000.82</v>
          </cell>
          <cell r="D23">
            <v>9000.82</v>
          </cell>
        </row>
        <row r="24">
          <cell r="A24">
            <v>111001030101</v>
          </cell>
          <cell r="B24" t="str">
            <v>OFICINA CENTRAL</v>
          </cell>
          <cell r="C24">
            <v>9000.82</v>
          </cell>
          <cell r="D24">
            <v>9000.82</v>
          </cell>
        </row>
        <row r="25">
          <cell r="A25">
            <v>1110010401</v>
          </cell>
          <cell r="B25" t="str">
            <v>REMESAS LOCALES EN TRANSITO</v>
          </cell>
          <cell r="C25">
            <v>2000000</v>
          </cell>
          <cell r="D25">
            <v>2000000</v>
          </cell>
        </row>
        <row r="26">
          <cell r="A26">
            <v>111002</v>
          </cell>
          <cell r="B26" t="str">
            <v>DEPOSITOS EN EL BCR</v>
          </cell>
          <cell r="C26">
            <v>1907112.7</v>
          </cell>
          <cell r="D26">
            <v>1907112.7</v>
          </cell>
        </row>
        <row r="27">
          <cell r="A27">
            <v>1110020101</v>
          </cell>
          <cell r="B27" t="str">
            <v>DEPOSITOS PARA RESERVA DE LIQUIDEZ</v>
          </cell>
          <cell r="C27">
            <v>1852514.1</v>
          </cell>
          <cell r="D27">
            <v>1852514.1</v>
          </cell>
        </row>
        <row r="28">
          <cell r="A28">
            <v>1110020301</v>
          </cell>
          <cell r="B28" t="str">
            <v>DEPOSITOS OTROS</v>
          </cell>
          <cell r="C28">
            <v>50300.39</v>
          </cell>
          <cell r="D28">
            <v>50300.39</v>
          </cell>
        </row>
        <row r="29">
          <cell r="A29">
            <v>111002030199</v>
          </cell>
          <cell r="B29" t="str">
            <v>DEPOSITOS OTROS</v>
          </cell>
          <cell r="C29">
            <v>50300.39</v>
          </cell>
          <cell r="D29">
            <v>50300.39</v>
          </cell>
        </row>
        <row r="30">
          <cell r="A30">
            <v>1110029901</v>
          </cell>
          <cell r="B30" t="str">
            <v>INTERESES Y OTROS POR COBRAR</v>
          </cell>
          <cell r="C30">
            <v>4298.21</v>
          </cell>
          <cell r="D30">
            <v>4298.21</v>
          </cell>
        </row>
        <row r="31">
          <cell r="A31">
            <v>111002990101</v>
          </cell>
          <cell r="B31" t="str">
            <v>DEPOSITOS PARA RESERVA DE LIQUIDEZ</v>
          </cell>
          <cell r="C31">
            <v>4298.21</v>
          </cell>
          <cell r="D31">
            <v>4298.21</v>
          </cell>
        </row>
        <row r="32">
          <cell r="A32">
            <v>111004</v>
          </cell>
          <cell r="B32" t="str">
            <v>DEPOSITOS EN BANCOS LOCALES</v>
          </cell>
          <cell r="C32">
            <v>26049329.199999999</v>
          </cell>
          <cell r="D32">
            <v>26049329.199999999</v>
          </cell>
        </row>
        <row r="33">
          <cell r="A33">
            <v>1110040101</v>
          </cell>
          <cell r="B33" t="str">
            <v>A LA VISTA - ML</v>
          </cell>
          <cell r="C33">
            <v>25981346.510000002</v>
          </cell>
          <cell r="D33">
            <v>25981346.510000002</v>
          </cell>
        </row>
        <row r="34">
          <cell r="A34">
            <v>111004010101</v>
          </cell>
          <cell r="B34" t="str">
            <v>BANCO AGRICOLA</v>
          </cell>
          <cell r="C34">
            <v>7048918.2699999996</v>
          </cell>
          <cell r="D34">
            <v>7048918.2699999996</v>
          </cell>
        </row>
        <row r="35">
          <cell r="A35">
            <v>111004010103</v>
          </cell>
          <cell r="B35" t="str">
            <v>BANCO DE AMERICA CENTRAL</v>
          </cell>
          <cell r="C35">
            <v>8192605.5899999999</v>
          </cell>
          <cell r="D35">
            <v>8192605.5899999999</v>
          </cell>
        </row>
        <row r="36">
          <cell r="A36">
            <v>111004010104</v>
          </cell>
          <cell r="B36" t="str">
            <v>BANCO CUSCATLAN, S.A.</v>
          </cell>
          <cell r="C36">
            <v>8920449.6899999995</v>
          </cell>
          <cell r="D36">
            <v>8920449.6899999995</v>
          </cell>
        </row>
        <row r="37">
          <cell r="A37">
            <v>111004010107</v>
          </cell>
          <cell r="B37" t="str">
            <v>BANCO DE FOMENTO AGROPECUARIO</v>
          </cell>
          <cell r="C37">
            <v>1089.71</v>
          </cell>
          <cell r="D37">
            <v>1089.71</v>
          </cell>
        </row>
        <row r="38">
          <cell r="A38">
            <v>111004010108</v>
          </cell>
          <cell r="B38" t="str">
            <v>BANCO HIPOTECARIO</v>
          </cell>
          <cell r="C38">
            <v>1177049.54</v>
          </cell>
          <cell r="D38">
            <v>1177049.54</v>
          </cell>
        </row>
        <row r="39">
          <cell r="A39">
            <v>111004010111</v>
          </cell>
          <cell r="B39" t="str">
            <v>BANCO PROMERICA</v>
          </cell>
          <cell r="C39">
            <v>56980.800000000003</v>
          </cell>
          <cell r="D39">
            <v>56980.800000000003</v>
          </cell>
        </row>
        <row r="40">
          <cell r="A40">
            <v>111004010112</v>
          </cell>
          <cell r="B40" t="str">
            <v>DAVIVIENDA</v>
          </cell>
          <cell r="C40">
            <v>583537.81000000006</v>
          </cell>
          <cell r="D40">
            <v>583537.81000000006</v>
          </cell>
        </row>
        <row r="41">
          <cell r="A41">
            <v>111004010117</v>
          </cell>
          <cell r="B41" t="str">
            <v>BANCO AZUL EL SALVADOR, S.A.</v>
          </cell>
          <cell r="C41">
            <v>715.1</v>
          </cell>
          <cell r="D41">
            <v>715.1</v>
          </cell>
        </row>
        <row r="42">
          <cell r="A42">
            <v>1110049901</v>
          </cell>
          <cell r="B42" t="str">
            <v>INTERESES Y OTROS POR COBRAR</v>
          </cell>
          <cell r="C42">
            <v>67982.69</v>
          </cell>
          <cell r="D42">
            <v>67982.69</v>
          </cell>
        </row>
        <row r="43">
          <cell r="A43">
            <v>111004990101</v>
          </cell>
          <cell r="B43" t="str">
            <v>A LA VISTA</v>
          </cell>
          <cell r="C43">
            <v>67982.69</v>
          </cell>
          <cell r="D43">
            <v>67982.69</v>
          </cell>
        </row>
        <row r="44">
          <cell r="A44">
            <v>11100499010101</v>
          </cell>
          <cell r="B44" t="str">
            <v>BANCO AGRICOLA</v>
          </cell>
          <cell r="C44">
            <v>30565.79</v>
          </cell>
          <cell r="D44">
            <v>30565.79</v>
          </cell>
        </row>
        <row r="45">
          <cell r="A45">
            <v>11100499010103</v>
          </cell>
          <cell r="B45" t="str">
            <v>BANCO DE AMERICA CENTRAL</v>
          </cell>
          <cell r="C45">
            <v>10325.280000000001</v>
          </cell>
          <cell r="D45">
            <v>10325.280000000001</v>
          </cell>
        </row>
        <row r="46">
          <cell r="A46">
            <v>11100499010104</v>
          </cell>
          <cell r="B46" t="str">
            <v>BANCO CUSCATLAN, S.A.</v>
          </cell>
          <cell r="C46">
            <v>21215.67</v>
          </cell>
          <cell r="D46">
            <v>21215.67</v>
          </cell>
        </row>
        <row r="47">
          <cell r="A47">
            <v>11100499010108</v>
          </cell>
          <cell r="B47" t="str">
            <v>BANCO HIPOTECARIO</v>
          </cell>
          <cell r="C47">
            <v>751.23</v>
          </cell>
          <cell r="D47">
            <v>751.23</v>
          </cell>
        </row>
        <row r="48">
          <cell r="A48">
            <v>11100499010111</v>
          </cell>
          <cell r="B48" t="str">
            <v>BANCO PROMERICA</v>
          </cell>
          <cell r="C48">
            <v>1799.63</v>
          </cell>
          <cell r="D48">
            <v>1799.63</v>
          </cell>
        </row>
        <row r="49">
          <cell r="A49">
            <v>11100499010112</v>
          </cell>
          <cell r="B49" t="str">
            <v>DAVIVIENDA</v>
          </cell>
          <cell r="C49">
            <v>3325.09</v>
          </cell>
          <cell r="D49">
            <v>3325.09</v>
          </cell>
        </row>
        <row r="50">
          <cell r="A50">
            <v>111006</v>
          </cell>
          <cell r="B50" t="str">
            <v>DEPOSITOS EN BANCOS Y OTRAS INSTITUCIONES EXTRANJERAS</v>
          </cell>
          <cell r="C50">
            <v>426611.76</v>
          </cell>
          <cell r="D50">
            <v>426611.76</v>
          </cell>
        </row>
        <row r="51">
          <cell r="A51">
            <v>1110060101</v>
          </cell>
          <cell r="B51" t="str">
            <v>A LA VISTA</v>
          </cell>
          <cell r="C51">
            <v>426611.76</v>
          </cell>
          <cell r="D51">
            <v>426611.76</v>
          </cell>
        </row>
        <row r="52">
          <cell r="A52">
            <v>111006010101</v>
          </cell>
          <cell r="B52" t="str">
            <v>BANCO CITIBANK NEW YORK</v>
          </cell>
          <cell r="C52">
            <v>426611.76</v>
          </cell>
          <cell r="D52">
            <v>426611.76</v>
          </cell>
        </row>
        <row r="53">
          <cell r="A53">
            <v>113</v>
          </cell>
          <cell r="B53" t="str">
            <v>INVERSIONES FINANCIERAS</v>
          </cell>
          <cell r="C53">
            <v>171208533.91999999</v>
          </cell>
          <cell r="D53">
            <v>171208533.91999999</v>
          </cell>
        </row>
        <row r="54">
          <cell r="A54">
            <v>1130</v>
          </cell>
          <cell r="B54" t="str">
            <v>TITULOS VALORES CONSERVADOS PARA NEGOCIACION</v>
          </cell>
          <cell r="C54">
            <v>164064086.91999999</v>
          </cell>
          <cell r="D54">
            <v>164064086.91999999</v>
          </cell>
        </row>
        <row r="55">
          <cell r="A55">
            <v>113001</v>
          </cell>
          <cell r="B55" t="str">
            <v>TITULOSVALORES PROPIOS</v>
          </cell>
          <cell r="C55">
            <v>164064086.91999999</v>
          </cell>
          <cell r="D55">
            <v>164064086.91999999</v>
          </cell>
        </row>
        <row r="56">
          <cell r="A56">
            <v>1130010201</v>
          </cell>
          <cell r="B56" t="str">
            <v>EMITIDOS POR EL ESTADO</v>
          </cell>
          <cell r="C56">
            <v>163981795.25</v>
          </cell>
          <cell r="D56">
            <v>163981795.25</v>
          </cell>
        </row>
        <row r="57">
          <cell r="A57">
            <v>1130019901</v>
          </cell>
          <cell r="B57" t="str">
            <v>INTERESES Y OTROS POR COBRAR</v>
          </cell>
          <cell r="C57">
            <v>82291.67</v>
          </cell>
          <cell r="D57">
            <v>82291.67</v>
          </cell>
        </row>
        <row r="58">
          <cell r="A58">
            <v>113001990102</v>
          </cell>
          <cell r="B58" t="str">
            <v>EMITIDOS POR EL ESTADO</v>
          </cell>
          <cell r="C58">
            <v>82291.67</v>
          </cell>
          <cell r="D58">
            <v>82291.67</v>
          </cell>
        </row>
        <row r="59">
          <cell r="A59">
            <v>1131</v>
          </cell>
          <cell r="B59" t="str">
            <v>TITULOSVALORES CONSERVARSE HASTA EL VENCIMIENTO</v>
          </cell>
          <cell r="C59">
            <v>7144447</v>
          </cell>
          <cell r="D59">
            <v>7144447</v>
          </cell>
        </row>
        <row r="60">
          <cell r="A60">
            <v>113100</v>
          </cell>
          <cell r="B60" t="str">
            <v>TITULOSVALORES CONSERVARSE HASTA EL VENCIMIENTO</v>
          </cell>
          <cell r="C60">
            <v>7144447</v>
          </cell>
          <cell r="D60">
            <v>7144447</v>
          </cell>
        </row>
        <row r="61">
          <cell r="A61">
            <v>1131000701</v>
          </cell>
          <cell r="B61" t="str">
            <v>EMITIDOS POR INSTITUCIONES EXTRANJERAS</v>
          </cell>
          <cell r="C61">
            <v>7144447</v>
          </cell>
          <cell r="D61">
            <v>7144447</v>
          </cell>
        </row>
        <row r="62">
          <cell r="A62">
            <v>114</v>
          </cell>
          <cell r="B62" t="str">
            <v>PRESTAMOS</v>
          </cell>
          <cell r="C62">
            <v>354380117.74000001</v>
          </cell>
          <cell r="D62">
            <v>354380117.74000001</v>
          </cell>
        </row>
        <row r="63">
          <cell r="A63">
            <v>1141</v>
          </cell>
          <cell r="B63" t="str">
            <v>PRESTAMOS PACTADOS HASTA UN AÑO PLAZO</v>
          </cell>
          <cell r="C63">
            <v>2483326.5</v>
          </cell>
          <cell r="D63">
            <v>2483326.5</v>
          </cell>
        </row>
        <row r="64">
          <cell r="A64">
            <v>114104</v>
          </cell>
          <cell r="B64" t="str">
            <v>PRESTAMOS A PARTICULARES</v>
          </cell>
          <cell r="C64">
            <v>9861.64</v>
          </cell>
          <cell r="D64">
            <v>9861.64</v>
          </cell>
        </row>
        <row r="65">
          <cell r="A65">
            <v>1141040101</v>
          </cell>
          <cell r="B65" t="str">
            <v>OTORGAMIENTOS ORIGINALES</v>
          </cell>
          <cell r="C65">
            <v>9561</v>
          </cell>
          <cell r="D65">
            <v>9561</v>
          </cell>
        </row>
        <row r="66">
          <cell r="A66">
            <v>1141049901</v>
          </cell>
          <cell r="B66" t="str">
            <v>INTERESES Y OTROS POR COBRAR</v>
          </cell>
          <cell r="C66">
            <v>300.64</v>
          </cell>
          <cell r="D66">
            <v>300.64</v>
          </cell>
        </row>
        <row r="67">
          <cell r="A67">
            <v>114104990101</v>
          </cell>
          <cell r="B67" t="str">
            <v>OTORGAMIENTOS ORIGINALES</v>
          </cell>
          <cell r="C67">
            <v>300.64</v>
          </cell>
          <cell r="D67">
            <v>300.64</v>
          </cell>
        </row>
        <row r="68">
          <cell r="A68">
            <v>114106</v>
          </cell>
          <cell r="B68" t="str">
            <v>PRESTAMOS A OTRAS ENTIDADES DEL SISTEMA FINANCIERO</v>
          </cell>
          <cell r="C68">
            <v>2473464.86</v>
          </cell>
          <cell r="D68">
            <v>2473464.86</v>
          </cell>
        </row>
        <row r="69">
          <cell r="A69">
            <v>1141060201</v>
          </cell>
          <cell r="B69" t="str">
            <v>PRESTAMOS PARA OTROS PROPOSITOS</v>
          </cell>
          <cell r="C69">
            <v>2471024.35</v>
          </cell>
          <cell r="D69">
            <v>2471024.35</v>
          </cell>
        </row>
        <row r="70">
          <cell r="A70">
            <v>114106020101</v>
          </cell>
          <cell r="B70" t="str">
            <v>OTORGAMIENTOS ORIGINALES</v>
          </cell>
          <cell r="C70">
            <v>2471024.35</v>
          </cell>
          <cell r="D70">
            <v>2471024.35</v>
          </cell>
        </row>
        <row r="71">
          <cell r="A71">
            <v>1141069901</v>
          </cell>
          <cell r="B71" t="str">
            <v>INTERESES Y OTROS POR COBRAR</v>
          </cell>
          <cell r="C71">
            <v>2440.5100000000002</v>
          </cell>
          <cell r="D71">
            <v>2440.5100000000002</v>
          </cell>
        </row>
        <row r="72">
          <cell r="A72">
            <v>114106990101</v>
          </cell>
          <cell r="B72" t="str">
            <v>OTORGAMIENTOS ORIGINALES</v>
          </cell>
          <cell r="C72">
            <v>2440.5100000000002</v>
          </cell>
          <cell r="D72">
            <v>2440.5100000000002</v>
          </cell>
        </row>
        <row r="73">
          <cell r="A73">
            <v>11410699010102</v>
          </cell>
          <cell r="B73" t="str">
            <v>PRESTAMOS PARA OTROS PROPOSITOS</v>
          </cell>
          <cell r="C73">
            <v>2440.5100000000002</v>
          </cell>
          <cell r="D73">
            <v>2440.5100000000002</v>
          </cell>
        </row>
        <row r="74">
          <cell r="A74">
            <v>1142</v>
          </cell>
          <cell r="B74" t="str">
            <v>PRESTAMOS PACTADOS A MAS DE UN ANIO PLAZO</v>
          </cell>
          <cell r="C74">
            <v>355476388.38999999</v>
          </cell>
          <cell r="D74">
            <v>355476388.38999999</v>
          </cell>
        </row>
        <row r="75">
          <cell r="A75">
            <v>114204</v>
          </cell>
          <cell r="B75" t="str">
            <v>PRESTAMOS A PARTICULARES</v>
          </cell>
          <cell r="C75">
            <v>4313407.45</v>
          </cell>
          <cell r="D75">
            <v>4313407.45</v>
          </cell>
        </row>
        <row r="76">
          <cell r="A76">
            <v>1142040101</v>
          </cell>
          <cell r="B76" t="str">
            <v>OTORGAMIENTOS ORIGINALES</v>
          </cell>
          <cell r="C76">
            <v>575744.75</v>
          </cell>
          <cell r="D76">
            <v>575744.75</v>
          </cell>
        </row>
        <row r="77">
          <cell r="A77">
            <v>1142040701</v>
          </cell>
          <cell r="B77" t="str">
            <v>PRESTAMOS PARA ADQUISICION DE VIVIENDA</v>
          </cell>
          <cell r="C77">
            <v>3736871.7</v>
          </cell>
          <cell r="D77">
            <v>3736871.7</v>
          </cell>
        </row>
        <row r="78">
          <cell r="A78">
            <v>1142049901</v>
          </cell>
          <cell r="B78" t="str">
            <v>INTERESES Y OTROS POR COBRAR</v>
          </cell>
          <cell r="C78">
            <v>791</v>
          </cell>
          <cell r="D78">
            <v>791</v>
          </cell>
        </row>
        <row r="79">
          <cell r="A79">
            <v>114204990101</v>
          </cell>
          <cell r="B79" t="str">
            <v>OTORGAMIENTOS ORIGINALES</v>
          </cell>
          <cell r="C79">
            <v>149.76</v>
          </cell>
          <cell r="D79">
            <v>149.76</v>
          </cell>
        </row>
        <row r="80">
          <cell r="A80">
            <v>114204990107</v>
          </cell>
          <cell r="B80" t="str">
            <v>PRESTAMOS PARA ADQUISICION DE VIVIENDA</v>
          </cell>
          <cell r="C80">
            <v>641.24</v>
          </cell>
          <cell r="D80">
            <v>641.24</v>
          </cell>
        </row>
        <row r="81">
          <cell r="A81">
            <v>114206</v>
          </cell>
          <cell r="B81" t="str">
            <v>PRESTAMOS A OTRAS ENTIDADES DEL SISTEMA FINANCIERO</v>
          </cell>
          <cell r="C81">
            <v>351162980.94</v>
          </cell>
          <cell r="D81">
            <v>351162980.94</v>
          </cell>
        </row>
        <row r="82">
          <cell r="A82">
            <v>1142060101</v>
          </cell>
          <cell r="B82" t="str">
            <v>PRESTAMOS PARA OTROS PROPOSITOS</v>
          </cell>
          <cell r="C82">
            <v>350272189.12</v>
          </cell>
          <cell r="D82">
            <v>350272189.12</v>
          </cell>
        </row>
        <row r="83">
          <cell r="A83">
            <v>114206010101</v>
          </cell>
          <cell r="B83" t="str">
            <v>OTORGAMIENTOS ORIGINALES</v>
          </cell>
          <cell r="C83">
            <v>350272189.12</v>
          </cell>
          <cell r="D83">
            <v>350272189.12</v>
          </cell>
        </row>
        <row r="84">
          <cell r="A84">
            <v>1142069901</v>
          </cell>
          <cell r="B84" t="str">
            <v>INTERESES Y OTROS POR COBRAR</v>
          </cell>
          <cell r="C84">
            <v>890791.82</v>
          </cell>
          <cell r="D84">
            <v>890791.82</v>
          </cell>
        </row>
        <row r="85">
          <cell r="A85">
            <v>114206990101</v>
          </cell>
          <cell r="B85" t="str">
            <v>OTORGAMIENTOS ORIGINALES</v>
          </cell>
          <cell r="C85">
            <v>890791.82</v>
          </cell>
          <cell r="D85">
            <v>890791.82</v>
          </cell>
        </row>
        <row r="86">
          <cell r="A86">
            <v>11420699010101</v>
          </cell>
          <cell r="B86" t="str">
            <v>PRESTAMOS PARA OTROS PROPOSITOS</v>
          </cell>
          <cell r="C86">
            <v>890791.82</v>
          </cell>
          <cell r="D86">
            <v>890791.82</v>
          </cell>
        </row>
        <row r="87">
          <cell r="A87">
            <v>1149</v>
          </cell>
          <cell r="B87" t="str">
            <v>PROVISION PARA INCOBRABILIDAD DE PRESTAMOS</v>
          </cell>
          <cell r="C87">
            <v>-3579597.15</v>
          </cell>
          <cell r="D87">
            <v>-3579597.15</v>
          </cell>
        </row>
        <row r="88">
          <cell r="A88">
            <v>114901</v>
          </cell>
          <cell r="B88" t="str">
            <v>PROVISION PARA INCOBRABILIDAD DE PRESTAMOS</v>
          </cell>
          <cell r="C88">
            <v>-3579597.15</v>
          </cell>
          <cell r="D88">
            <v>-3579597.15</v>
          </cell>
        </row>
        <row r="89">
          <cell r="A89">
            <v>1149010101</v>
          </cell>
          <cell r="B89" t="str">
            <v>PROVISIONES POR CATEGORIA DE RIESGO</v>
          </cell>
          <cell r="C89">
            <v>-48690.34</v>
          </cell>
          <cell r="D89">
            <v>-48690.34</v>
          </cell>
        </row>
        <row r="90">
          <cell r="A90">
            <v>114901010101</v>
          </cell>
          <cell r="B90" t="str">
            <v>CAPITAL</v>
          </cell>
          <cell r="C90">
            <v>-48429.94</v>
          </cell>
          <cell r="D90">
            <v>-48429.94</v>
          </cell>
        </row>
        <row r="91">
          <cell r="A91">
            <v>11490101010101</v>
          </cell>
          <cell r="B91" t="str">
            <v>RESERVA PRESTAMOS CATEGORIA A2 Y B</v>
          </cell>
          <cell r="C91">
            <v>-48429.94</v>
          </cell>
          <cell r="D91">
            <v>-48429.94</v>
          </cell>
        </row>
        <row r="92">
          <cell r="A92">
            <v>114901010102</v>
          </cell>
          <cell r="B92" t="str">
            <v>INTERESES</v>
          </cell>
          <cell r="C92">
            <v>-260.39999999999998</v>
          </cell>
          <cell r="D92">
            <v>-260.39999999999998</v>
          </cell>
        </row>
        <row r="93">
          <cell r="A93">
            <v>11490101010201</v>
          </cell>
          <cell r="B93" t="str">
            <v>RESERVA PRESTAMOS CATEGORIA A2 Y B</v>
          </cell>
          <cell r="C93">
            <v>-260.39999999999998</v>
          </cell>
          <cell r="D93">
            <v>-260.39999999999998</v>
          </cell>
        </row>
        <row r="94">
          <cell r="A94">
            <v>1149010301</v>
          </cell>
          <cell r="B94" t="str">
            <v>PROVISIONES VOLUNTARIAS</v>
          </cell>
          <cell r="C94">
            <v>-3530906.81</v>
          </cell>
          <cell r="D94">
            <v>-3530906.81</v>
          </cell>
        </row>
        <row r="95">
          <cell r="A95">
            <v>12</v>
          </cell>
          <cell r="B95" t="str">
            <v>OTROS ACTIVOS</v>
          </cell>
          <cell r="C95">
            <v>30615835.890000001</v>
          </cell>
          <cell r="D95">
            <v>30615835.890000001</v>
          </cell>
        </row>
        <row r="96">
          <cell r="A96">
            <v>123</v>
          </cell>
          <cell r="B96" t="str">
            <v>EXISTENCIAS</v>
          </cell>
          <cell r="C96">
            <v>371969.72</v>
          </cell>
          <cell r="D96">
            <v>371969.72</v>
          </cell>
        </row>
        <row r="97">
          <cell r="A97">
            <v>1230</v>
          </cell>
          <cell r="B97" t="str">
            <v>EXISTENCIAS</v>
          </cell>
          <cell r="C97">
            <v>371969.72</v>
          </cell>
          <cell r="D97">
            <v>371969.72</v>
          </cell>
        </row>
        <row r="98">
          <cell r="A98">
            <v>123001</v>
          </cell>
          <cell r="B98" t="str">
            <v>BIENES PARA LA VENTA</v>
          </cell>
          <cell r="C98">
            <v>325208.89</v>
          </cell>
          <cell r="D98">
            <v>325208.89</v>
          </cell>
        </row>
        <row r="99">
          <cell r="A99">
            <v>1230010100</v>
          </cell>
          <cell r="B99" t="str">
            <v>TARJETAS DE CREDITO</v>
          </cell>
          <cell r="C99">
            <v>148978.09</v>
          </cell>
          <cell r="D99">
            <v>148978.09</v>
          </cell>
        </row>
        <row r="100">
          <cell r="A100">
            <v>123001010001</v>
          </cell>
          <cell r="B100" t="str">
            <v>OFICINA CENTRAL</v>
          </cell>
          <cell r="C100">
            <v>103494.24</v>
          </cell>
          <cell r="D100">
            <v>103494.24</v>
          </cell>
        </row>
        <row r="101">
          <cell r="A101">
            <v>123001010003</v>
          </cell>
          <cell r="B101" t="str">
            <v>FEDECREDITO</v>
          </cell>
          <cell r="C101">
            <v>45483.85</v>
          </cell>
          <cell r="D101">
            <v>45483.85</v>
          </cell>
        </row>
        <row r="102">
          <cell r="A102">
            <v>12300101000301</v>
          </cell>
          <cell r="B102" t="str">
            <v>PLASTICO</v>
          </cell>
          <cell r="C102">
            <v>7971.63</v>
          </cell>
          <cell r="D102">
            <v>7971.63</v>
          </cell>
        </row>
        <row r="103">
          <cell r="A103">
            <v>12300101000302</v>
          </cell>
          <cell r="B103" t="str">
            <v>ARTICULOS PROMOCIONALES Y PAPELERIA</v>
          </cell>
          <cell r="C103">
            <v>37512.22</v>
          </cell>
          <cell r="D103">
            <v>37512.22</v>
          </cell>
        </row>
        <row r="104">
          <cell r="A104">
            <v>1230010200</v>
          </cell>
          <cell r="B104" t="str">
            <v>CHEQUERAS</v>
          </cell>
          <cell r="C104">
            <v>3967.5</v>
          </cell>
          <cell r="D104">
            <v>3967.5</v>
          </cell>
        </row>
        <row r="105">
          <cell r="A105">
            <v>123001020001</v>
          </cell>
          <cell r="B105" t="str">
            <v>OFICINA CENTRAL</v>
          </cell>
          <cell r="C105">
            <v>3967.5</v>
          </cell>
          <cell r="D105">
            <v>3967.5</v>
          </cell>
        </row>
        <row r="106">
          <cell r="A106">
            <v>1230019100</v>
          </cell>
          <cell r="B106" t="str">
            <v>OTROS</v>
          </cell>
          <cell r="C106">
            <v>172263.3</v>
          </cell>
          <cell r="D106">
            <v>172263.3</v>
          </cell>
        </row>
        <row r="107">
          <cell r="A107">
            <v>123001910001</v>
          </cell>
          <cell r="B107" t="str">
            <v>OFICINA CENTRAL</v>
          </cell>
          <cell r="C107">
            <v>172263.3</v>
          </cell>
          <cell r="D107">
            <v>172263.3</v>
          </cell>
        </row>
        <row r="108">
          <cell r="A108">
            <v>123002</v>
          </cell>
          <cell r="B108" t="str">
            <v>BIENES PARA CONSUMO</v>
          </cell>
          <cell r="C108">
            <v>46760.83</v>
          </cell>
          <cell r="D108">
            <v>46760.83</v>
          </cell>
        </row>
        <row r="109">
          <cell r="A109">
            <v>1230020100</v>
          </cell>
          <cell r="B109" t="str">
            <v>PAPELERIA, UTILES Y ENSERES</v>
          </cell>
          <cell r="C109">
            <v>40805.11</v>
          </cell>
          <cell r="D109">
            <v>40805.11</v>
          </cell>
        </row>
        <row r="110">
          <cell r="A110">
            <v>123002010001</v>
          </cell>
          <cell r="B110" t="str">
            <v>OFICINA CENTRAL</v>
          </cell>
          <cell r="C110">
            <v>40805.11</v>
          </cell>
          <cell r="D110">
            <v>40805.11</v>
          </cell>
        </row>
        <row r="111">
          <cell r="A111">
            <v>1230029100</v>
          </cell>
          <cell r="B111" t="str">
            <v>OTROS</v>
          </cell>
          <cell r="C111">
            <v>5955.72</v>
          </cell>
          <cell r="D111">
            <v>5955.72</v>
          </cell>
        </row>
        <row r="112">
          <cell r="A112">
            <v>123002910001</v>
          </cell>
          <cell r="B112" t="str">
            <v>ARTICULOS DE ASEO Y LIMPIEZA</v>
          </cell>
          <cell r="C112">
            <v>4158.51</v>
          </cell>
          <cell r="D112">
            <v>4158.51</v>
          </cell>
        </row>
        <row r="113">
          <cell r="A113">
            <v>123002910002</v>
          </cell>
          <cell r="B113" t="str">
            <v>MATERIALES PARA MANTENIMIENTO DE EDIFICIOS</v>
          </cell>
          <cell r="C113">
            <v>107.25</v>
          </cell>
          <cell r="D113">
            <v>107.25</v>
          </cell>
        </row>
        <row r="114">
          <cell r="A114">
            <v>123002910003</v>
          </cell>
          <cell r="B114" t="str">
            <v>CUPONES DE COMBUSTIBLE</v>
          </cell>
          <cell r="C114">
            <v>1689.96</v>
          </cell>
          <cell r="D114">
            <v>1689.96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5545111.2199999997</v>
          </cell>
          <cell r="D115">
            <v>5545111.2199999997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5545111.2199999997</v>
          </cell>
          <cell r="D116">
            <v>5545111.2199999997</v>
          </cell>
        </row>
        <row r="117">
          <cell r="A117">
            <v>124001</v>
          </cell>
          <cell r="B117" t="str">
            <v>SEGUROS</v>
          </cell>
          <cell r="C117">
            <v>37556.04</v>
          </cell>
          <cell r="D117">
            <v>37556.04</v>
          </cell>
        </row>
        <row r="118">
          <cell r="A118">
            <v>1240010100</v>
          </cell>
          <cell r="B118" t="str">
            <v>SOBRE PERSONAS</v>
          </cell>
          <cell r="C118">
            <v>30615.9</v>
          </cell>
          <cell r="D118">
            <v>30615.9</v>
          </cell>
        </row>
        <row r="119">
          <cell r="A119">
            <v>124001010001</v>
          </cell>
          <cell r="B119" t="str">
            <v>SEGURO DE VIDA</v>
          </cell>
          <cell r="C119">
            <v>14766.89</v>
          </cell>
          <cell r="D119">
            <v>14766.89</v>
          </cell>
        </row>
        <row r="120">
          <cell r="A120">
            <v>124001010002</v>
          </cell>
          <cell r="B120" t="str">
            <v>SEGURO MEDICO HOSPITALARIO</v>
          </cell>
          <cell r="C120">
            <v>15849.01</v>
          </cell>
          <cell r="D120">
            <v>15849.01</v>
          </cell>
        </row>
        <row r="121">
          <cell r="A121">
            <v>1240010200</v>
          </cell>
          <cell r="B121" t="str">
            <v>SOBRE BIENES</v>
          </cell>
          <cell r="C121">
            <v>1335.56</v>
          </cell>
          <cell r="D121">
            <v>1335.56</v>
          </cell>
        </row>
        <row r="122">
          <cell r="A122">
            <v>1240010300</v>
          </cell>
          <cell r="B122" t="str">
            <v>SOBRE RIESGOS DE INTERMEDIACION</v>
          </cell>
          <cell r="C122">
            <v>5604.58</v>
          </cell>
          <cell r="D122">
            <v>5604.58</v>
          </cell>
        </row>
        <row r="123">
          <cell r="A123">
            <v>124002</v>
          </cell>
          <cell r="B123" t="str">
            <v>ALQUILERES</v>
          </cell>
          <cell r="C123">
            <v>2274.2600000000002</v>
          </cell>
          <cell r="D123">
            <v>2274.2600000000002</v>
          </cell>
        </row>
        <row r="124">
          <cell r="A124">
            <v>1240020100</v>
          </cell>
          <cell r="B124" t="str">
            <v>LOCALES</v>
          </cell>
          <cell r="C124">
            <v>2274.2600000000002</v>
          </cell>
          <cell r="D124">
            <v>2274.2600000000002</v>
          </cell>
        </row>
        <row r="125">
          <cell r="A125">
            <v>124004</v>
          </cell>
          <cell r="B125" t="str">
            <v>INTANGIBLES</v>
          </cell>
          <cell r="C125">
            <v>2127344.0099999998</v>
          </cell>
          <cell r="D125">
            <v>2127344.0099999998</v>
          </cell>
        </row>
        <row r="126">
          <cell r="A126">
            <v>1240040100</v>
          </cell>
          <cell r="B126" t="str">
            <v>PROGRAMAS COMPUTACIONALES</v>
          </cell>
          <cell r="C126">
            <v>2127344.0099999998</v>
          </cell>
          <cell r="D126">
            <v>2127344.0099999998</v>
          </cell>
        </row>
        <row r="127">
          <cell r="A127">
            <v>124004010001</v>
          </cell>
          <cell r="B127" t="str">
            <v>ADQUIRIDOS POR LA EMPRESA</v>
          </cell>
          <cell r="C127">
            <v>2127344.0099999998</v>
          </cell>
          <cell r="D127">
            <v>2127344.0099999998</v>
          </cell>
        </row>
        <row r="128">
          <cell r="A128">
            <v>124006</v>
          </cell>
          <cell r="B128" t="str">
            <v>DIFERENCIAS TEMPORARIAS POR IMPUESTOS SOBRE LAS GANANCIAS</v>
          </cell>
          <cell r="C128">
            <v>62522.01</v>
          </cell>
          <cell r="D128">
            <v>62522.01</v>
          </cell>
        </row>
        <row r="129">
          <cell r="A129">
            <v>1240060100</v>
          </cell>
          <cell r="B129" t="str">
            <v>IMPUESTO SOBRE LA RENTA</v>
          </cell>
          <cell r="C129">
            <v>62522.01</v>
          </cell>
          <cell r="D129">
            <v>62522.01</v>
          </cell>
        </row>
        <row r="130">
          <cell r="A130">
            <v>124098</v>
          </cell>
          <cell r="B130" t="str">
            <v>OTROS PAGOS ANTICIPADOS</v>
          </cell>
          <cell r="C130">
            <v>1057617.33</v>
          </cell>
          <cell r="D130">
            <v>1057617.33</v>
          </cell>
        </row>
        <row r="131">
          <cell r="A131">
            <v>1240980100</v>
          </cell>
          <cell r="B131" t="str">
            <v>PAGO A CUENTA DEL IMPUESTO SOBRE LA RENTA</v>
          </cell>
          <cell r="C131">
            <v>645379.21</v>
          </cell>
          <cell r="D131">
            <v>645379.21</v>
          </cell>
        </row>
        <row r="132">
          <cell r="A132">
            <v>124098010001</v>
          </cell>
          <cell r="B132" t="str">
            <v>IMPUESTO SOBRE INGRESOS GRAVADOS</v>
          </cell>
          <cell r="C132">
            <v>582004.14</v>
          </cell>
          <cell r="D132">
            <v>582004.14</v>
          </cell>
        </row>
        <row r="133">
          <cell r="A133">
            <v>124098010002</v>
          </cell>
          <cell r="B133" t="str">
            <v>IMPUESTO RETENIDO SOBRE INGRESO GRAVADOS</v>
          </cell>
          <cell r="C133">
            <v>63375.07</v>
          </cell>
          <cell r="D133">
            <v>63375.07</v>
          </cell>
        </row>
        <row r="134">
          <cell r="A134">
            <v>1240980200</v>
          </cell>
          <cell r="B134" t="str">
            <v>SUSCRIPCIONES Y CONTRATOS DE MANTENIMIENTO</v>
          </cell>
          <cell r="C134">
            <v>303848.23</v>
          </cell>
          <cell r="D134">
            <v>303848.23</v>
          </cell>
        </row>
        <row r="135">
          <cell r="A135">
            <v>124098020001</v>
          </cell>
          <cell r="B135" t="str">
            <v>SUSCRIPCIONES</v>
          </cell>
          <cell r="C135">
            <v>3733.46</v>
          </cell>
          <cell r="D135">
            <v>3733.46</v>
          </cell>
        </row>
        <row r="136">
          <cell r="A136">
            <v>124098020002</v>
          </cell>
          <cell r="B136" t="str">
            <v>CONTRATOS DE MANTENIMIENTO</v>
          </cell>
          <cell r="C136">
            <v>300114.77</v>
          </cell>
          <cell r="D136">
            <v>300114.77</v>
          </cell>
        </row>
        <row r="137">
          <cell r="A137">
            <v>1240989100</v>
          </cell>
          <cell r="B137" t="str">
            <v>OTROS</v>
          </cell>
          <cell r="C137">
            <v>108389.89</v>
          </cell>
          <cell r="D137">
            <v>108389.89</v>
          </cell>
        </row>
        <row r="138">
          <cell r="A138">
            <v>124098910001</v>
          </cell>
          <cell r="B138" t="str">
            <v>IMPUESTOS MUNICIPALES</v>
          </cell>
          <cell r="C138">
            <v>2421.98</v>
          </cell>
          <cell r="D138">
            <v>2421.98</v>
          </cell>
        </row>
        <row r="139">
          <cell r="A139">
            <v>124098910002</v>
          </cell>
          <cell r="B139" t="str">
            <v>RENOVACION DE MATRICULA DE COMERCIO</v>
          </cell>
          <cell r="C139">
            <v>962.4</v>
          </cell>
          <cell r="D139">
            <v>962.4</v>
          </cell>
        </row>
        <row r="140">
          <cell r="A140">
            <v>124098910003</v>
          </cell>
          <cell r="B140" t="str">
            <v>PAGOS A PROVEEDORES</v>
          </cell>
          <cell r="C140">
            <v>105005.51</v>
          </cell>
          <cell r="D140">
            <v>105005.51</v>
          </cell>
        </row>
        <row r="141">
          <cell r="A141">
            <v>124099</v>
          </cell>
          <cell r="B141" t="str">
            <v>OTROS CARGOS DIFERIDOS</v>
          </cell>
          <cell r="C141">
            <v>2257797.5699999998</v>
          </cell>
          <cell r="D141">
            <v>2257797.5699999998</v>
          </cell>
        </row>
        <row r="142">
          <cell r="A142">
            <v>1240990100</v>
          </cell>
          <cell r="B142" t="str">
            <v>PRESTACIONES AL PERSONAL</v>
          </cell>
          <cell r="C142">
            <v>373.17</v>
          </cell>
          <cell r="D142">
            <v>373.17</v>
          </cell>
        </row>
        <row r="143">
          <cell r="A143">
            <v>1240999100</v>
          </cell>
          <cell r="B143" t="str">
            <v>OTROS</v>
          </cell>
          <cell r="C143">
            <v>2257424.4</v>
          </cell>
          <cell r="D143">
            <v>2257424.4</v>
          </cell>
        </row>
        <row r="144">
          <cell r="A144">
            <v>124099910003</v>
          </cell>
          <cell r="B144" t="str">
            <v>COMISIONES BANCARIAS</v>
          </cell>
          <cell r="C144">
            <v>2220035.75</v>
          </cell>
          <cell r="D144">
            <v>2220035.75</v>
          </cell>
        </row>
        <row r="145">
          <cell r="A145">
            <v>12409991000301</v>
          </cell>
          <cell r="B145" t="str">
            <v>BANCOS Y FINANCIERAS</v>
          </cell>
          <cell r="C145">
            <v>24253.48</v>
          </cell>
          <cell r="D145">
            <v>24253.48</v>
          </cell>
        </row>
        <row r="146">
          <cell r="A146">
            <v>12409991000306</v>
          </cell>
          <cell r="B146" t="str">
            <v>ENTIDADES EXTRANJERAS</v>
          </cell>
          <cell r="C146">
            <v>2195782.27</v>
          </cell>
          <cell r="D146">
            <v>2195782.27</v>
          </cell>
        </row>
        <row r="147">
          <cell r="A147">
            <v>124099910006</v>
          </cell>
          <cell r="B147" t="str">
            <v>PROYECTO</v>
          </cell>
          <cell r="C147">
            <v>1193.75</v>
          </cell>
          <cell r="D147">
            <v>1193.75</v>
          </cell>
        </row>
        <row r="148">
          <cell r="A148">
            <v>124099910009</v>
          </cell>
          <cell r="B148" t="str">
            <v>OTROS GASTOS SOBRE PRESTAMOS OBTENIDOS</v>
          </cell>
          <cell r="C148">
            <v>36194.9</v>
          </cell>
          <cell r="D148">
            <v>36194.9</v>
          </cell>
        </row>
        <row r="149">
          <cell r="A149">
            <v>12409991000901</v>
          </cell>
          <cell r="B149" t="str">
            <v>CONSULTORIAS POR PRESTAMOS</v>
          </cell>
          <cell r="C149">
            <v>36194.9</v>
          </cell>
          <cell r="D149">
            <v>36194.9</v>
          </cell>
        </row>
        <row r="150">
          <cell r="A150">
            <v>125</v>
          </cell>
          <cell r="B150" t="str">
            <v>CUENTAS POR COBRAR</v>
          </cell>
          <cell r="C150">
            <v>21173155.27</v>
          </cell>
          <cell r="D150">
            <v>21173155.27</v>
          </cell>
        </row>
        <row r="151">
          <cell r="A151">
            <v>1250</v>
          </cell>
          <cell r="B151" t="str">
            <v>CUENTAS POR COBRAR</v>
          </cell>
          <cell r="C151">
            <v>21296859.780000001</v>
          </cell>
          <cell r="D151">
            <v>21296859.780000001</v>
          </cell>
        </row>
        <row r="152">
          <cell r="A152">
            <v>125001</v>
          </cell>
          <cell r="B152" t="str">
            <v>SALDOS POR COBRAR</v>
          </cell>
          <cell r="C152">
            <v>2128935.91</v>
          </cell>
          <cell r="D152">
            <v>2128935.91</v>
          </cell>
        </row>
        <row r="153">
          <cell r="A153">
            <v>1250010100</v>
          </cell>
          <cell r="B153" t="str">
            <v>ASOCIADOS</v>
          </cell>
          <cell r="C153">
            <v>2128935.91</v>
          </cell>
          <cell r="D153">
            <v>2128935.91</v>
          </cell>
        </row>
        <row r="154">
          <cell r="A154">
            <v>125001010001</v>
          </cell>
          <cell r="B154" t="str">
            <v>A CAJAS DE CREDITO</v>
          </cell>
          <cell r="C154">
            <v>2128732.08</v>
          </cell>
          <cell r="D154">
            <v>2128732.08</v>
          </cell>
        </row>
        <row r="155">
          <cell r="A155">
            <v>125001010002</v>
          </cell>
          <cell r="B155" t="str">
            <v>A BANCOS DE LOS TRABAJADORES</v>
          </cell>
          <cell r="C155">
            <v>203.83</v>
          </cell>
          <cell r="D155">
            <v>203.83</v>
          </cell>
        </row>
        <row r="156">
          <cell r="A156">
            <v>125003</v>
          </cell>
          <cell r="B156" t="str">
            <v>PAGOS POR CUENTA AJENA</v>
          </cell>
          <cell r="C156">
            <v>3866.41</v>
          </cell>
          <cell r="D156">
            <v>3866.41</v>
          </cell>
        </row>
        <row r="157">
          <cell r="A157">
            <v>1250039101</v>
          </cell>
          <cell r="B157" t="str">
            <v>OTROS DEUDORES</v>
          </cell>
          <cell r="C157">
            <v>3866.41</v>
          </cell>
          <cell r="D157">
            <v>3866.41</v>
          </cell>
        </row>
        <row r="158">
          <cell r="A158">
            <v>125003910102</v>
          </cell>
          <cell r="B158" t="str">
            <v>COMISION - SERVICIOS DE TRANSACCIONES TARJETAS DE DEBITO - A</v>
          </cell>
          <cell r="C158">
            <v>2943.81</v>
          </cell>
          <cell r="D158">
            <v>2943.81</v>
          </cell>
        </row>
        <row r="159">
          <cell r="A159">
            <v>125003910107</v>
          </cell>
          <cell r="B159" t="str">
            <v>INTERCAMBIO DE TARJETAS PENDIENTE DE LIQUIDAR</v>
          </cell>
          <cell r="C159">
            <v>922.6</v>
          </cell>
          <cell r="D159">
            <v>922.6</v>
          </cell>
        </row>
        <row r="160">
          <cell r="A160">
            <v>125004</v>
          </cell>
          <cell r="B160" t="str">
            <v>SERVICIOS FINANCIEROS</v>
          </cell>
          <cell r="C160">
            <v>276775.78999999998</v>
          </cell>
          <cell r="D160">
            <v>276775.78999999998</v>
          </cell>
        </row>
        <row r="161">
          <cell r="A161">
            <v>1250049101</v>
          </cell>
          <cell r="B161" t="str">
            <v>OTROS SERVICIOS FINANCIEROS</v>
          </cell>
          <cell r="C161">
            <v>276775.78999999998</v>
          </cell>
          <cell r="D161">
            <v>276775.78999999998</v>
          </cell>
        </row>
        <row r="162">
          <cell r="A162">
            <v>125004910104</v>
          </cell>
          <cell r="B162" t="str">
            <v>SERVICIOS - ATM´S</v>
          </cell>
          <cell r="C162">
            <v>255870.01</v>
          </cell>
          <cell r="D162">
            <v>255870.01</v>
          </cell>
        </row>
        <row r="163">
          <cell r="A163">
            <v>12500491010404</v>
          </cell>
          <cell r="B163" t="str">
            <v>SERVICIO DE ATM´S A OTROS BANCOS POR COBRAR A ATH</v>
          </cell>
          <cell r="C163">
            <v>1100.01</v>
          </cell>
          <cell r="D163">
            <v>1100.01</v>
          </cell>
        </row>
        <row r="164">
          <cell r="A164">
            <v>12500491010405</v>
          </cell>
          <cell r="B164" t="str">
            <v>SERVICIO DE ATMs A OTROS BANCOS - VISA</v>
          </cell>
          <cell r="C164">
            <v>254770</v>
          </cell>
          <cell r="D164">
            <v>254770</v>
          </cell>
        </row>
        <row r="165">
          <cell r="A165">
            <v>1250049101040500</v>
          </cell>
          <cell r="B165" t="str">
            <v>SERVICIO DE ATMs TARJETAS EXTRANJERAS</v>
          </cell>
          <cell r="C165">
            <v>18500</v>
          </cell>
          <cell r="D165">
            <v>18500</v>
          </cell>
        </row>
        <row r="166">
          <cell r="A166">
            <v>1250049101040500</v>
          </cell>
          <cell r="B166" t="str">
            <v>SERVICIO DE ATMs TARJETAS DE BANCOS LOCALES</v>
          </cell>
          <cell r="C166">
            <v>236270</v>
          </cell>
          <cell r="D166">
            <v>236270</v>
          </cell>
        </row>
        <row r="167">
          <cell r="A167">
            <v>125004910105</v>
          </cell>
          <cell r="B167" t="str">
            <v>COMISIONES - ATM´S</v>
          </cell>
          <cell r="C167">
            <v>18314.66</v>
          </cell>
          <cell r="D167">
            <v>18314.66</v>
          </cell>
        </row>
        <row r="168">
          <cell r="A168">
            <v>12500491010504</v>
          </cell>
          <cell r="B168" t="str">
            <v>SERVICIO DE ATM´S A OTROS BANCOS POR COBRAR A ATH</v>
          </cell>
          <cell r="C168">
            <v>76.290000000000006</v>
          </cell>
          <cell r="D168">
            <v>76.290000000000006</v>
          </cell>
        </row>
        <row r="169">
          <cell r="A169">
            <v>12500491010505</v>
          </cell>
          <cell r="B169" t="str">
            <v>COMISION POR SERVICIO DE ATM A OTROS BANCOS - VISA</v>
          </cell>
          <cell r="C169">
            <v>18238.37</v>
          </cell>
          <cell r="D169">
            <v>18238.37</v>
          </cell>
        </row>
        <row r="170">
          <cell r="A170">
            <v>1250049101050500</v>
          </cell>
          <cell r="B170" t="str">
            <v>SERVICIO ATM A OTROS BANCOS - TARJETAS BANCOS LOCALES</v>
          </cell>
          <cell r="C170">
            <v>18238.37</v>
          </cell>
          <cell r="D170">
            <v>18238.37</v>
          </cell>
        </row>
        <row r="171">
          <cell r="A171">
            <v>125004910108</v>
          </cell>
          <cell r="B171" t="str">
            <v>CONTROVERSIAS SERVICIO ATM - TARJETAS BANCOS LOCALE</v>
          </cell>
          <cell r="C171">
            <v>2527.44</v>
          </cell>
          <cell r="D171">
            <v>2527.44</v>
          </cell>
        </row>
        <row r="172">
          <cell r="A172">
            <v>12500491010801</v>
          </cell>
          <cell r="B172" t="str">
            <v>CONTROVERSIAS SERVICIO ATM - TARJETAS EXTRANJERAS</v>
          </cell>
          <cell r="C172">
            <v>2527.44</v>
          </cell>
          <cell r="D172">
            <v>2527.44</v>
          </cell>
        </row>
        <row r="173">
          <cell r="A173">
            <v>125004910113</v>
          </cell>
          <cell r="B173" t="str">
            <v>SERVICIOS COMPRAS A COMERCIOS AFILIADOS</v>
          </cell>
          <cell r="C173">
            <v>63.68</v>
          </cell>
          <cell r="D173">
            <v>63.68</v>
          </cell>
        </row>
        <row r="174">
          <cell r="A174">
            <v>12500491011301</v>
          </cell>
          <cell r="B174" t="str">
            <v>COMPRAS A COMERCIOS AFILIADOS</v>
          </cell>
          <cell r="C174">
            <v>63.68</v>
          </cell>
          <cell r="D174">
            <v>63.68</v>
          </cell>
        </row>
        <row r="175">
          <cell r="A175">
            <v>1250049101130100</v>
          </cell>
          <cell r="B175" t="str">
            <v>COMPRAS CON TARJETAS DE BANCOS EMISORES LOCALES</v>
          </cell>
          <cell r="C175">
            <v>63.68</v>
          </cell>
          <cell r="D175">
            <v>63.68</v>
          </cell>
        </row>
        <row r="176">
          <cell r="A176">
            <v>125005</v>
          </cell>
          <cell r="B176" t="str">
            <v>ANTICIPOS</v>
          </cell>
          <cell r="C176">
            <v>399908.63</v>
          </cell>
          <cell r="D176">
            <v>399908.63</v>
          </cell>
        </row>
        <row r="177">
          <cell r="A177">
            <v>1250050101</v>
          </cell>
          <cell r="B177" t="str">
            <v>AL PERSONAL</v>
          </cell>
          <cell r="C177">
            <v>17774</v>
          </cell>
          <cell r="D177">
            <v>17774</v>
          </cell>
        </row>
        <row r="178">
          <cell r="A178">
            <v>1250050201</v>
          </cell>
          <cell r="B178" t="str">
            <v>A PROVEEDORES</v>
          </cell>
          <cell r="C178">
            <v>382134.63</v>
          </cell>
          <cell r="D178">
            <v>382134.63</v>
          </cell>
        </row>
        <row r="179">
          <cell r="A179">
            <v>125099</v>
          </cell>
          <cell r="B179" t="str">
            <v>OTRAS</v>
          </cell>
          <cell r="C179">
            <v>18487373.039999999</v>
          </cell>
          <cell r="D179">
            <v>18487373.039999999</v>
          </cell>
        </row>
        <row r="180">
          <cell r="A180">
            <v>1250990101</v>
          </cell>
          <cell r="B180" t="str">
            <v>FALTANTES DE CAJEROS</v>
          </cell>
          <cell r="C180">
            <v>719.85</v>
          </cell>
          <cell r="D180">
            <v>719.85</v>
          </cell>
        </row>
        <row r="181">
          <cell r="A181">
            <v>125099010101</v>
          </cell>
          <cell r="B181" t="str">
            <v>OFICINA CENTRAL</v>
          </cell>
          <cell r="C181">
            <v>400</v>
          </cell>
          <cell r="D181">
            <v>400</v>
          </cell>
        </row>
        <row r="182">
          <cell r="A182">
            <v>125099010102</v>
          </cell>
          <cell r="B182" t="str">
            <v>AGENCIAS</v>
          </cell>
          <cell r="C182">
            <v>199.85</v>
          </cell>
          <cell r="D182">
            <v>199.85</v>
          </cell>
        </row>
        <row r="183">
          <cell r="A183">
            <v>125099010103</v>
          </cell>
          <cell r="B183" t="str">
            <v>FALTANTE EN ATM´S</v>
          </cell>
          <cell r="C183">
            <v>120</v>
          </cell>
          <cell r="D183">
            <v>120</v>
          </cell>
        </row>
        <row r="184">
          <cell r="A184">
            <v>1250999101</v>
          </cell>
          <cell r="B184" t="str">
            <v>OTRAS</v>
          </cell>
          <cell r="C184">
            <v>18486653.190000001</v>
          </cell>
          <cell r="D184">
            <v>18486653.190000001</v>
          </cell>
        </row>
        <row r="185">
          <cell r="A185">
            <v>125099910103</v>
          </cell>
          <cell r="B185" t="str">
            <v>DEPOSITOS EN GARANTIA</v>
          </cell>
          <cell r="C185">
            <v>912777.22</v>
          </cell>
          <cell r="D185">
            <v>912777.22</v>
          </cell>
        </row>
        <row r="186">
          <cell r="A186">
            <v>125099910105</v>
          </cell>
          <cell r="B186" t="str">
            <v>VALORES PENDIENTES DE OPERACIONES TRANSFER365</v>
          </cell>
          <cell r="C186">
            <v>52661.48</v>
          </cell>
          <cell r="D186">
            <v>52661.48</v>
          </cell>
        </row>
        <row r="187">
          <cell r="A187">
            <v>125099910107</v>
          </cell>
          <cell r="B187" t="str">
            <v>COLATERAL VISA</v>
          </cell>
          <cell r="C187">
            <v>4263113.66</v>
          </cell>
          <cell r="D187">
            <v>4263113.66</v>
          </cell>
        </row>
        <row r="188">
          <cell r="A188">
            <v>125099910113</v>
          </cell>
          <cell r="B188" t="str">
            <v>PLAN DE MARKETING</v>
          </cell>
          <cell r="C188">
            <v>1085540.21</v>
          </cell>
          <cell r="D188">
            <v>1085540.21</v>
          </cell>
        </row>
        <row r="189">
          <cell r="A189">
            <v>125099910114</v>
          </cell>
          <cell r="B189" t="str">
            <v>SALDO PRESTAMOS EX EMPLEADOS</v>
          </cell>
          <cell r="C189">
            <v>214041.63</v>
          </cell>
          <cell r="D189">
            <v>214041.63</v>
          </cell>
        </row>
        <row r="190">
          <cell r="A190">
            <v>125099910116</v>
          </cell>
          <cell r="B190" t="str">
            <v>CAMP. PROMOCIONAL SISTEMA FEDECREDITO</v>
          </cell>
          <cell r="C190">
            <v>249496.91</v>
          </cell>
          <cell r="D190">
            <v>249496.91</v>
          </cell>
        </row>
        <row r="191">
          <cell r="A191">
            <v>125099910122</v>
          </cell>
          <cell r="B191" t="str">
            <v>CADI</v>
          </cell>
          <cell r="C191">
            <v>126767.4</v>
          </cell>
          <cell r="D191">
            <v>126767.4</v>
          </cell>
        </row>
        <row r="192">
          <cell r="A192">
            <v>125099910123</v>
          </cell>
          <cell r="B192" t="str">
            <v>GASTOS POR COBRAR CADI</v>
          </cell>
          <cell r="C192">
            <v>40439.03</v>
          </cell>
          <cell r="D192">
            <v>40439.03</v>
          </cell>
        </row>
        <row r="193">
          <cell r="A193">
            <v>125099910129</v>
          </cell>
          <cell r="B193" t="str">
            <v>PROYECTOS</v>
          </cell>
          <cell r="C193">
            <v>2409269.67</v>
          </cell>
          <cell r="D193">
            <v>2409269.67</v>
          </cell>
        </row>
        <row r="194">
          <cell r="A194">
            <v>12509991012907</v>
          </cell>
          <cell r="B194" t="str">
            <v>PROYECTOS OTROS</v>
          </cell>
          <cell r="C194">
            <v>2409269.67</v>
          </cell>
          <cell r="D194">
            <v>2409269.67</v>
          </cell>
        </row>
        <row r="195">
          <cell r="A195">
            <v>125099910134</v>
          </cell>
          <cell r="B195" t="str">
            <v>CORPORACION FINANCIERA INTERNACIONAL</v>
          </cell>
          <cell r="C195">
            <v>7869321.9500000002</v>
          </cell>
          <cell r="D195">
            <v>7869321.9500000002</v>
          </cell>
        </row>
        <row r="196">
          <cell r="A196">
            <v>125099910135</v>
          </cell>
          <cell r="B196" t="str">
            <v>OPERACIONES POR APLICAR</v>
          </cell>
          <cell r="C196">
            <v>19141.810000000001</v>
          </cell>
          <cell r="D196">
            <v>19141.810000000001</v>
          </cell>
        </row>
        <row r="197">
          <cell r="A197">
            <v>125099910152</v>
          </cell>
          <cell r="B197" t="str">
            <v>SERVICIOS DE COLECTURIA EXTERNA</v>
          </cell>
          <cell r="C197">
            <v>93768.52</v>
          </cell>
          <cell r="D197">
            <v>93768.52</v>
          </cell>
        </row>
        <row r="198">
          <cell r="A198">
            <v>12509991015201</v>
          </cell>
          <cell r="B198" t="str">
            <v>PAGOS COLECTADOS</v>
          </cell>
          <cell r="C198">
            <v>93768.52</v>
          </cell>
          <cell r="D198">
            <v>93768.52</v>
          </cell>
        </row>
        <row r="199">
          <cell r="A199">
            <v>1250999101520100</v>
          </cell>
          <cell r="B199" t="str">
            <v>FARMACIAS ECONOMICAS</v>
          </cell>
          <cell r="C199">
            <v>93443.1</v>
          </cell>
          <cell r="D199">
            <v>93443.1</v>
          </cell>
        </row>
        <row r="200">
          <cell r="A200">
            <v>1250999101520100</v>
          </cell>
          <cell r="B200" t="str">
            <v>GRUPO MONGE - ALMACENES PRADO</v>
          </cell>
          <cell r="C200">
            <v>4</v>
          </cell>
          <cell r="D200">
            <v>4</v>
          </cell>
        </row>
        <row r="201">
          <cell r="A201">
            <v>1250999101520100</v>
          </cell>
          <cell r="B201" t="str">
            <v>SOVIPE COMERCIAL - ALMACENES WAY</v>
          </cell>
          <cell r="C201">
            <v>321.42</v>
          </cell>
          <cell r="D201">
            <v>321.42</v>
          </cell>
        </row>
        <row r="202">
          <cell r="A202">
            <v>125099910163</v>
          </cell>
          <cell r="B202" t="str">
            <v>COMISIONES POR SERVICIO</v>
          </cell>
          <cell r="C202">
            <v>35965.4</v>
          </cell>
          <cell r="D202">
            <v>35965.4</v>
          </cell>
        </row>
        <row r="203">
          <cell r="A203">
            <v>12509991016301</v>
          </cell>
          <cell r="B203" t="str">
            <v>COMISION POR COBRAR A COLECTORES</v>
          </cell>
          <cell r="C203">
            <v>23895.07</v>
          </cell>
          <cell r="D203">
            <v>23895.07</v>
          </cell>
        </row>
        <row r="204">
          <cell r="A204">
            <v>12509991016303</v>
          </cell>
          <cell r="B204" t="str">
            <v>COMISION POR SERVICIO DE COMERCIALIZACION DE SEGUROS</v>
          </cell>
          <cell r="C204">
            <v>11349.64</v>
          </cell>
          <cell r="D204">
            <v>11349.64</v>
          </cell>
        </row>
        <row r="205">
          <cell r="A205">
            <v>12509991016304</v>
          </cell>
          <cell r="B205" t="str">
            <v>COMISION POR SERVICIOS DE COMERCIALIZACION</v>
          </cell>
          <cell r="C205">
            <v>720.69</v>
          </cell>
          <cell r="D205">
            <v>720.69</v>
          </cell>
        </row>
        <row r="206">
          <cell r="A206">
            <v>1250999101630400</v>
          </cell>
          <cell r="B206" t="str">
            <v>COMISION POR COMERCIALIZACION DE SEGUROS REMESAS FAMILIARES</v>
          </cell>
          <cell r="C206">
            <v>720.69</v>
          </cell>
          <cell r="D206">
            <v>720.69</v>
          </cell>
        </row>
        <row r="207">
          <cell r="A207">
            <v>125099910166</v>
          </cell>
          <cell r="B207" t="str">
            <v>SERVICIOS DE COMERCIALIZACION</v>
          </cell>
          <cell r="C207">
            <v>715</v>
          </cell>
          <cell r="D207">
            <v>715</v>
          </cell>
        </row>
        <row r="208">
          <cell r="A208">
            <v>12509991016601</v>
          </cell>
          <cell r="B208" t="str">
            <v>INDEMNIZACION DE SEGURO REMESAS FAMILIARES</v>
          </cell>
          <cell r="C208">
            <v>715</v>
          </cell>
          <cell r="D208">
            <v>715</v>
          </cell>
        </row>
        <row r="209">
          <cell r="A209">
            <v>125099910199</v>
          </cell>
          <cell r="B209" t="str">
            <v>VARIAS</v>
          </cell>
          <cell r="C209">
            <v>1113633.3</v>
          </cell>
          <cell r="D209">
            <v>1113633.3</v>
          </cell>
        </row>
        <row r="210">
          <cell r="A210">
            <v>1259</v>
          </cell>
          <cell r="B210" t="str">
            <v>PROVISION DE INCOBRABILIDAD DE CUENTAS POR COBRAR</v>
          </cell>
          <cell r="C210">
            <v>-123704.51</v>
          </cell>
          <cell r="D210">
            <v>-123704.51</v>
          </cell>
        </row>
        <row r="211">
          <cell r="A211">
            <v>125900</v>
          </cell>
          <cell r="B211" t="str">
            <v>PROVISION DE INCOBRABILIDAD DE CUENTAS POR COBRAR</v>
          </cell>
          <cell r="C211">
            <v>-123704.51</v>
          </cell>
          <cell r="D211">
            <v>-123704.51</v>
          </cell>
        </row>
        <row r="212">
          <cell r="A212">
            <v>1259000001</v>
          </cell>
          <cell r="B212" t="str">
            <v>PROVISION POR INCOBRABILIDAD DE CUENTAS POR COBRAR</v>
          </cell>
          <cell r="C212">
            <v>-123704.51</v>
          </cell>
          <cell r="D212">
            <v>-123704.51</v>
          </cell>
        </row>
        <row r="213">
          <cell r="A213">
            <v>125900000101</v>
          </cell>
          <cell r="B213" t="str">
            <v>SALDOS POR COBRAR</v>
          </cell>
          <cell r="C213">
            <v>-123704.51</v>
          </cell>
          <cell r="D213">
            <v>-123704.51</v>
          </cell>
        </row>
        <row r="214">
          <cell r="A214">
            <v>126</v>
          </cell>
          <cell r="B214" t="str">
            <v>DERECHOS Y PARTICIPACIONES</v>
          </cell>
          <cell r="C214">
            <v>3525599.68</v>
          </cell>
          <cell r="D214">
            <v>3525599.68</v>
          </cell>
        </row>
        <row r="215">
          <cell r="A215">
            <v>1260</v>
          </cell>
          <cell r="B215" t="str">
            <v>DERECHOS Y PARTICIPACIONES</v>
          </cell>
          <cell r="C215">
            <v>3525599.68</v>
          </cell>
          <cell r="D215">
            <v>3525599.68</v>
          </cell>
        </row>
        <row r="216">
          <cell r="A216">
            <v>126001</v>
          </cell>
          <cell r="B216" t="str">
            <v>INVERSIONES CONJUNTAS</v>
          </cell>
          <cell r="C216">
            <v>3525599.68</v>
          </cell>
          <cell r="D216">
            <v>3525599.68</v>
          </cell>
        </row>
        <row r="217">
          <cell r="A217">
            <v>1260010101</v>
          </cell>
          <cell r="B217" t="str">
            <v>EN SOCIEDADES NACIONALES - VALOR DE ADQUISICION</v>
          </cell>
          <cell r="C217">
            <v>3032200</v>
          </cell>
          <cell r="D217">
            <v>3032200</v>
          </cell>
        </row>
        <row r="218">
          <cell r="A218">
            <v>126001010101</v>
          </cell>
          <cell r="B218" t="str">
            <v>COSTO DE ADQUISICION</v>
          </cell>
          <cell r="C218">
            <v>3032200</v>
          </cell>
          <cell r="D218">
            <v>3032200</v>
          </cell>
        </row>
        <row r="219">
          <cell r="A219">
            <v>1260019801</v>
          </cell>
          <cell r="B219" t="str">
            <v>EN SOCIEDADES NACIONALES - REVALUO</v>
          </cell>
          <cell r="C219">
            <v>493399.68</v>
          </cell>
          <cell r="D219">
            <v>493399.68</v>
          </cell>
        </row>
        <row r="220">
          <cell r="A220">
            <v>13</v>
          </cell>
          <cell r="B220" t="str">
            <v>ACTIVO FIJO</v>
          </cell>
          <cell r="C220">
            <v>15316263.68</v>
          </cell>
          <cell r="D220">
            <v>15316263.68</v>
          </cell>
        </row>
        <row r="221">
          <cell r="A221">
            <v>131</v>
          </cell>
          <cell r="B221" t="str">
            <v>NO DEPRECIABLES</v>
          </cell>
          <cell r="C221">
            <v>4895409.55</v>
          </cell>
          <cell r="D221">
            <v>4895409.55</v>
          </cell>
        </row>
        <row r="222">
          <cell r="A222">
            <v>1310</v>
          </cell>
          <cell r="B222" t="str">
            <v>NO DEPRECIABLES</v>
          </cell>
          <cell r="C222">
            <v>4895409.55</v>
          </cell>
          <cell r="D222">
            <v>4895409.55</v>
          </cell>
        </row>
        <row r="223">
          <cell r="A223">
            <v>131001</v>
          </cell>
          <cell r="B223" t="str">
            <v>TERRENOS</v>
          </cell>
          <cell r="C223">
            <v>2551157.89</v>
          </cell>
          <cell r="D223">
            <v>2551157.89</v>
          </cell>
        </row>
        <row r="224">
          <cell r="A224">
            <v>1310010100</v>
          </cell>
          <cell r="B224" t="str">
            <v>TERRENOS - VALOR DE ADQUISICION</v>
          </cell>
          <cell r="C224">
            <v>1046866.41</v>
          </cell>
          <cell r="D224">
            <v>1046866.41</v>
          </cell>
        </row>
        <row r="225">
          <cell r="A225">
            <v>1310019800</v>
          </cell>
          <cell r="B225" t="str">
            <v>TERRENOS ¨ REVALUO</v>
          </cell>
          <cell r="C225">
            <v>1504291.48</v>
          </cell>
          <cell r="D225">
            <v>1504291.48</v>
          </cell>
        </row>
        <row r="226">
          <cell r="A226">
            <v>131002</v>
          </cell>
          <cell r="B226" t="str">
            <v>CONSTRUCCIONES EN PROCESO</v>
          </cell>
          <cell r="C226">
            <v>1759825.88</v>
          </cell>
          <cell r="D226">
            <v>1759825.88</v>
          </cell>
        </row>
        <row r="227">
          <cell r="A227">
            <v>1310020100</v>
          </cell>
          <cell r="B227" t="str">
            <v>INMUEBLES</v>
          </cell>
          <cell r="C227">
            <v>1759825.88</v>
          </cell>
          <cell r="D227">
            <v>1759825.88</v>
          </cell>
        </row>
        <row r="228">
          <cell r="A228">
            <v>131003</v>
          </cell>
          <cell r="B228" t="str">
            <v>MOBILIARIO Y EQUIPO POR UTILIZAR</v>
          </cell>
          <cell r="C228">
            <v>584425.78</v>
          </cell>
          <cell r="D228">
            <v>584425.78</v>
          </cell>
        </row>
        <row r="229">
          <cell r="A229">
            <v>1310030100</v>
          </cell>
          <cell r="B229" t="str">
            <v>MOBILIARIO Y EQUIPO EN TRANSITO</v>
          </cell>
          <cell r="C229">
            <v>2740.25</v>
          </cell>
          <cell r="D229">
            <v>2740.25</v>
          </cell>
        </row>
        <row r="230">
          <cell r="A230">
            <v>1310030200</v>
          </cell>
          <cell r="B230" t="str">
            <v>MOBILIARIO Y EQUIPO EN EXISTENCIA</v>
          </cell>
          <cell r="C230">
            <v>581685.53</v>
          </cell>
          <cell r="D230">
            <v>581685.53</v>
          </cell>
        </row>
        <row r="231">
          <cell r="A231">
            <v>132</v>
          </cell>
          <cell r="B231" t="str">
            <v>DEPRECIABLES</v>
          </cell>
          <cell r="C231">
            <v>10322124.83</v>
          </cell>
          <cell r="D231">
            <v>10322124.83</v>
          </cell>
        </row>
        <row r="232">
          <cell r="A232">
            <v>1320</v>
          </cell>
          <cell r="B232" t="str">
            <v>DEPRECIABLES</v>
          </cell>
          <cell r="C232">
            <v>25383171.32</v>
          </cell>
          <cell r="D232">
            <v>25383171.32</v>
          </cell>
        </row>
        <row r="233">
          <cell r="A233">
            <v>132001</v>
          </cell>
          <cell r="B233" t="str">
            <v>EDIFICACIONES</v>
          </cell>
          <cell r="C233">
            <v>12207505.189999999</v>
          </cell>
          <cell r="D233">
            <v>12207505.189999999</v>
          </cell>
        </row>
        <row r="234">
          <cell r="A234">
            <v>1320010100</v>
          </cell>
          <cell r="B234" t="str">
            <v>EDIFICACIONES - VALOR DE ADQUISICION</v>
          </cell>
          <cell r="C234">
            <v>9264466.1699999999</v>
          </cell>
          <cell r="D234">
            <v>9264466.1699999999</v>
          </cell>
        </row>
        <row r="235">
          <cell r="A235">
            <v>132001010001</v>
          </cell>
          <cell r="B235" t="str">
            <v>EDIFICACIONES PROPIAS</v>
          </cell>
          <cell r="C235">
            <v>9264466.1699999999</v>
          </cell>
          <cell r="D235">
            <v>9264466.1699999999</v>
          </cell>
        </row>
        <row r="236">
          <cell r="A236">
            <v>1320019800</v>
          </cell>
          <cell r="B236" t="str">
            <v>EDIFICACIONES ¨ REVALUO</v>
          </cell>
          <cell r="C236">
            <v>2943039.02</v>
          </cell>
          <cell r="D236">
            <v>2943039.02</v>
          </cell>
        </row>
        <row r="237">
          <cell r="A237">
            <v>132002</v>
          </cell>
          <cell r="B237" t="str">
            <v>EQUIPO DE COMPUTACION</v>
          </cell>
          <cell r="C237">
            <v>7883174.3200000003</v>
          </cell>
          <cell r="D237">
            <v>7883174.3200000003</v>
          </cell>
        </row>
        <row r="238">
          <cell r="A238">
            <v>1320020100</v>
          </cell>
          <cell r="B238" t="str">
            <v>EQUIPO DE COMPUTACION - VALOR DE ADQUISICION</v>
          </cell>
          <cell r="C238">
            <v>7883174.3200000003</v>
          </cell>
          <cell r="D238">
            <v>7883174.3200000003</v>
          </cell>
        </row>
        <row r="239">
          <cell r="A239">
            <v>132002010001</v>
          </cell>
          <cell r="B239" t="str">
            <v>EQUIPO DE COMPUTACION PROPIO</v>
          </cell>
          <cell r="C239">
            <v>7883174.3200000003</v>
          </cell>
          <cell r="D239">
            <v>7883174.3200000003</v>
          </cell>
        </row>
        <row r="240">
          <cell r="A240">
            <v>132003</v>
          </cell>
          <cell r="B240" t="str">
            <v>EQUIPO DE OFICINA</v>
          </cell>
          <cell r="C240">
            <v>347182.6</v>
          </cell>
          <cell r="D240">
            <v>347182.6</v>
          </cell>
        </row>
        <row r="241">
          <cell r="A241">
            <v>1320030100</v>
          </cell>
          <cell r="B241" t="str">
            <v>EQUIPO DE OFICINA - VALOR DE ADQUISICION</v>
          </cell>
          <cell r="C241">
            <v>347182.6</v>
          </cell>
          <cell r="D241">
            <v>347182.6</v>
          </cell>
        </row>
        <row r="242">
          <cell r="A242">
            <v>132003010001</v>
          </cell>
          <cell r="B242" t="str">
            <v>EQUIPO DE OFICINA PROPIO</v>
          </cell>
          <cell r="C242">
            <v>347182.6</v>
          </cell>
          <cell r="D242">
            <v>347182.6</v>
          </cell>
        </row>
        <row r="243">
          <cell r="A243">
            <v>132004</v>
          </cell>
          <cell r="B243" t="str">
            <v>MOBILIARIO</v>
          </cell>
          <cell r="C243">
            <v>499242.68</v>
          </cell>
          <cell r="D243">
            <v>499242.68</v>
          </cell>
        </row>
        <row r="244">
          <cell r="A244">
            <v>1320040100</v>
          </cell>
          <cell r="B244" t="str">
            <v>MOBILIARIO - VALOR DE ADQUISICION</v>
          </cell>
          <cell r="C244">
            <v>499242.68</v>
          </cell>
          <cell r="D244">
            <v>499242.68</v>
          </cell>
        </row>
        <row r="245">
          <cell r="A245">
            <v>132004010001</v>
          </cell>
          <cell r="B245" t="str">
            <v>MOBILIARIO PROPIO</v>
          </cell>
          <cell r="C245">
            <v>499242.68</v>
          </cell>
          <cell r="D245">
            <v>499242.68</v>
          </cell>
        </row>
        <row r="246">
          <cell r="A246">
            <v>132005</v>
          </cell>
          <cell r="B246" t="str">
            <v>VEHICULOS</v>
          </cell>
          <cell r="C246">
            <v>1055686.1299999999</v>
          </cell>
          <cell r="D246">
            <v>1055686.1299999999</v>
          </cell>
        </row>
        <row r="247">
          <cell r="A247">
            <v>1320050100</v>
          </cell>
          <cell r="B247" t="str">
            <v>VEHICULOS - VALOR DE ADQUISICION</v>
          </cell>
          <cell r="C247">
            <v>1055686.1299999999</v>
          </cell>
          <cell r="D247">
            <v>1055686.1299999999</v>
          </cell>
        </row>
        <row r="248">
          <cell r="A248">
            <v>132005010001</v>
          </cell>
          <cell r="B248" t="str">
            <v>VEHICULOS PROPIOS</v>
          </cell>
          <cell r="C248">
            <v>1055686.1299999999</v>
          </cell>
          <cell r="D248">
            <v>1055686.1299999999</v>
          </cell>
        </row>
        <row r="249">
          <cell r="A249">
            <v>132006</v>
          </cell>
          <cell r="B249" t="str">
            <v>MAQUINARIA, EQUIPO Y HERRAMIENTA</v>
          </cell>
          <cell r="C249">
            <v>3390380.4</v>
          </cell>
          <cell r="D249">
            <v>3390380.4</v>
          </cell>
        </row>
        <row r="250">
          <cell r="A250">
            <v>1320060100</v>
          </cell>
          <cell r="B250" t="str">
            <v>MAQUINARIA, EQUIPO Y HERRAMIENTA - VALOR DE ADQUISICION.</v>
          </cell>
          <cell r="C250">
            <v>3390380.4</v>
          </cell>
          <cell r="D250">
            <v>3390380.4</v>
          </cell>
        </row>
        <row r="251">
          <cell r="A251">
            <v>132006010001</v>
          </cell>
          <cell r="B251" t="str">
            <v>MAQUINARIA, EQUIPO Y HERRAMIENTA PROPIAS</v>
          </cell>
          <cell r="C251">
            <v>3390380.4</v>
          </cell>
          <cell r="D251">
            <v>3390380.4</v>
          </cell>
        </row>
        <row r="252">
          <cell r="A252">
            <v>1329</v>
          </cell>
          <cell r="B252" t="str">
            <v>DEPRECIACION ACUMULADA</v>
          </cell>
          <cell r="C252">
            <v>-15061046.49</v>
          </cell>
          <cell r="D252">
            <v>-15061046.49</v>
          </cell>
        </row>
        <row r="253">
          <cell r="A253">
            <v>132901</v>
          </cell>
          <cell r="B253" t="str">
            <v>VALOR HISTORICO</v>
          </cell>
          <cell r="C253">
            <v>-13036716.470000001</v>
          </cell>
          <cell r="D253">
            <v>-13036716.470000001</v>
          </cell>
        </row>
        <row r="254">
          <cell r="A254">
            <v>1329010100</v>
          </cell>
          <cell r="B254" t="str">
            <v>EDIFICACIONES</v>
          </cell>
          <cell r="C254">
            <v>-3111844.06</v>
          </cell>
          <cell r="D254">
            <v>-3111844.06</v>
          </cell>
        </row>
        <row r="255">
          <cell r="A255">
            <v>1329010200</v>
          </cell>
          <cell r="B255" t="str">
            <v>EQUIPO DE COMPUTACION</v>
          </cell>
          <cell r="C255">
            <v>-6125717.0700000003</v>
          </cell>
          <cell r="D255">
            <v>-6125717.0700000003</v>
          </cell>
        </row>
        <row r="256">
          <cell r="A256">
            <v>1329010300</v>
          </cell>
          <cell r="B256" t="str">
            <v>EQUIPO DE OFICINA</v>
          </cell>
          <cell r="C256">
            <v>-279376.27</v>
          </cell>
          <cell r="D256">
            <v>-279376.27</v>
          </cell>
        </row>
        <row r="257">
          <cell r="A257">
            <v>1329010400</v>
          </cell>
          <cell r="B257" t="str">
            <v>MOBILIARIO</v>
          </cell>
          <cell r="C257">
            <v>-451922.82</v>
          </cell>
          <cell r="D257">
            <v>-451922.82</v>
          </cell>
        </row>
        <row r="258">
          <cell r="A258">
            <v>1329010500</v>
          </cell>
          <cell r="B258" t="str">
            <v>VEHICULOS</v>
          </cell>
          <cell r="C258">
            <v>-947924.91</v>
          </cell>
          <cell r="D258">
            <v>-947924.91</v>
          </cell>
        </row>
        <row r="259">
          <cell r="A259">
            <v>1329010600</v>
          </cell>
          <cell r="B259" t="str">
            <v>MAQUINARIA, EQUIPO Y HERRAMIENTA</v>
          </cell>
          <cell r="C259">
            <v>-2119931.34</v>
          </cell>
          <cell r="D259">
            <v>-2119931.34</v>
          </cell>
        </row>
        <row r="260">
          <cell r="A260">
            <v>132902</v>
          </cell>
          <cell r="B260" t="str">
            <v>REVALUOS</v>
          </cell>
          <cell r="C260">
            <v>-2024330.02</v>
          </cell>
          <cell r="D260">
            <v>-2024330.02</v>
          </cell>
        </row>
        <row r="261">
          <cell r="A261">
            <v>1329020100</v>
          </cell>
          <cell r="B261" t="str">
            <v>EDIFICACIONES</v>
          </cell>
          <cell r="C261">
            <v>-2024330.02</v>
          </cell>
          <cell r="D261">
            <v>-2024330.02</v>
          </cell>
        </row>
        <row r="262">
          <cell r="A262">
            <v>133</v>
          </cell>
          <cell r="B262" t="str">
            <v>AMORTIZABLES</v>
          </cell>
          <cell r="C262">
            <v>98729.3</v>
          </cell>
          <cell r="D262">
            <v>98729.3</v>
          </cell>
        </row>
        <row r="263">
          <cell r="A263">
            <v>1330</v>
          </cell>
          <cell r="B263" t="str">
            <v>AMORTIZABLES</v>
          </cell>
          <cell r="C263">
            <v>98729.3</v>
          </cell>
          <cell r="D263">
            <v>98729.3</v>
          </cell>
        </row>
        <row r="264">
          <cell r="A264">
            <v>133002</v>
          </cell>
          <cell r="B264" t="str">
            <v>REMODELACIONES Y READECUACIONES</v>
          </cell>
          <cell r="C264">
            <v>98729.3</v>
          </cell>
          <cell r="D264">
            <v>98729.3</v>
          </cell>
        </row>
        <row r="265">
          <cell r="A265">
            <v>1330020100</v>
          </cell>
          <cell r="B265" t="str">
            <v>INMUEBLES PROPIOS</v>
          </cell>
          <cell r="C265">
            <v>98729.3</v>
          </cell>
          <cell r="D265">
            <v>98729.3</v>
          </cell>
        </row>
        <row r="266">
          <cell r="A266">
            <v>0</v>
          </cell>
          <cell r="C266"/>
          <cell r="D266"/>
        </row>
        <row r="267">
          <cell r="A267">
            <v>0</v>
          </cell>
          <cell r="B267" t="str">
            <v>TOTAL ACTIVO</v>
          </cell>
          <cell r="C267">
            <v>612719082.79999995</v>
          </cell>
          <cell r="D267">
            <v>612719082.79999995</v>
          </cell>
        </row>
        <row r="268">
          <cell r="A268">
            <v>0</v>
          </cell>
          <cell r="C268"/>
          <cell r="D268"/>
        </row>
        <row r="269">
          <cell r="A269">
            <v>71</v>
          </cell>
          <cell r="B269" t="str">
            <v>COSTOS DE OPERACIONES DE INTERMEDIACION</v>
          </cell>
          <cell r="C269">
            <v>10745655.880000001</v>
          </cell>
          <cell r="D269">
            <v>10745655.880000001</v>
          </cell>
        </row>
        <row r="270">
          <cell r="A270">
            <v>711</v>
          </cell>
          <cell r="B270" t="str">
            <v>CAPTACION DE RECURSOS</v>
          </cell>
          <cell r="C270">
            <v>10363950.119999999</v>
          </cell>
          <cell r="D270">
            <v>10363950.119999999</v>
          </cell>
        </row>
        <row r="271">
          <cell r="A271">
            <v>7110</v>
          </cell>
          <cell r="B271" t="str">
            <v>CAPTACION DE RECURSOS</v>
          </cell>
          <cell r="C271">
            <v>10363950.119999999</v>
          </cell>
          <cell r="D271">
            <v>10363950.119999999</v>
          </cell>
        </row>
        <row r="272">
          <cell r="A272">
            <v>711001</v>
          </cell>
          <cell r="B272" t="str">
            <v>DEPOSITOS</v>
          </cell>
          <cell r="C272">
            <v>198287.68</v>
          </cell>
          <cell r="D272">
            <v>198287.68</v>
          </cell>
        </row>
        <row r="273">
          <cell r="A273">
            <v>7110010200</v>
          </cell>
          <cell r="B273" t="str">
            <v>INTERESES DE DEPOSITOS A PLAZO</v>
          </cell>
          <cell r="C273">
            <v>198287.68</v>
          </cell>
          <cell r="D273">
            <v>198287.68</v>
          </cell>
        </row>
        <row r="274">
          <cell r="A274">
            <v>711001020001</v>
          </cell>
          <cell r="B274" t="str">
            <v>PACTADOS HASTA UN AÑO PLAZO</v>
          </cell>
          <cell r="C274">
            <v>198287.68</v>
          </cell>
          <cell r="D274">
            <v>198287.68</v>
          </cell>
        </row>
        <row r="275">
          <cell r="A275">
            <v>71100102000102</v>
          </cell>
          <cell r="B275" t="str">
            <v>A 30 DIAS PLAZO</v>
          </cell>
          <cell r="C275">
            <v>198287.68</v>
          </cell>
          <cell r="D275">
            <v>198287.68</v>
          </cell>
        </row>
        <row r="276">
          <cell r="A276">
            <v>711002</v>
          </cell>
          <cell r="B276" t="str">
            <v>PRESTAMOS PARA TERCEROS</v>
          </cell>
          <cell r="C276">
            <v>9926765.2400000002</v>
          </cell>
          <cell r="D276">
            <v>9926765.2400000002</v>
          </cell>
        </row>
        <row r="277">
          <cell r="A277">
            <v>7110020100</v>
          </cell>
          <cell r="B277" t="str">
            <v>INTERESES</v>
          </cell>
          <cell r="C277">
            <v>8973101.4399999995</v>
          </cell>
          <cell r="D277">
            <v>8973101.4399999995</v>
          </cell>
        </row>
        <row r="278">
          <cell r="A278">
            <v>711002010001</v>
          </cell>
          <cell r="B278" t="str">
            <v>PACTADOS HASTA UN AÑO PLAZO</v>
          </cell>
          <cell r="C278">
            <v>273105.94</v>
          </cell>
          <cell r="D278">
            <v>273105.94</v>
          </cell>
        </row>
        <row r="279">
          <cell r="A279">
            <v>711002010002</v>
          </cell>
          <cell r="B279" t="str">
            <v>PACTADOS A MAS DE UN AÑO PLAZO</v>
          </cell>
          <cell r="C279">
            <v>168701.31</v>
          </cell>
          <cell r="D279">
            <v>168701.31</v>
          </cell>
        </row>
        <row r="280">
          <cell r="A280">
            <v>711002010003</v>
          </cell>
          <cell r="B280" t="str">
            <v>PACTADOS A CINCO O MAS AÑOS PLAZO</v>
          </cell>
          <cell r="C280">
            <v>8531294.1899999995</v>
          </cell>
          <cell r="D280">
            <v>8531294.1899999995</v>
          </cell>
        </row>
        <row r="281">
          <cell r="A281">
            <v>7110020200</v>
          </cell>
          <cell r="B281" t="str">
            <v>COMISIONES</v>
          </cell>
          <cell r="C281">
            <v>953663.8</v>
          </cell>
          <cell r="D281">
            <v>953663.8</v>
          </cell>
        </row>
        <row r="282">
          <cell r="A282">
            <v>711002020001</v>
          </cell>
          <cell r="B282" t="str">
            <v>PACTADOS HASTA UN AÑO PLAZO</v>
          </cell>
          <cell r="C282">
            <v>16401.59</v>
          </cell>
          <cell r="D282">
            <v>16401.59</v>
          </cell>
        </row>
        <row r="283">
          <cell r="A283">
            <v>711002020003</v>
          </cell>
          <cell r="B283" t="str">
            <v>PACTADOS A CINCO O MAS AÑOS PLAZO</v>
          </cell>
          <cell r="C283">
            <v>937262.21</v>
          </cell>
          <cell r="D283">
            <v>937262.21</v>
          </cell>
        </row>
        <row r="284">
          <cell r="A284">
            <v>711007</v>
          </cell>
          <cell r="B284" t="str">
            <v>OTROS COSTOS DE INTERMEDIACION</v>
          </cell>
          <cell r="C284">
            <v>238897.2</v>
          </cell>
          <cell r="D284">
            <v>238897.2</v>
          </cell>
        </row>
        <row r="285">
          <cell r="A285">
            <v>7110070300</v>
          </cell>
          <cell r="B285" t="str">
            <v>COMISIONES PAGADAS POR ADQUISICION DE TITULOS VALORES</v>
          </cell>
          <cell r="C285">
            <v>238897.2</v>
          </cell>
          <cell r="D285">
            <v>238897.2</v>
          </cell>
        </row>
        <row r="286">
          <cell r="A286">
            <v>712</v>
          </cell>
          <cell r="B286" t="str">
            <v>SANEAMIENTO DE ACTIVOS DE INTERMEDIACION</v>
          </cell>
          <cell r="C286">
            <v>381705.76</v>
          </cell>
          <cell r="D286">
            <v>381705.76</v>
          </cell>
        </row>
        <row r="287">
          <cell r="A287">
            <v>7120</v>
          </cell>
          <cell r="B287" t="str">
            <v>SANEAMIENTO DE ACTIVOS DE INTERMEDIACION</v>
          </cell>
          <cell r="C287">
            <v>381705.76</v>
          </cell>
          <cell r="D287">
            <v>381705.76</v>
          </cell>
        </row>
        <row r="288">
          <cell r="A288">
            <v>712000</v>
          </cell>
          <cell r="B288" t="str">
            <v>SANEAMIENTO DE ACTIVOS DE INTERMEDIACION</v>
          </cell>
          <cell r="C288">
            <v>381705.76</v>
          </cell>
          <cell r="D288">
            <v>381705.76</v>
          </cell>
        </row>
        <row r="289">
          <cell r="A289">
            <v>7120000200</v>
          </cell>
          <cell r="B289" t="str">
            <v>SANEAMIENTO DE PRESTAMOS E INTERESES</v>
          </cell>
          <cell r="C289">
            <v>381705.76</v>
          </cell>
          <cell r="D289">
            <v>381705.76</v>
          </cell>
        </row>
        <row r="290">
          <cell r="A290">
            <v>712000020002</v>
          </cell>
          <cell r="B290" t="str">
            <v>INTERESES</v>
          </cell>
          <cell r="C290">
            <v>228.12</v>
          </cell>
          <cell r="D290">
            <v>228.12</v>
          </cell>
        </row>
        <row r="291">
          <cell r="A291">
            <v>71200002000201</v>
          </cell>
          <cell r="B291" t="str">
            <v>RESERVA PRESTAMOS CATEGORIA A2 Y B</v>
          </cell>
          <cell r="C291">
            <v>228.12</v>
          </cell>
          <cell r="D291">
            <v>228.12</v>
          </cell>
        </row>
        <row r="292">
          <cell r="A292">
            <v>712000020003</v>
          </cell>
          <cell r="B292" t="str">
            <v>RESERVA VOLUNTARIA DE PRESTAMOS</v>
          </cell>
          <cell r="C292">
            <v>381477.64</v>
          </cell>
          <cell r="D292">
            <v>381477.64</v>
          </cell>
        </row>
        <row r="293">
          <cell r="A293">
            <v>72</v>
          </cell>
          <cell r="B293" t="str">
            <v>COSTOS DE OTRAS OPERACIONES</v>
          </cell>
          <cell r="C293">
            <v>8347538.6799999997</v>
          </cell>
          <cell r="D293">
            <v>8347538.6799999997</v>
          </cell>
        </row>
        <row r="294">
          <cell r="A294">
            <v>722</v>
          </cell>
          <cell r="B294" t="str">
            <v>PRESTACION DE SERVICIOS</v>
          </cell>
          <cell r="C294">
            <v>8347538.6799999997</v>
          </cell>
          <cell r="D294">
            <v>8347538.6799999997</v>
          </cell>
        </row>
        <row r="295">
          <cell r="A295">
            <v>7220</v>
          </cell>
          <cell r="B295" t="str">
            <v>PRESTACION DE SERVICIOS</v>
          </cell>
          <cell r="C295">
            <v>8347538.6799999997</v>
          </cell>
          <cell r="D295">
            <v>8347538.6799999997</v>
          </cell>
        </row>
        <row r="296">
          <cell r="A296">
            <v>722001</v>
          </cell>
          <cell r="B296" t="str">
            <v>PRESTACION DE SERVICIOS FINANCIEROS</v>
          </cell>
          <cell r="C296">
            <v>7880236.3499999996</v>
          </cell>
          <cell r="D296">
            <v>7880236.3499999996</v>
          </cell>
        </row>
        <row r="297">
          <cell r="A297">
            <v>7220010000</v>
          </cell>
          <cell r="B297" t="str">
            <v>PRESTACION DE SERVICIOS FINANCIEROS</v>
          </cell>
          <cell r="C297">
            <v>7880236.3499999996</v>
          </cell>
          <cell r="D297">
            <v>7880236.3499999996</v>
          </cell>
        </row>
        <row r="298">
          <cell r="A298">
            <v>722001000006</v>
          </cell>
          <cell r="B298" t="str">
            <v>UNIDAD PYME</v>
          </cell>
          <cell r="C298">
            <v>288372.65999999997</v>
          </cell>
          <cell r="D298">
            <v>288372.65999999997</v>
          </cell>
        </row>
        <row r="299">
          <cell r="A299">
            <v>722001000010</v>
          </cell>
          <cell r="B299" t="str">
            <v>RESGUARDO Y CUSTODIA DE DOCUMENTOS</v>
          </cell>
          <cell r="C299">
            <v>2005.47</v>
          </cell>
          <cell r="D299">
            <v>2005.47</v>
          </cell>
        </row>
        <row r="300">
          <cell r="A300">
            <v>722001000013</v>
          </cell>
          <cell r="B300" t="str">
            <v>SERVICIOS POR PAGO DE REMESAS FAMILIARES</v>
          </cell>
          <cell r="C300">
            <v>269176.3</v>
          </cell>
          <cell r="D300">
            <v>269176.3</v>
          </cell>
        </row>
        <row r="301">
          <cell r="A301">
            <v>722001000015</v>
          </cell>
          <cell r="B301" t="str">
            <v>TARJETAS</v>
          </cell>
          <cell r="C301">
            <v>4550356.62</v>
          </cell>
          <cell r="D301">
            <v>4550356.62</v>
          </cell>
        </row>
        <row r="302">
          <cell r="A302">
            <v>72200100001501</v>
          </cell>
          <cell r="B302" t="str">
            <v>TARJETA DE CREDITO</v>
          </cell>
          <cell r="C302">
            <v>2866631.04</v>
          </cell>
          <cell r="D302">
            <v>2866631.04</v>
          </cell>
        </row>
        <row r="303">
          <cell r="A303">
            <v>72200100001502</v>
          </cell>
          <cell r="B303" t="str">
            <v>TARJETA DE DEBITO</v>
          </cell>
          <cell r="C303">
            <v>1683725.58</v>
          </cell>
          <cell r="D303">
            <v>1683725.58</v>
          </cell>
        </row>
        <row r="304">
          <cell r="A304">
            <v>722001000024</v>
          </cell>
          <cell r="B304" t="str">
            <v>SERVICIO SARO</v>
          </cell>
          <cell r="C304">
            <v>83346.490000000005</v>
          </cell>
          <cell r="D304">
            <v>83346.490000000005</v>
          </cell>
        </row>
        <row r="305">
          <cell r="A305">
            <v>722001000025</v>
          </cell>
          <cell r="B305" t="str">
            <v>SERVICIO CREDIT SCORING</v>
          </cell>
          <cell r="C305">
            <v>81620.58</v>
          </cell>
          <cell r="D305">
            <v>81620.58</v>
          </cell>
        </row>
        <row r="306">
          <cell r="A306">
            <v>722001000041</v>
          </cell>
          <cell r="B306" t="str">
            <v>SERVICIO DE SALUD A TU ALCANCE</v>
          </cell>
          <cell r="C306">
            <v>1352.3</v>
          </cell>
          <cell r="D306">
            <v>1352.3</v>
          </cell>
        </row>
        <row r="307">
          <cell r="A307">
            <v>722001000042</v>
          </cell>
          <cell r="B307" t="str">
            <v>COMISIONES ATM´S</v>
          </cell>
          <cell r="C307">
            <v>2129.1</v>
          </cell>
          <cell r="D307">
            <v>2129.1</v>
          </cell>
        </row>
        <row r="308">
          <cell r="A308">
            <v>72200100004203</v>
          </cell>
          <cell r="B308" t="str">
            <v>COMISION A ATH POR OPERACIONES DE OTROS BANCOS EN ATM DE FCB</v>
          </cell>
          <cell r="C308">
            <v>2129.1</v>
          </cell>
          <cell r="D308">
            <v>2129.1</v>
          </cell>
        </row>
        <row r="309">
          <cell r="A309">
            <v>722001000043</v>
          </cell>
          <cell r="B309" t="str">
            <v>ADMINISTRACION Y OTROS COSTOS POR SERVICIO EN ATM´S</v>
          </cell>
          <cell r="C309">
            <v>1403016.75</v>
          </cell>
          <cell r="D309">
            <v>1403016.75</v>
          </cell>
        </row>
        <row r="310">
          <cell r="A310">
            <v>722001000046</v>
          </cell>
          <cell r="B310" t="str">
            <v>CORRESPONSALES NO BANCARIOS</v>
          </cell>
          <cell r="C310">
            <v>1972.3</v>
          </cell>
          <cell r="D310">
            <v>1972.3</v>
          </cell>
        </row>
        <row r="311">
          <cell r="A311">
            <v>72200100004601</v>
          </cell>
          <cell r="B311" t="str">
            <v>COMISION POR SERVICIOS DE RED DE CNB</v>
          </cell>
          <cell r="C311">
            <v>1972.3</v>
          </cell>
          <cell r="D311">
            <v>1972.3</v>
          </cell>
        </row>
        <row r="312">
          <cell r="A312">
            <v>722001000048</v>
          </cell>
          <cell r="B312" t="str">
            <v>ADMINISTRACION Y OTROS COSTOS POR SERVICIOS DE CNB</v>
          </cell>
          <cell r="C312">
            <v>151641.19</v>
          </cell>
          <cell r="D312">
            <v>151641.19</v>
          </cell>
        </row>
        <row r="313">
          <cell r="A313">
            <v>722001000056</v>
          </cell>
          <cell r="B313" t="str">
            <v>BANCA MOVIL</v>
          </cell>
          <cell r="C313">
            <v>224022.46</v>
          </cell>
          <cell r="D313">
            <v>224022.46</v>
          </cell>
        </row>
        <row r="314">
          <cell r="A314">
            <v>72200100005601</v>
          </cell>
          <cell r="B314" t="str">
            <v>COMISION POR SERVICIO DE BANCA MOVIL</v>
          </cell>
          <cell r="C314">
            <v>40610.68</v>
          </cell>
          <cell r="D314">
            <v>40610.68</v>
          </cell>
        </row>
        <row r="315">
          <cell r="A315">
            <v>72200100005602</v>
          </cell>
          <cell r="B315" t="str">
            <v>ADMINISTRACION Y OTROS COSTOS POR SERVICIO DE BANCA MOVIL</v>
          </cell>
          <cell r="C315">
            <v>183411.78</v>
          </cell>
          <cell r="D315">
            <v>183411.78</v>
          </cell>
        </row>
        <row r="316">
          <cell r="A316">
            <v>722001000060</v>
          </cell>
          <cell r="B316" t="str">
            <v>CALL CENTER TARJETAS</v>
          </cell>
          <cell r="C316">
            <v>750364.95</v>
          </cell>
          <cell r="D316">
            <v>750364.95</v>
          </cell>
        </row>
        <row r="317">
          <cell r="A317">
            <v>722001000064</v>
          </cell>
          <cell r="B317" t="str">
            <v>OFICINA MOVIL</v>
          </cell>
          <cell r="C317">
            <v>429.84</v>
          </cell>
          <cell r="D317">
            <v>429.84</v>
          </cell>
        </row>
        <row r="318">
          <cell r="A318">
            <v>722001000066</v>
          </cell>
          <cell r="B318" t="str">
            <v>SERVICIO DE KIOSKOS FINANCIEROS</v>
          </cell>
          <cell r="C318">
            <v>19866.169999999998</v>
          </cell>
          <cell r="D318">
            <v>19866.169999999998</v>
          </cell>
        </row>
        <row r="319">
          <cell r="A319">
            <v>72200100006603</v>
          </cell>
          <cell r="B319" t="str">
            <v>COMISION POR SERVICIO DE ADMINISTRACION DE KIOSKOS</v>
          </cell>
          <cell r="C319">
            <v>19866.169999999998</v>
          </cell>
          <cell r="D319">
            <v>19866.169999999998</v>
          </cell>
        </row>
        <row r="320">
          <cell r="A320">
            <v>722001000099</v>
          </cell>
          <cell r="B320" t="str">
            <v>OTROS</v>
          </cell>
          <cell r="C320">
            <v>50563.17</v>
          </cell>
          <cell r="D320">
            <v>50563.17</v>
          </cell>
        </row>
        <row r="321">
          <cell r="A321">
            <v>722002</v>
          </cell>
          <cell r="B321" t="str">
            <v>PRESTACION DE SERVICIOS TECNICOS</v>
          </cell>
          <cell r="C321">
            <v>467302.33</v>
          </cell>
          <cell r="D321">
            <v>467302.33</v>
          </cell>
        </row>
        <row r="322">
          <cell r="A322">
            <v>7220020300</v>
          </cell>
          <cell r="B322" t="str">
            <v>SERVICIOS DE CAPACITACION</v>
          </cell>
          <cell r="C322">
            <v>277456.03000000003</v>
          </cell>
          <cell r="D322">
            <v>277456.03000000003</v>
          </cell>
        </row>
        <row r="323">
          <cell r="A323">
            <v>7220020700</v>
          </cell>
          <cell r="B323" t="str">
            <v>ASESORIA</v>
          </cell>
          <cell r="C323">
            <v>94034.68</v>
          </cell>
          <cell r="D323">
            <v>94034.68</v>
          </cell>
        </row>
        <row r="324">
          <cell r="A324">
            <v>7220029100</v>
          </cell>
          <cell r="B324" t="str">
            <v>OTROS</v>
          </cell>
          <cell r="C324">
            <v>95811.62</v>
          </cell>
          <cell r="D324">
            <v>95811.62</v>
          </cell>
        </row>
        <row r="325">
          <cell r="A325">
            <v>722002910002</v>
          </cell>
          <cell r="B325" t="str">
            <v>SERVICIO DE ORGANIZACION Y METODO</v>
          </cell>
          <cell r="C325">
            <v>3385.45</v>
          </cell>
          <cell r="D325">
            <v>3385.45</v>
          </cell>
        </row>
        <row r="326">
          <cell r="A326">
            <v>722002910003</v>
          </cell>
          <cell r="B326" t="str">
            <v>SERVICIO DE SELECCION Y EVALUACION DE RECURSOS HUMANOS</v>
          </cell>
          <cell r="C326">
            <v>20362.39</v>
          </cell>
          <cell r="D326">
            <v>20362.39</v>
          </cell>
        </row>
        <row r="327">
          <cell r="A327">
            <v>722002910004</v>
          </cell>
          <cell r="B327" t="str">
            <v>SERVICIO DE CIERRE CENTRALIZADO EN CADI</v>
          </cell>
          <cell r="C327">
            <v>72063.78</v>
          </cell>
          <cell r="D327">
            <v>72063.78</v>
          </cell>
        </row>
        <row r="328">
          <cell r="A328">
            <v>0</v>
          </cell>
          <cell r="C328"/>
          <cell r="D328"/>
        </row>
        <row r="329">
          <cell r="A329">
            <v>0</v>
          </cell>
          <cell r="B329" t="str">
            <v>TOTAL COSTOS</v>
          </cell>
          <cell r="C329">
            <v>19093194.559999999</v>
          </cell>
          <cell r="D329">
            <v>19093194.559999999</v>
          </cell>
        </row>
        <row r="330">
          <cell r="A330">
            <v>0</v>
          </cell>
          <cell r="C330"/>
          <cell r="D330"/>
        </row>
        <row r="331">
          <cell r="A331">
            <v>81</v>
          </cell>
          <cell r="B331" t="str">
            <v>GASTOS DE OPERACION</v>
          </cell>
          <cell r="C331">
            <v>9237817.2200000007</v>
          </cell>
          <cell r="D331">
            <v>9237817.2200000007</v>
          </cell>
        </row>
        <row r="332">
          <cell r="A332">
            <v>811</v>
          </cell>
          <cell r="B332" t="str">
            <v>GASTOS DE FUNCIONARIOS Y EMPLEADOS</v>
          </cell>
          <cell r="C332">
            <v>4598410.1500000004</v>
          </cell>
          <cell r="D332">
            <v>4598410.1500000004</v>
          </cell>
        </row>
        <row r="333">
          <cell r="A333">
            <v>8110</v>
          </cell>
          <cell r="B333" t="str">
            <v>GASTOS DE FUNCIONARIOS Y EMPLEADOS</v>
          </cell>
          <cell r="C333">
            <v>4598410.1500000004</v>
          </cell>
          <cell r="D333">
            <v>4598410.1500000004</v>
          </cell>
        </row>
        <row r="334">
          <cell r="A334">
            <v>811001</v>
          </cell>
          <cell r="B334" t="str">
            <v>REMUNERACIONES</v>
          </cell>
          <cell r="C334">
            <v>1953906.61</v>
          </cell>
          <cell r="D334">
            <v>1953906.61</v>
          </cell>
        </row>
        <row r="335">
          <cell r="A335">
            <v>8110010100</v>
          </cell>
          <cell r="B335" t="str">
            <v>SALARIOS ORDINARIOS</v>
          </cell>
          <cell r="C335">
            <v>1926622.88</v>
          </cell>
          <cell r="D335">
            <v>1926622.88</v>
          </cell>
        </row>
        <row r="336">
          <cell r="A336">
            <v>8110010200</v>
          </cell>
          <cell r="B336" t="str">
            <v>SALARIOS EXTRAORDINARIOS</v>
          </cell>
          <cell r="C336">
            <v>27283.73</v>
          </cell>
          <cell r="D336">
            <v>27283.73</v>
          </cell>
        </row>
        <row r="337">
          <cell r="A337">
            <v>811002</v>
          </cell>
          <cell r="B337" t="str">
            <v>PRESTACIONES AL PERSONAL</v>
          </cell>
          <cell r="C337">
            <v>1364772.39</v>
          </cell>
          <cell r="D337">
            <v>1364772.39</v>
          </cell>
        </row>
        <row r="338">
          <cell r="A338">
            <v>8110020100</v>
          </cell>
          <cell r="B338" t="str">
            <v>AGUINALDOS Y BONIFICACIONES</v>
          </cell>
          <cell r="C338">
            <v>557825.15</v>
          </cell>
          <cell r="D338">
            <v>557825.15</v>
          </cell>
        </row>
        <row r="339">
          <cell r="A339">
            <v>811002010001</v>
          </cell>
          <cell r="B339" t="str">
            <v>AGUINALDO</v>
          </cell>
          <cell r="C339">
            <v>176334.79</v>
          </cell>
          <cell r="D339">
            <v>176334.79</v>
          </cell>
        </row>
        <row r="340">
          <cell r="A340">
            <v>811002010002</v>
          </cell>
          <cell r="B340" t="str">
            <v>BONIFICACIONES</v>
          </cell>
          <cell r="C340">
            <v>381490.36</v>
          </cell>
          <cell r="D340">
            <v>381490.36</v>
          </cell>
        </row>
        <row r="341">
          <cell r="A341">
            <v>8110020200</v>
          </cell>
          <cell r="B341" t="str">
            <v>VACACIONES</v>
          </cell>
          <cell r="C341">
            <v>188736.38</v>
          </cell>
          <cell r="D341">
            <v>188736.38</v>
          </cell>
        </row>
        <row r="342">
          <cell r="A342">
            <v>811002020001</v>
          </cell>
          <cell r="B342" t="str">
            <v>ORDINARIAS</v>
          </cell>
          <cell r="C342">
            <v>188736.38</v>
          </cell>
          <cell r="D342">
            <v>188736.38</v>
          </cell>
        </row>
        <row r="343">
          <cell r="A343">
            <v>8110020300</v>
          </cell>
          <cell r="B343" t="str">
            <v>UNIFORMES</v>
          </cell>
          <cell r="C343">
            <v>14034.21</v>
          </cell>
          <cell r="D343">
            <v>14034.21</v>
          </cell>
        </row>
        <row r="344">
          <cell r="A344">
            <v>8110020400</v>
          </cell>
          <cell r="B344" t="str">
            <v>SEGURO SOCIAL Y F.S.V.</v>
          </cell>
          <cell r="C344">
            <v>71005.53</v>
          </cell>
          <cell r="D344">
            <v>71005.53</v>
          </cell>
        </row>
        <row r="345">
          <cell r="A345">
            <v>811002040001</v>
          </cell>
          <cell r="B345" t="str">
            <v>SALUD</v>
          </cell>
          <cell r="C345">
            <v>71005.53</v>
          </cell>
          <cell r="D345">
            <v>71005.53</v>
          </cell>
        </row>
        <row r="346">
          <cell r="A346">
            <v>8110020500</v>
          </cell>
          <cell r="B346" t="str">
            <v>INSAFOR</v>
          </cell>
          <cell r="C346">
            <v>9581.64</v>
          </cell>
          <cell r="D346">
            <v>9581.64</v>
          </cell>
        </row>
        <row r="347">
          <cell r="A347">
            <v>8110020600</v>
          </cell>
          <cell r="B347" t="str">
            <v>GASTOS MEDICOS</v>
          </cell>
          <cell r="C347">
            <v>25767.22</v>
          </cell>
          <cell r="D347">
            <v>25767.22</v>
          </cell>
        </row>
        <row r="348">
          <cell r="A348">
            <v>8110020800</v>
          </cell>
          <cell r="B348" t="str">
            <v>ATENCIONES Y RECREACIONES</v>
          </cell>
          <cell r="C348">
            <v>81649.52</v>
          </cell>
          <cell r="D348">
            <v>81649.52</v>
          </cell>
        </row>
        <row r="349">
          <cell r="A349">
            <v>811002080001</v>
          </cell>
          <cell r="B349" t="str">
            <v>ATENCIONES SOCIALES</v>
          </cell>
          <cell r="C349">
            <v>55743.38</v>
          </cell>
          <cell r="D349">
            <v>55743.38</v>
          </cell>
        </row>
        <row r="350">
          <cell r="A350">
            <v>811002080002</v>
          </cell>
          <cell r="B350" t="str">
            <v>ACTIVIDADES DEPORTIVAS, CULTURALES Y OTRAS</v>
          </cell>
          <cell r="C350">
            <v>25906.14</v>
          </cell>
          <cell r="D350">
            <v>25906.14</v>
          </cell>
        </row>
        <row r="351">
          <cell r="A351">
            <v>8110020900</v>
          </cell>
          <cell r="B351" t="str">
            <v>OTROS SEGUROS</v>
          </cell>
          <cell r="C351">
            <v>111787.56</v>
          </cell>
          <cell r="D351">
            <v>111787.56</v>
          </cell>
        </row>
        <row r="352">
          <cell r="A352">
            <v>811002090001</v>
          </cell>
          <cell r="B352" t="str">
            <v>DE VIDA</v>
          </cell>
          <cell r="C352">
            <v>26182.25</v>
          </cell>
          <cell r="D352">
            <v>26182.25</v>
          </cell>
        </row>
        <row r="353">
          <cell r="A353">
            <v>811002090002</v>
          </cell>
          <cell r="B353" t="str">
            <v>DE FIDELIDAD</v>
          </cell>
          <cell r="C353">
            <v>15871.03</v>
          </cell>
          <cell r="D353">
            <v>15871.03</v>
          </cell>
        </row>
        <row r="354">
          <cell r="A354">
            <v>811002090003</v>
          </cell>
          <cell r="B354" t="str">
            <v>MEDICO HOSPITALARIO</v>
          </cell>
          <cell r="C354">
            <v>69734.28</v>
          </cell>
          <cell r="D354">
            <v>69734.28</v>
          </cell>
        </row>
        <row r="355">
          <cell r="A355">
            <v>8110021000</v>
          </cell>
          <cell r="B355" t="str">
            <v>AFP'S</v>
          </cell>
          <cell r="C355">
            <v>136321.85</v>
          </cell>
          <cell r="D355">
            <v>136321.85</v>
          </cell>
        </row>
        <row r="356">
          <cell r="A356">
            <v>811002100001</v>
          </cell>
          <cell r="B356" t="str">
            <v>CONFIA</v>
          </cell>
          <cell r="C356">
            <v>61388.14</v>
          </cell>
          <cell r="D356">
            <v>61388.14</v>
          </cell>
        </row>
        <row r="357">
          <cell r="A357">
            <v>811002100002</v>
          </cell>
          <cell r="B357" t="str">
            <v>CRECER</v>
          </cell>
          <cell r="C357">
            <v>74933.710000000006</v>
          </cell>
          <cell r="D357">
            <v>74933.710000000006</v>
          </cell>
        </row>
        <row r="358">
          <cell r="A358">
            <v>8110029100</v>
          </cell>
          <cell r="B358" t="str">
            <v>OTRAS PRESTACIONES AL PERSONAL</v>
          </cell>
          <cell r="C358">
            <v>168063.33</v>
          </cell>
          <cell r="D358">
            <v>168063.33</v>
          </cell>
        </row>
        <row r="359">
          <cell r="A359">
            <v>811002910001</v>
          </cell>
          <cell r="B359" t="str">
            <v>PRESTACION ALIMENTARIA</v>
          </cell>
          <cell r="C359">
            <v>50933.98</v>
          </cell>
          <cell r="D359">
            <v>50933.98</v>
          </cell>
        </row>
        <row r="360">
          <cell r="A360">
            <v>811002910002</v>
          </cell>
          <cell r="B360" t="str">
            <v>CAFE, AZUCAR Y ALIMENTACION</v>
          </cell>
          <cell r="C360">
            <v>25377.05</v>
          </cell>
          <cell r="D360">
            <v>25377.05</v>
          </cell>
        </row>
        <row r="361">
          <cell r="A361">
            <v>811002910003</v>
          </cell>
          <cell r="B361" t="str">
            <v>PRESTACION 25% I.S.S.S.</v>
          </cell>
          <cell r="C361">
            <v>57677.86</v>
          </cell>
          <cell r="D361">
            <v>57677.86</v>
          </cell>
        </row>
        <row r="362">
          <cell r="A362">
            <v>811002910004</v>
          </cell>
          <cell r="B362" t="str">
            <v>LENTES</v>
          </cell>
          <cell r="C362">
            <v>240</v>
          </cell>
          <cell r="D362">
            <v>240</v>
          </cell>
        </row>
        <row r="363">
          <cell r="A363">
            <v>811002910005</v>
          </cell>
          <cell r="B363" t="str">
            <v>INDEMNIZACION POR RETIRO VOLUNTARIO</v>
          </cell>
          <cell r="C363">
            <v>178.36</v>
          </cell>
          <cell r="D363">
            <v>178.36</v>
          </cell>
        </row>
        <row r="364">
          <cell r="A364">
            <v>811002910006</v>
          </cell>
          <cell r="B364" t="str">
            <v>IPSFA</v>
          </cell>
          <cell r="C364">
            <v>734.19</v>
          </cell>
          <cell r="D364">
            <v>734.19</v>
          </cell>
        </row>
        <row r="365">
          <cell r="A365">
            <v>811002910099</v>
          </cell>
          <cell r="B365" t="str">
            <v>OTRAS</v>
          </cell>
          <cell r="C365">
            <v>32921.89</v>
          </cell>
          <cell r="D365">
            <v>32921.89</v>
          </cell>
        </row>
        <row r="366">
          <cell r="A366">
            <v>811003</v>
          </cell>
          <cell r="B366" t="str">
            <v>INDEMNIZACIONES AL PERSONAL</v>
          </cell>
          <cell r="C366">
            <v>206707.57</v>
          </cell>
          <cell r="D366">
            <v>206707.57</v>
          </cell>
        </row>
        <row r="367">
          <cell r="A367">
            <v>8110030100</v>
          </cell>
          <cell r="B367" t="str">
            <v>POR DESPIDO</v>
          </cell>
          <cell r="C367">
            <v>206707.57</v>
          </cell>
          <cell r="D367">
            <v>206707.57</v>
          </cell>
        </row>
        <row r="368">
          <cell r="A368">
            <v>811004</v>
          </cell>
          <cell r="B368" t="str">
            <v>GASTOS DEL DIRECTORIO</v>
          </cell>
          <cell r="C368">
            <v>705777.1</v>
          </cell>
          <cell r="D368">
            <v>705777.1</v>
          </cell>
        </row>
        <row r="369">
          <cell r="A369">
            <v>8110040100</v>
          </cell>
          <cell r="B369" t="str">
            <v>DIETAS</v>
          </cell>
          <cell r="C369">
            <v>508500</v>
          </cell>
          <cell r="D369">
            <v>508500</v>
          </cell>
        </row>
        <row r="370">
          <cell r="A370">
            <v>811004010001</v>
          </cell>
          <cell r="B370" t="str">
            <v>CONSEJO DIRECTIVO O JUNTA DIRECTIVA</v>
          </cell>
          <cell r="C370">
            <v>508500</v>
          </cell>
          <cell r="D370">
            <v>508500</v>
          </cell>
        </row>
        <row r="371">
          <cell r="A371">
            <v>8110049100</v>
          </cell>
          <cell r="B371" t="str">
            <v>OTRAS PRESTACIONES</v>
          </cell>
          <cell r="C371">
            <v>197277.1</v>
          </cell>
          <cell r="D371">
            <v>197277.1</v>
          </cell>
        </row>
        <row r="372">
          <cell r="A372">
            <v>811004910001</v>
          </cell>
          <cell r="B372" t="str">
            <v>ALIMENTACION</v>
          </cell>
          <cell r="C372">
            <v>5238.43</v>
          </cell>
          <cell r="D372">
            <v>5238.43</v>
          </cell>
        </row>
        <row r="373">
          <cell r="A373">
            <v>811004910002</v>
          </cell>
          <cell r="B373" t="str">
            <v>SEGURO MEDICO HOSPITALARIO</v>
          </cell>
          <cell r="C373">
            <v>57357.63</v>
          </cell>
          <cell r="D373">
            <v>57357.63</v>
          </cell>
        </row>
        <row r="374">
          <cell r="A374">
            <v>811004910003</v>
          </cell>
          <cell r="B374" t="str">
            <v>SEGURO DE VIDA</v>
          </cell>
          <cell r="C374">
            <v>20837.39</v>
          </cell>
          <cell r="D374">
            <v>20837.39</v>
          </cell>
        </row>
        <row r="375">
          <cell r="A375">
            <v>811004910005</v>
          </cell>
          <cell r="B375" t="str">
            <v>GASTOS DE VIAJE</v>
          </cell>
          <cell r="C375">
            <v>110616.65</v>
          </cell>
          <cell r="D375">
            <v>110616.65</v>
          </cell>
        </row>
        <row r="376">
          <cell r="A376">
            <v>811004910099</v>
          </cell>
          <cell r="B376" t="str">
            <v>OTRAS</v>
          </cell>
          <cell r="C376">
            <v>3227</v>
          </cell>
          <cell r="D376">
            <v>3227</v>
          </cell>
        </row>
        <row r="377">
          <cell r="A377">
            <v>811005</v>
          </cell>
          <cell r="B377" t="str">
            <v>OTROS GASTOS DEL PERSONAL</v>
          </cell>
          <cell r="C377">
            <v>367246.48</v>
          </cell>
          <cell r="D377">
            <v>367246.48</v>
          </cell>
        </row>
        <row r="378">
          <cell r="A378">
            <v>8110050100</v>
          </cell>
          <cell r="B378" t="str">
            <v>CAPACITACION</v>
          </cell>
          <cell r="C378">
            <v>146846.04999999999</v>
          </cell>
          <cell r="D378">
            <v>146846.04999999999</v>
          </cell>
        </row>
        <row r="379">
          <cell r="A379">
            <v>811005010001</v>
          </cell>
          <cell r="B379" t="str">
            <v>INSTITUTOCIONAL</v>
          </cell>
          <cell r="C379">
            <v>115476.77</v>
          </cell>
          <cell r="D379">
            <v>115476.77</v>
          </cell>
        </row>
        <row r="380">
          <cell r="A380">
            <v>811005010002</v>
          </cell>
          <cell r="B380" t="str">
            <v>PROGRAMA DE BECAS A EMPLEADOS</v>
          </cell>
          <cell r="C380">
            <v>31369.279999999999</v>
          </cell>
          <cell r="D380">
            <v>31369.279999999999</v>
          </cell>
        </row>
        <row r="381">
          <cell r="A381">
            <v>8110050200</v>
          </cell>
          <cell r="B381" t="str">
            <v>GASTOS DE VIAJE</v>
          </cell>
          <cell r="C381">
            <v>54895.54</v>
          </cell>
          <cell r="D381">
            <v>54895.54</v>
          </cell>
        </row>
        <row r="382">
          <cell r="A382">
            <v>8110050300</v>
          </cell>
          <cell r="B382" t="str">
            <v>COMBUSTIBLE Y LUBRICANTES</v>
          </cell>
          <cell r="C382">
            <v>2491.1799999999998</v>
          </cell>
          <cell r="D382">
            <v>2491.1799999999998</v>
          </cell>
        </row>
        <row r="383">
          <cell r="A383">
            <v>8110050400</v>
          </cell>
          <cell r="B383" t="str">
            <v>VI TICOS Y TRANSPORTE</v>
          </cell>
          <cell r="C383">
            <v>163013.71</v>
          </cell>
          <cell r="D383">
            <v>163013.71</v>
          </cell>
        </row>
        <row r="384">
          <cell r="A384">
            <v>811005040001</v>
          </cell>
          <cell r="B384" t="str">
            <v>VIATICOS</v>
          </cell>
          <cell r="C384">
            <v>37208.870000000003</v>
          </cell>
          <cell r="D384">
            <v>37208.870000000003</v>
          </cell>
        </row>
        <row r="385">
          <cell r="A385">
            <v>811005040002</v>
          </cell>
          <cell r="B385" t="str">
            <v>TRANSPORTE</v>
          </cell>
          <cell r="C385">
            <v>41821.86</v>
          </cell>
          <cell r="D385">
            <v>41821.86</v>
          </cell>
        </row>
        <row r="386">
          <cell r="A386">
            <v>811005040003</v>
          </cell>
          <cell r="B386" t="str">
            <v>KILOMETRAJE</v>
          </cell>
          <cell r="C386">
            <v>83982.98</v>
          </cell>
          <cell r="D386">
            <v>83982.98</v>
          </cell>
        </row>
        <row r="387">
          <cell r="A387">
            <v>812</v>
          </cell>
          <cell r="B387" t="str">
            <v>GASTOS GENERALES</v>
          </cell>
          <cell r="C387">
            <v>3918136.9</v>
          </cell>
          <cell r="D387">
            <v>3918136.9</v>
          </cell>
        </row>
        <row r="388">
          <cell r="A388">
            <v>8120</v>
          </cell>
          <cell r="B388" t="str">
            <v>GASTOS GENERALES</v>
          </cell>
          <cell r="C388">
            <v>3918136.9</v>
          </cell>
          <cell r="D388">
            <v>3918136.9</v>
          </cell>
        </row>
        <row r="389">
          <cell r="A389">
            <v>812001</v>
          </cell>
          <cell r="B389" t="str">
            <v>CONSUMO DE MATERIALES</v>
          </cell>
          <cell r="C389">
            <v>106555.81</v>
          </cell>
          <cell r="D389">
            <v>106555.81</v>
          </cell>
        </row>
        <row r="390">
          <cell r="A390">
            <v>8120010100</v>
          </cell>
          <cell r="B390" t="str">
            <v>COMBUSTIBLE Y LUBRICANTES</v>
          </cell>
          <cell r="C390">
            <v>14755.68</v>
          </cell>
          <cell r="D390">
            <v>14755.68</v>
          </cell>
        </row>
        <row r="391">
          <cell r="A391">
            <v>8120010200</v>
          </cell>
          <cell r="B391" t="str">
            <v>PAPELERIA Y UTILES</v>
          </cell>
          <cell r="C391">
            <v>49607.7</v>
          </cell>
          <cell r="D391">
            <v>49607.7</v>
          </cell>
        </row>
        <row r="392">
          <cell r="A392">
            <v>8120010300</v>
          </cell>
          <cell r="B392" t="str">
            <v>MATERIALES DE LIMPIEZA</v>
          </cell>
          <cell r="C392">
            <v>42192.43</v>
          </cell>
          <cell r="D392">
            <v>42192.43</v>
          </cell>
        </row>
        <row r="393">
          <cell r="A393">
            <v>812002</v>
          </cell>
          <cell r="B393" t="str">
            <v>REPARACION Y MANTENIMIENTO DE ACTIVO FIJO</v>
          </cell>
          <cell r="C393">
            <v>232622.45</v>
          </cell>
          <cell r="D393">
            <v>232622.45</v>
          </cell>
        </row>
        <row r="394">
          <cell r="A394">
            <v>8120020100</v>
          </cell>
          <cell r="B394" t="str">
            <v>EDIFICIOS PROPIOS</v>
          </cell>
          <cell r="C394">
            <v>136041.97</v>
          </cell>
          <cell r="D394">
            <v>136041.97</v>
          </cell>
        </row>
        <row r="395">
          <cell r="A395">
            <v>812002010001</v>
          </cell>
          <cell r="B395" t="str">
            <v>OFICINA CENTRAL</v>
          </cell>
          <cell r="C395">
            <v>54476.34</v>
          </cell>
          <cell r="D395">
            <v>54476.34</v>
          </cell>
        </row>
        <row r="396">
          <cell r="A396">
            <v>812002010002</v>
          </cell>
          <cell r="B396" t="str">
            <v>CENTRO RECREATIVO</v>
          </cell>
          <cell r="C396">
            <v>45863.14</v>
          </cell>
          <cell r="D396">
            <v>45863.14</v>
          </cell>
        </row>
        <row r="397">
          <cell r="A397">
            <v>812002010003</v>
          </cell>
          <cell r="B397" t="str">
            <v>AGENCIAS</v>
          </cell>
          <cell r="C397">
            <v>35702.49</v>
          </cell>
          <cell r="D397">
            <v>35702.49</v>
          </cell>
        </row>
        <row r="398">
          <cell r="A398">
            <v>8120020200</v>
          </cell>
          <cell r="B398" t="str">
            <v>EQUIPO DE COMPUTACION</v>
          </cell>
          <cell r="C398">
            <v>38180.57</v>
          </cell>
          <cell r="D398">
            <v>38180.57</v>
          </cell>
        </row>
        <row r="399">
          <cell r="A399">
            <v>8120020300</v>
          </cell>
          <cell r="B399" t="str">
            <v>VEHICULOS</v>
          </cell>
          <cell r="C399">
            <v>27789.52</v>
          </cell>
          <cell r="D399">
            <v>27789.52</v>
          </cell>
        </row>
        <row r="400">
          <cell r="A400">
            <v>8120020400</v>
          </cell>
          <cell r="B400" t="str">
            <v>MOBILIARIO Y EQUIPO DE OFICINA</v>
          </cell>
          <cell r="C400">
            <v>30610.39</v>
          </cell>
          <cell r="D400">
            <v>30610.39</v>
          </cell>
        </row>
        <row r="401">
          <cell r="A401">
            <v>812002040001</v>
          </cell>
          <cell r="B401" t="str">
            <v>MOBILIARIO</v>
          </cell>
          <cell r="C401">
            <v>1940.38</v>
          </cell>
          <cell r="D401">
            <v>1940.38</v>
          </cell>
        </row>
        <row r="402">
          <cell r="A402">
            <v>812002040002</v>
          </cell>
          <cell r="B402" t="str">
            <v>EQUIPO</v>
          </cell>
          <cell r="C402">
            <v>28670.01</v>
          </cell>
          <cell r="D402">
            <v>28670.01</v>
          </cell>
        </row>
        <row r="403">
          <cell r="A403">
            <v>81200204000201</v>
          </cell>
          <cell r="B403" t="str">
            <v>EQUIPO DE OFICINA</v>
          </cell>
          <cell r="C403">
            <v>597.78</v>
          </cell>
          <cell r="D403">
            <v>597.78</v>
          </cell>
        </row>
        <row r="404">
          <cell r="A404">
            <v>81200204000202</v>
          </cell>
          <cell r="B404" t="str">
            <v>AIRE ACONDICIONADO</v>
          </cell>
          <cell r="C404">
            <v>24368.69</v>
          </cell>
          <cell r="D404">
            <v>24368.69</v>
          </cell>
        </row>
        <row r="405">
          <cell r="A405">
            <v>81200204000203</v>
          </cell>
          <cell r="B405" t="str">
            <v>PLANTA DE EMERGENCIA</v>
          </cell>
          <cell r="C405">
            <v>3703.54</v>
          </cell>
          <cell r="D405">
            <v>3703.54</v>
          </cell>
        </row>
        <row r="406">
          <cell r="A406">
            <v>812003</v>
          </cell>
          <cell r="B406" t="str">
            <v>SERVICIOS PUBLICOS E IMPUESTOS</v>
          </cell>
          <cell r="C406">
            <v>683472.94</v>
          </cell>
          <cell r="D406">
            <v>683472.94</v>
          </cell>
        </row>
        <row r="407">
          <cell r="A407">
            <v>8120030100</v>
          </cell>
          <cell r="B407" t="str">
            <v>COMUNICACIONES</v>
          </cell>
          <cell r="C407">
            <v>76344.88</v>
          </cell>
          <cell r="D407">
            <v>76344.88</v>
          </cell>
        </row>
        <row r="408">
          <cell r="A408">
            <v>8120030200</v>
          </cell>
          <cell r="B408" t="str">
            <v>ENERGIA ELECTRICA</v>
          </cell>
          <cell r="C408">
            <v>138695.4</v>
          </cell>
          <cell r="D408">
            <v>138695.4</v>
          </cell>
        </row>
        <row r="409">
          <cell r="A409">
            <v>8120030300</v>
          </cell>
          <cell r="B409" t="str">
            <v>AGUA POTABLE</v>
          </cell>
          <cell r="C409">
            <v>24620.25</v>
          </cell>
          <cell r="D409">
            <v>24620.25</v>
          </cell>
        </row>
        <row r="410">
          <cell r="A410">
            <v>8120030400</v>
          </cell>
          <cell r="B410" t="str">
            <v>IMPUESTOS FISCALES</v>
          </cell>
          <cell r="C410">
            <v>386596.15</v>
          </cell>
          <cell r="D410">
            <v>386596.15</v>
          </cell>
        </row>
        <row r="411">
          <cell r="A411">
            <v>812003040001</v>
          </cell>
          <cell r="B411" t="str">
            <v>REMANENTE DE IVA</v>
          </cell>
          <cell r="C411">
            <v>358055.77</v>
          </cell>
          <cell r="D411">
            <v>358055.77</v>
          </cell>
        </row>
        <row r="412">
          <cell r="A412">
            <v>812003040002</v>
          </cell>
          <cell r="B412" t="str">
            <v>FOVIAL</v>
          </cell>
          <cell r="C412">
            <v>2618.1799999999998</v>
          </cell>
          <cell r="D412">
            <v>2618.1799999999998</v>
          </cell>
        </row>
        <row r="413">
          <cell r="A413">
            <v>812003040003</v>
          </cell>
          <cell r="B413" t="str">
            <v>DERECHOS DE REGISTRO DE COMERCIO</v>
          </cell>
          <cell r="C413">
            <v>14106.57</v>
          </cell>
          <cell r="D413">
            <v>14106.57</v>
          </cell>
        </row>
        <row r="414">
          <cell r="A414">
            <v>812003040004</v>
          </cell>
          <cell r="B414" t="str">
            <v>TARJETA DE CIRCULACION DE VEHICULOS</v>
          </cell>
          <cell r="C414">
            <v>1362.29</v>
          </cell>
          <cell r="D414">
            <v>1362.29</v>
          </cell>
        </row>
        <row r="415">
          <cell r="A415">
            <v>812003040006</v>
          </cell>
          <cell r="B415" t="str">
            <v>PORTACION DE ARMAS</v>
          </cell>
          <cell r="C415">
            <v>121.06</v>
          </cell>
          <cell r="D415">
            <v>121.06</v>
          </cell>
        </row>
        <row r="416">
          <cell r="A416">
            <v>812003040099</v>
          </cell>
          <cell r="B416" t="str">
            <v>OTROS</v>
          </cell>
          <cell r="C416">
            <v>10332.280000000001</v>
          </cell>
          <cell r="D416">
            <v>10332.280000000001</v>
          </cell>
        </row>
        <row r="417">
          <cell r="A417">
            <v>8120030500</v>
          </cell>
          <cell r="B417" t="str">
            <v>IMPUESTOS MUNICIPALES</v>
          </cell>
          <cell r="C417">
            <v>57216.26</v>
          </cell>
          <cell r="D417">
            <v>57216.26</v>
          </cell>
        </row>
        <row r="418">
          <cell r="A418">
            <v>812004</v>
          </cell>
          <cell r="B418" t="str">
            <v>PUBLICIDAD Y PROMOCION</v>
          </cell>
          <cell r="C418">
            <v>258097.86</v>
          </cell>
          <cell r="D418">
            <v>258097.86</v>
          </cell>
        </row>
        <row r="419">
          <cell r="A419">
            <v>8120040100</v>
          </cell>
          <cell r="B419" t="str">
            <v>TELEVISION</v>
          </cell>
          <cell r="C419">
            <v>37440</v>
          </cell>
          <cell r="D419">
            <v>37440</v>
          </cell>
        </row>
        <row r="420">
          <cell r="A420">
            <v>8120040200</v>
          </cell>
          <cell r="B420" t="str">
            <v>RADIO</v>
          </cell>
          <cell r="C420">
            <v>13953.6</v>
          </cell>
          <cell r="D420">
            <v>13953.6</v>
          </cell>
        </row>
        <row r="421">
          <cell r="A421">
            <v>8120040300</v>
          </cell>
          <cell r="B421" t="str">
            <v>PRENSA ESCRITA</v>
          </cell>
          <cell r="C421">
            <v>61212.92</v>
          </cell>
          <cell r="D421">
            <v>61212.92</v>
          </cell>
        </row>
        <row r="422">
          <cell r="A422">
            <v>8120040400</v>
          </cell>
          <cell r="B422" t="str">
            <v>OTROS MEDIOS</v>
          </cell>
          <cell r="C422">
            <v>107074.08</v>
          </cell>
          <cell r="D422">
            <v>107074.08</v>
          </cell>
        </row>
        <row r="423">
          <cell r="A423">
            <v>812004040001</v>
          </cell>
          <cell r="B423" t="str">
            <v>OTTROS MEDIOS</v>
          </cell>
          <cell r="C423">
            <v>107074.08</v>
          </cell>
          <cell r="D423">
            <v>107074.08</v>
          </cell>
        </row>
        <row r="424">
          <cell r="A424">
            <v>8120040500</v>
          </cell>
          <cell r="B424" t="str">
            <v>ARTICULOS PROMOCIONALES</v>
          </cell>
          <cell r="C424">
            <v>5417.26</v>
          </cell>
          <cell r="D424">
            <v>5417.26</v>
          </cell>
        </row>
        <row r="425">
          <cell r="A425">
            <v>8120040600</v>
          </cell>
          <cell r="B425" t="str">
            <v>GASTOS DE REPRESENTACIION</v>
          </cell>
          <cell r="C425">
            <v>33000</v>
          </cell>
          <cell r="D425">
            <v>33000</v>
          </cell>
        </row>
        <row r="426">
          <cell r="A426">
            <v>812006</v>
          </cell>
          <cell r="B426" t="str">
            <v>SEGUROS SOBRE BIENES</v>
          </cell>
          <cell r="C426">
            <v>70930.2</v>
          </cell>
          <cell r="D426">
            <v>70930.2</v>
          </cell>
        </row>
        <row r="427">
          <cell r="A427">
            <v>8120060100</v>
          </cell>
          <cell r="B427" t="str">
            <v>SOBRE ACTIVOS FIJOS</v>
          </cell>
          <cell r="C427">
            <v>63753.56</v>
          </cell>
          <cell r="D427">
            <v>63753.56</v>
          </cell>
        </row>
        <row r="428">
          <cell r="A428">
            <v>812006010001</v>
          </cell>
          <cell r="B428" t="str">
            <v>EDIFICIOS</v>
          </cell>
          <cell r="C428">
            <v>35037.49</v>
          </cell>
          <cell r="D428">
            <v>35037.49</v>
          </cell>
        </row>
        <row r="429">
          <cell r="A429">
            <v>812006010002</v>
          </cell>
          <cell r="B429" t="str">
            <v>MOBILIARIO</v>
          </cell>
          <cell r="C429">
            <v>2448.23</v>
          </cell>
          <cell r="D429">
            <v>2448.23</v>
          </cell>
        </row>
        <row r="430">
          <cell r="A430">
            <v>812006010003</v>
          </cell>
          <cell r="B430" t="str">
            <v>EQUIPO DE OFICINA</v>
          </cell>
          <cell r="C430">
            <v>4449.6400000000003</v>
          </cell>
          <cell r="D430">
            <v>4449.6400000000003</v>
          </cell>
        </row>
        <row r="431">
          <cell r="A431">
            <v>812006010004</v>
          </cell>
          <cell r="B431" t="str">
            <v>VEHICULOS</v>
          </cell>
          <cell r="C431">
            <v>19306.3</v>
          </cell>
          <cell r="D431">
            <v>19306.3</v>
          </cell>
        </row>
        <row r="432">
          <cell r="A432">
            <v>812006010005</v>
          </cell>
          <cell r="B432" t="str">
            <v>MAQUINARIA, EQUIPO Y HERRAMIENTAS</v>
          </cell>
          <cell r="C432">
            <v>2511.9</v>
          </cell>
          <cell r="D432">
            <v>2511.9</v>
          </cell>
        </row>
        <row r="433">
          <cell r="A433">
            <v>8120060200</v>
          </cell>
          <cell r="B433" t="str">
            <v>SOBRE RIESGOS BANCARIOS</v>
          </cell>
          <cell r="C433">
            <v>7176.64</v>
          </cell>
          <cell r="D433">
            <v>7176.64</v>
          </cell>
        </row>
        <row r="434">
          <cell r="A434">
            <v>812007</v>
          </cell>
          <cell r="B434" t="str">
            <v>HONORARIOS PROFESIONALES</v>
          </cell>
          <cell r="C434">
            <v>274381.59000000003</v>
          </cell>
          <cell r="D434">
            <v>274381.59000000003</v>
          </cell>
        </row>
        <row r="435">
          <cell r="A435">
            <v>8120070100</v>
          </cell>
          <cell r="B435" t="str">
            <v>AUDITORES</v>
          </cell>
          <cell r="C435">
            <v>50416.63</v>
          </cell>
          <cell r="D435">
            <v>50416.63</v>
          </cell>
        </row>
        <row r="436">
          <cell r="A436">
            <v>812007010001</v>
          </cell>
          <cell r="B436" t="str">
            <v>AUDITORIA EXTERNA</v>
          </cell>
          <cell r="C436">
            <v>41250</v>
          </cell>
          <cell r="D436">
            <v>41250</v>
          </cell>
        </row>
        <row r="437">
          <cell r="A437">
            <v>812007010002</v>
          </cell>
          <cell r="B437" t="str">
            <v>AUDITORIA FISCAL</v>
          </cell>
          <cell r="C437">
            <v>9166.6299999999992</v>
          </cell>
          <cell r="D437">
            <v>9166.6299999999992</v>
          </cell>
        </row>
        <row r="438">
          <cell r="A438">
            <v>8120070200</v>
          </cell>
          <cell r="B438" t="str">
            <v>ABOGADOS</v>
          </cell>
          <cell r="C438">
            <v>44637.5</v>
          </cell>
          <cell r="D438">
            <v>44637.5</v>
          </cell>
        </row>
        <row r="439">
          <cell r="A439">
            <v>8120070300</v>
          </cell>
          <cell r="B439" t="str">
            <v>EMPRESAS CONSULTORAS</v>
          </cell>
          <cell r="C439">
            <v>18435.5</v>
          </cell>
          <cell r="D439">
            <v>18435.5</v>
          </cell>
        </row>
        <row r="440">
          <cell r="A440">
            <v>8120070900</v>
          </cell>
          <cell r="B440" t="str">
            <v>OTROS</v>
          </cell>
          <cell r="C440">
            <v>160891.96</v>
          </cell>
          <cell r="D440">
            <v>160891.96</v>
          </cell>
        </row>
        <row r="441">
          <cell r="A441">
            <v>812008</v>
          </cell>
          <cell r="B441" t="str">
            <v>SUPERINTENDENCIA DEL SISTEMA FINANCIERO</v>
          </cell>
          <cell r="C441">
            <v>291515.18</v>
          </cell>
          <cell r="D441">
            <v>291515.18</v>
          </cell>
        </row>
        <row r="442">
          <cell r="A442">
            <v>8120080100</v>
          </cell>
          <cell r="B442" t="str">
            <v>CUOTA OBLIGATORIA</v>
          </cell>
          <cell r="C442">
            <v>291515.18</v>
          </cell>
          <cell r="D442">
            <v>291515.18</v>
          </cell>
        </row>
        <row r="443">
          <cell r="A443">
            <v>812011</v>
          </cell>
          <cell r="B443" t="str">
            <v>SERVICIOS TECNICOS</v>
          </cell>
          <cell r="C443">
            <v>335040.81</v>
          </cell>
          <cell r="D443">
            <v>335040.81</v>
          </cell>
        </row>
        <row r="444">
          <cell r="A444">
            <v>8120110700</v>
          </cell>
          <cell r="B444" t="str">
            <v>ASESORIA</v>
          </cell>
          <cell r="C444">
            <v>12359.3</v>
          </cell>
          <cell r="D444">
            <v>12359.3</v>
          </cell>
        </row>
        <row r="445">
          <cell r="A445">
            <v>8120110800</v>
          </cell>
          <cell r="B445" t="str">
            <v>INFORM TICA</v>
          </cell>
          <cell r="C445">
            <v>322681.51</v>
          </cell>
          <cell r="D445">
            <v>322681.51</v>
          </cell>
        </row>
        <row r="446">
          <cell r="A446">
            <v>812099</v>
          </cell>
          <cell r="B446" t="str">
            <v>OTROS</v>
          </cell>
          <cell r="C446">
            <v>1665520.06</v>
          </cell>
          <cell r="D446">
            <v>1665520.06</v>
          </cell>
        </row>
        <row r="447">
          <cell r="A447">
            <v>8120990100</v>
          </cell>
          <cell r="B447" t="str">
            <v>SERVICIOS DE SEGURIDAD</v>
          </cell>
          <cell r="C447">
            <v>234746.46</v>
          </cell>
          <cell r="D447">
            <v>234746.46</v>
          </cell>
        </row>
        <row r="448">
          <cell r="A448">
            <v>8120990200</v>
          </cell>
          <cell r="B448" t="str">
            <v>SUSCRIPCIONES</v>
          </cell>
          <cell r="C448">
            <v>2501.56</v>
          </cell>
          <cell r="D448">
            <v>2501.56</v>
          </cell>
        </row>
        <row r="449">
          <cell r="A449">
            <v>8120990300</v>
          </cell>
          <cell r="B449" t="str">
            <v>CONTRIBUCIONES</v>
          </cell>
          <cell r="C449">
            <v>239854.67</v>
          </cell>
          <cell r="D449">
            <v>239854.67</v>
          </cell>
        </row>
        <row r="450">
          <cell r="A450">
            <v>812099030001</v>
          </cell>
          <cell r="B450" t="str">
            <v>INSTITUCIONES BENEFICAS</v>
          </cell>
          <cell r="C450">
            <v>5565</v>
          </cell>
          <cell r="D450">
            <v>5565</v>
          </cell>
        </row>
        <row r="451">
          <cell r="A451">
            <v>812099030099</v>
          </cell>
          <cell r="B451" t="str">
            <v>OTRAS INSTITUCIONES</v>
          </cell>
          <cell r="C451">
            <v>234289.67</v>
          </cell>
          <cell r="D451">
            <v>234289.67</v>
          </cell>
        </row>
        <row r="452">
          <cell r="A452">
            <v>8120990400</v>
          </cell>
          <cell r="B452" t="str">
            <v>PUBLICACIONES Y CONVOCATORIAS</v>
          </cell>
          <cell r="C452">
            <v>36296.99</v>
          </cell>
          <cell r="D452">
            <v>36296.99</v>
          </cell>
        </row>
        <row r="453">
          <cell r="A453">
            <v>8120999100</v>
          </cell>
          <cell r="B453" t="str">
            <v>OTROS</v>
          </cell>
          <cell r="C453">
            <v>1152120.3799999999</v>
          </cell>
          <cell r="D453">
            <v>1152120.3799999999</v>
          </cell>
        </row>
        <row r="454">
          <cell r="A454">
            <v>812099910001</v>
          </cell>
          <cell r="B454" t="str">
            <v>SERVICIOS DE LIMPIEZA Y MENSAJERIA</v>
          </cell>
          <cell r="C454">
            <v>149268.5</v>
          </cell>
          <cell r="D454">
            <v>149268.5</v>
          </cell>
        </row>
        <row r="455">
          <cell r="A455">
            <v>812099910003</v>
          </cell>
          <cell r="B455" t="str">
            <v>MEMBRESIA</v>
          </cell>
          <cell r="C455">
            <v>34595.29</v>
          </cell>
          <cell r="D455">
            <v>34595.29</v>
          </cell>
        </row>
        <row r="456">
          <cell r="A456">
            <v>812099910004</v>
          </cell>
          <cell r="B456" t="str">
            <v>ASAMBLEA GENERAL DE ACCIONISTAS</v>
          </cell>
          <cell r="C456">
            <v>8186.92</v>
          </cell>
          <cell r="D456">
            <v>8186.92</v>
          </cell>
        </row>
        <row r="457">
          <cell r="A457">
            <v>812099910006</v>
          </cell>
          <cell r="B457" t="str">
            <v>ATENCION A COOPERATIVAS SOCIAS</v>
          </cell>
          <cell r="C457">
            <v>21425.18</v>
          </cell>
          <cell r="D457">
            <v>21425.18</v>
          </cell>
        </row>
        <row r="458">
          <cell r="A458">
            <v>812099910007</v>
          </cell>
          <cell r="B458" t="str">
            <v>EVENTOS INSTITUCIONALES</v>
          </cell>
          <cell r="C458">
            <v>261896.56</v>
          </cell>
          <cell r="D458">
            <v>261896.56</v>
          </cell>
        </row>
        <row r="459">
          <cell r="A459">
            <v>812099910008</v>
          </cell>
          <cell r="B459" t="str">
            <v>DIETAS A COMITES DE APOYO AL CONSEJO DIRECTIVO</v>
          </cell>
          <cell r="C459">
            <v>17450</v>
          </cell>
          <cell r="D459">
            <v>17450</v>
          </cell>
        </row>
        <row r="460">
          <cell r="A460">
            <v>812099910011</v>
          </cell>
          <cell r="B460" t="str">
            <v>SERVICIOS DE PERSONAL OUTSOURCING</v>
          </cell>
          <cell r="C460">
            <v>11767.68</v>
          </cell>
          <cell r="D460">
            <v>11767.68</v>
          </cell>
        </row>
        <row r="461">
          <cell r="A461">
            <v>812099910012</v>
          </cell>
          <cell r="B461" t="str">
            <v>CUENTA CORRIENTE</v>
          </cell>
          <cell r="C461">
            <v>494848.97</v>
          </cell>
          <cell r="D461">
            <v>494848.97</v>
          </cell>
        </row>
        <row r="462">
          <cell r="A462">
            <v>812099910099</v>
          </cell>
          <cell r="B462" t="str">
            <v>OTROS</v>
          </cell>
          <cell r="C462">
            <v>152681.28</v>
          </cell>
          <cell r="D462">
            <v>152681.28</v>
          </cell>
        </row>
        <row r="463">
          <cell r="A463">
            <v>813</v>
          </cell>
          <cell r="B463" t="str">
            <v>DEPRECIACIONES Y AMORTIZACIONES</v>
          </cell>
          <cell r="C463">
            <v>721270.17</v>
          </cell>
          <cell r="D463">
            <v>721270.17</v>
          </cell>
        </row>
        <row r="464">
          <cell r="A464">
            <v>8130</v>
          </cell>
          <cell r="B464" t="str">
            <v>DEPRECIACIONES Y AMORTIZACIONES</v>
          </cell>
          <cell r="C464">
            <v>721270.17</v>
          </cell>
          <cell r="D464">
            <v>721270.17</v>
          </cell>
        </row>
        <row r="465">
          <cell r="A465">
            <v>813001</v>
          </cell>
          <cell r="B465" t="str">
            <v>DEPRECIACIONES</v>
          </cell>
          <cell r="C465">
            <v>516208.43</v>
          </cell>
          <cell r="D465">
            <v>516208.43</v>
          </cell>
        </row>
        <row r="466">
          <cell r="A466">
            <v>8130010100</v>
          </cell>
          <cell r="B466" t="str">
            <v>BIENES MUEBLES</v>
          </cell>
          <cell r="C466">
            <v>291469.77</v>
          </cell>
          <cell r="D466">
            <v>291469.77</v>
          </cell>
        </row>
        <row r="467">
          <cell r="A467">
            <v>813001010001</v>
          </cell>
          <cell r="B467" t="str">
            <v>VALOR HISTORICO</v>
          </cell>
          <cell r="C467">
            <v>291469.77</v>
          </cell>
          <cell r="D467">
            <v>291469.77</v>
          </cell>
        </row>
        <row r="468">
          <cell r="A468">
            <v>81300101000102</v>
          </cell>
          <cell r="B468" t="str">
            <v>EQUIPO DE COMPUTACION</v>
          </cell>
          <cell r="C468">
            <v>154002.82</v>
          </cell>
          <cell r="D468">
            <v>154002.82</v>
          </cell>
        </row>
        <row r="469">
          <cell r="A469">
            <v>81300101000103</v>
          </cell>
          <cell r="B469" t="str">
            <v>EQUIPO DE OFICINA</v>
          </cell>
          <cell r="C469">
            <v>15824.34</v>
          </cell>
          <cell r="D469">
            <v>15824.34</v>
          </cell>
        </row>
        <row r="470">
          <cell r="A470">
            <v>81300101000104</v>
          </cell>
          <cell r="B470" t="str">
            <v>MOBILIARIO</v>
          </cell>
          <cell r="C470">
            <v>16040.37</v>
          </cell>
          <cell r="D470">
            <v>16040.37</v>
          </cell>
        </row>
        <row r="471">
          <cell r="A471">
            <v>81300101000105</v>
          </cell>
          <cell r="B471" t="str">
            <v>VEHICULOS</v>
          </cell>
          <cell r="C471">
            <v>55144.32</v>
          </cell>
          <cell r="D471">
            <v>55144.32</v>
          </cell>
        </row>
        <row r="472">
          <cell r="A472">
            <v>81300101000106</v>
          </cell>
          <cell r="B472" t="str">
            <v>MAQUINARIA, EQUIPO Y HERRAMIENTAS</v>
          </cell>
          <cell r="C472">
            <v>50457.919999999998</v>
          </cell>
          <cell r="D472">
            <v>50457.919999999998</v>
          </cell>
        </row>
        <row r="473">
          <cell r="A473">
            <v>8130010200</v>
          </cell>
          <cell r="B473" t="str">
            <v>BIENES INMUEBLES</v>
          </cell>
          <cell r="C473">
            <v>224738.66</v>
          </cell>
          <cell r="D473">
            <v>224738.66</v>
          </cell>
        </row>
        <row r="474">
          <cell r="A474">
            <v>813001020001</v>
          </cell>
          <cell r="B474" t="str">
            <v>VALOR HISTORICO</v>
          </cell>
          <cell r="C474">
            <v>188991.63</v>
          </cell>
          <cell r="D474">
            <v>188991.63</v>
          </cell>
        </row>
        <row r="475">
          <cell r="A475">
            <v>81300102000101</v>
          </cell>
          <cell r="B475" t="str">
            <v>EDIFICACIONES</v>
          </cell>
          <cell r="C475">
            <v>188991.63</v>
          </cell>
          <cell r="D475">
            <v>188991.63</v>
          </cell>
        </row>
        <row r="476">
          <cell r="A476">
            <v>813001020002</v>
          </cell>
          <cell r="B476" t="str">
            <v>REVALUOS</v>
          </cell>
          <cell r="C476">
            <v>35747.03</v>
          </cell>
          <cell r="D476">
            <v>35747.03</v>
          </cell>
        </row>
        <row r="477">
          <cell r="A477">
            <v>81300102000201</v>
          </cell>
          <cell r="B477" t="str">
            <v>EDIFICACIONES</v>
          </cell>
          <cell r="C477">
            <v>35747.03</v>
          </cell>
          <cell r="D477">
            <v>35747.03</v>
          </cell>
        </row>
        <row r="478">
          <cell r="A478">
            <v>813002</v>
          </cell>
          <cell r="B478" t="str">
            <v>AMORTIZACIONES</v>
          </cell>
          <cell r="C478">
            <v>205061.74</v>
          </cell>
          <cell r="D478">
            <v>205061.74</v>
          </cell>
        </row>
        <row r="479">
          <cell r="A479">
            <v>8130020200</v>
          </cell>
          <cell r="B479" t="str">
            <v>REMODELACIONES Y READECUACIONES EN LOCALES PROPIOS</v>
          </cell>
          <cell r="C479">
            <v>11480.2</v>
          </cell>
          <cell r="D479">
            <v>11480.2</v>
          </cell>
        </row>
        <row r="480">
          <cell r="A480">
            <v>813002020002</v>
          </cell>
          <cell r="B480" t="str">
            <v>INMUEBLES</v>
          </cell>
          <cell r="C480">
            <v>11480.2</v>
          </cell>
          <cell r="D480">
            <v>11480.2</v>
          </cell>
        </row>
        <row r="481">
          <cell r="A481">
            <v>8130020300</v>
          </cell>
          <cell r="B481" t="str">
            <v>PROGRAMAS COMPUTACIONALES</v>
          </cell>
          <cell r="C481">
            <v>193581.54</v>
          </cell>
          <cell r="D481">
            <v>193581.54</v>
          </cell>
        </row>
        <row r="482">
          <cell r="A482">
            <v>82</v>
          </cell>
          <cell r="B482" t="str">
            <v>GASTOS NO OPERACIONALES</v>
          </cell>
          <cell r="C482">
            <v>733803.55</v>
          </cell>
          <cell r="D482">
            <v>733803.55</v>
          </cell>
        </row>
        <row r="483">
          <cell r="A483">
            <v>827</v>
          </cell>
          <cell r="B483" t="str">
            <v>OTROS</v>
          </cell>
          <cell r="C483">
            <v>733803.55</v>
          </cell>
          <cell r="D483">
            <v>733803.55</v>
          </cell>
        </row>
        <row r="484">
          <cell r="A484">
            <v>8270</v>
          </cell>
          <cell r="B484" t="str">
            <v>OTROS</v>
          </cell>
          <cell r="C484">
            <v>733803.55</v>
          </cell>
          <cell r="D484">
            <v>733803.55</v>
          </cell>
        </row>
        <row r="485">
          <cell r="A485">
            <v>827000</v>
          </cell>
          <cell r="B485" t="str">
            <v>OTROS</v>
          </cell>
          <cell r="C485">
            <v>733803.55</v>
          </cell>
          <cell r="D485">
            <v>733803.55</v>
          </cell>
        </row>
        <row r="486">
          <cell r="A486">
            <v>8270000000</v>
          </cell>
          <cell r="B486" t="str">
            <v>OTROS</v>
          </cell>
          <cell r="C486">
            <v>733803.55</v>
          </cell>
          <cell r="D486">
            <v>733803.55</v>
          </cell>
        </row>
        <row r="487">
          <cell r="A487">
            <v>827000000002</v>
          </cell>
          <cell r="B487" t="str">
            <v>REMUNERACION ENCAJE ENTIDADES SOCIAS NO SUPERVISADAS S.</v>
          </cell>
          <cell r="C487">
            <v>15173.68</v>
          </cell>
          <cell r="D487">
            <v>15173.68</v>
          </cell>
        </row>
        <row r="488">
          <cell r="A488">
            <v>827000000003</v>
          </cell>
          <cell r="B488" t="str">
            <v>REMUNERACION DISPONIBLE DE ENTIDADES SOCIAS</v>
          </cell>
          <cell r="C488">
            <v>38828.129999999997</v>
          </cell>
          <cell r="D488">
            <v>38828.129999999997</v>
          </cell>
        </row>
        <row r="489">
          <cell r="A489">
            <v>827000000004</v>
          </cell>
          <cell r="B489" t="str">
            <v>PROVISION PARA INCOBRABILIDAD DE CUENTAS POR COBRAR</v>
          </cell>
          <cell r="C489">
            <v>80134.28</v>
          </cell>
          <cell r="D489">
            <v>80134.28</v>
          </cell>
        </row>
        <row r="490">
          <cell r="A490">
            <v>827000000008</v>
          </cell>
          <cell r="B490" t="str">
            <v>ASISTENCIA MEDICA</v>
          </cell>
          <cell r="C490">
            <v>1222.42</v>
          </cell>
          <cell r="D490">
            <v>1222.42</v>
          </cell>
        </row>
        <row r="491">
          <cell r="A491">
            <v>827000000099</v>
          </cell>
          <cell r="B491" t="str">
            <v>OTROS</v>
          </cell>
          <cell r="C491">
            <v>598445.04</v>
          </cell>
          <cell r="D491">
            <v>598445.04</v>
          </cell>
        </row>
        <row r="492">
          <cell r="A492">
            <v>83</v>
          </cell>
          <cell r="B492" t="str">
            <v>IMPUESTOS DIRECTOS</v>
          </cell>
          <cell r="C492">
            <v>1978937.5</v>
          </cell>
          <cell r="D492">
            <v>1978937.5</v>
          </cell>
        </row>
        <row r="493">
          <cell r="A493">
            <v>831</v>
          </cell>
          <cell r="B493" t="str">
            <v>IMPUESTO SOBRE LA RENTA</v>
          </cell>
          <cell r="C493">
            <v>1978937.5</v>
          </cell>
          <cell r="D493">
            <v>1978937.5</v>
          </cell>
        </row>
        <row r="494">
          <cell r="A494">
            <v>8310</v>
          </cell>
          <cell r="B494" t="str">
            <v>IMPUESTO SOBRE LA RENTA</v>
          </cell>
          <cell r="C494">
            <v>1978937.5</v>
          </cell>
          <cell r="D494">
            <v>1978937.5</v>
          </cell>
        </row>
        <row r="495">
          <cell r="A495">
            <v>831000</v>
          </cell>
          <cell r="B495" t="str">
            <v>IMPUESTO SOBRE LA RENTA</v>
          </cell>
          <cell r="C495">
            <v>1978937.5</v>
          </cell>
          <cell r="D495">
            <v>1978937.5</v>
          </cell>
        </row>
        <row r="496">
          <cell r="A496">
            <v>8310000000</v>
          </cell>
          <cell r="B496" t="str">
            <v>IMPUESTO SOBRE LA RENTA</v>
          </cell>
          <cell r="C496">
            <v>1978937.5</v>
          </cell>
          <cell r="D496">
            <v>1978937.5</v>
          </cell>
        </row>
        <row r="497">
          <cell r="A497">
            <v>831000000001</v>
          </cell>
          <cell r="B497" t="str">
            <v>IMPUESTO SOBRE LA RENTA</v>
          </cell>
          <cell r="C497">
            <v>1978937.5</v>
          </cell>
          <cell r="D497">
            <v>1978937.5</v>
          </cell>
        </row>
        <row r="498">
          <cell r="A498">
            <v>0</v>
          </cell>
          <cell r="C498"/>
          <cell r="D498"/>
        </row>
        <row r="499">
          <cell r="A499">
            <v>0</v>
          </cell>
          <cell r="B499" t="str">
            <v>TOTAL GASTOS</v>
          </cell>
          <cell r="C499">
            <v>11950558.27</v>
          </cell>
          <cell r="D499">
            <v>11950558.27</v>
          </cell>
        </row>
        <row r="500">
          <cell r="A500">
            <v>0</v>
          </cell>
          <cell r="C500"/>
          <cell r="D500"/>
        </row>
        <row r="501">
          <cell r="A501">
            <v>0</v>
          </cell>
          <cell r="B501" t="str">
            <v>TOTAL CUENTAS DEUDORAS</v>
          </cell>
          <cell r="C501">
            <v>643762835.63</v>
          </cell>
          <cell r="D501">
            <v>643762835.63</v>
          </cell>
        </row>
        <row r="502">
          <cell r="A502">
            <v>0</v>
          </cell>
          <cell r="C502"/>
          <cell r="D502"/>
        </row>
        <row r="503">
          <cell r="A503">
            <v>0</v>
          </cell>
          <cell r="B503" t="str">
            <v>CUENTAS ACREEDORAS</v>
          </cell>
          <cell r="C503">
            <v>0</v>
          </cell>
          <cell r="D503">
            <v>0</v>
          </cell>
        </row>
        <row r="504">
          <cell r="A504">
            <v>21</v>
          </cell>
          <cell r="B504" t="str">
            <v>PASIVOS DE INTERMEDIACION</v>
          </cell>
          <cell r="C504">
            <v>-214246676.41999999</v>
          </cell>
          <cell r="D504">
            <v>-214246676.41999999</v>
          </cell>
        </row>
        <row r="505">
          <cell r="A505">
            <v>211</v>
          </cell>
          <cell r="B505" t="str">
            <v>DEPOSITOS</v>
          </cell>
          <cell r="C505">
            <v>-40294020.700000003</v>
          </cell>
          <cell r="D505">
            <v>-40294020.700000003</v>
          </cell>
        </row>
        <row r="506">
          <cell r="A506">
            <v>2110</v>
          </cell>
          <cell r="B506" t="str">
            <v>DEPOSITOS A LA VISTA</v>
          </cell>
          <cell r="C506">
            <v>-35282568.649999999</v>
          </cell>
          <cell r="D506">
            <v>-35282568.649999999</v>
          </cell>
        </row>
        <row r="507">
          <cell r="A507">
            <v>211001</v>
          </cell>
          <cell r="B507" t="str">
            <v>DEPOSITOS EN CUENTA CORRIENTE</v>
          </cell>
          <cell r="C507">
            <v>-35282568.649999999</v>
          </cell>
          <cell r="D507">
            <v>-35282568.649999999</v>
          </cell>
        </row>
        <row r="508">
          <cell r="A508">
            <v>2110010601</v>
          </cell>
          <cell r="B508" t="str">
            <v>OTRAS ENTIDADES DEL SISTEMA FINANCIERO</v>
          </cell>
          <cell r="C508">
            <v>-35282568.649999999</v>
          </cell>
          <cell r="D508">
            <v>-35282568.649999999</v>
          </cell>
        </row>
        <row r="509">
          <cell r="A509">
            <v>2111</v>
          </cell>
          <cell r="B509" t="str">
            <v>DEPOSITOS PACTADOS HASTA UN AÑO PLAZO</v>
          </cell>
          <cell r="C509">
            <v>-5011452.05</v>
          </cell>
          <cell r="D509">
            <v>-5011452.05</v>
          </cell>
        </row>
        <row r="510">
          <cell r="A510">
            <v>211102</v>
          </cell>
          <cell r="B510" t="str">
            <v>DEPOSITOS A 30 DIAS PLAZO</v>
          </cell>
          <cell r="C510">
            <v>-5011452.05</v>
          </cell>
          <cell r="D510">
            <v>-5011452.05</v>
          </cell>
        </row>
        <row r="511">
          <cell r="A511">
            <v>2111020601</v>
          </cell>
          <cell r="B511" t="str">
            <v>OTRAS ENTIDADES DEL SISTEMA FINANCIERO</v>
          </cell>
          <cell r="C511">
            <v>-5000000</v>
          </cell>
          <cell r="D511">
            <v>-5000000</v>
          </cell>
        </row>
        <row r="512">
          <cell r="A512">
            <v>2111029901</v>
          </cell>
          <cell r="B512" t="str">
            <v>INTERESES Y OTROS POR PAGAR</v>
          </cell>
          <cell r="C512">
            <v>-11452.05</v>
          </cell>
          <cell r="D512">
            <v>-11452.05</v>
          </cell>
        </row>
        <row r="513">
          <cell r="A513">
            <v>211102990106</v>
          </cell>
          <cell r="B513" t="str">
            <v>OTRAS ENTIDADES DEL SISTEMA FINANCIERO</v>
          </cell>
          <cell r="C513">
            <v>-11452.05</v>
          </cell>
          <cell r="D513">
            <v>-11452.05</v>
          </cell>
        </row>
        <row r="514">
          <cell r="A514">
            <v>212</v>
          </cell>
          <cell r="B514" t="str">
            <v>PRESTAMOS</v>
          </cell>
          <cell r="C514">
            <v>-173948221.58000001</v>
          </cell>
          <cell r="D514">
            <v>-173948221.58000001</v>
          </cell>
        </row>
        <row r="515">
          <cell r="A515">
            <v>2121</v>
          </cell>
          <cell r="B515" t="str">
            <v>PRESTAMOS PACTADOS HASTA UN AÑO PLAZO</v>
          </cell>
          <cell r="C515">
            <v>-11027726.029999999</v>
          </cell>
          <cell r="D515">
            <v>-11027726.029999999</v>
          </cell>
        </row>
        <row r="516">
          <cell r="A516">
            <v>212106</v>
          </cell>
          <cell r="B516" t="str">
            <v>ADEUDADO A OTRAS ENTIDADES DEL SISTEMA FINANCIERO</v>
          </cell>
          <cell r="C516">
            <v>-11027726.029999999</v>
          </cell>
          <cell r="D516">
            <v>-11027726.029999999</v>
          </cell>
        </row>
        <row r="517">
          <cell r="A517">
            <v>2121060701</v>
          </cell>
          <cell r="B517" t="str">
            <v>BANCOS</v>
          </cell>
          <cell r="C517">
            <v>-11000000</v>
          </cell>
          <cell r="D517">
            <v>-11000000</v>
          </cell>
        </row>
        <row r="518">
          <cell r="A518">
            <v>2121069901</v>
          </cell>
          <cell r="B518" t="str">
            <v>INTERESES Y OTROS POR PAGAR</v>
          </cell>
          <cell r="C518">
            <v>-27726.03</v>
          </cell>
          <cell r="D518">
            <v>-27726.03</v>
          </cell>
        </row>
        <row r="519">
          <cell r="A519">
            <v>212106990107</v>
          </cell>
          <cell r="B519" t="str">
            <v>A BANCOS</v>
          </cell>
          <cell r="C519">
            <v>-27726.03</v>
          </cell>
          <cell r="D519">
            <v>-27726.03</v>
          </cell>
        </row>
        <row r="520">
          <cell r="A520">
            <v>2122</v>
          </cell>
          <cell r="B520" t="str">
            <v>PRESTAMOS PACTADOS A MAS DE UN AÑO PLAZO</v>
          </cell>
          <cell r="C520">
            <v>-162808.87</v>
          </cell>
          <cell r="D520">
            <v>-162808.87</v>
          </cell>
        </row>
        <row r="521">
          <cell r="A521">
            <v>212207</v>
          </cell>
          <cell r="B521" t="str">
            <v>ADEUDADO AL BMI PARA PRESTAR A TERCEROS</v>
          </cell>
          <cell r="C521">
            <v>-162808.87</v>
          </cell>
          <cell r="D521">
            <v>-162808.87</v>
          </cell>
        </row>
        <row r="522">
          <cell r="A522">
            <v>2122070101</v>
          </cell>
          <cell r="B522" t="str">
            <v>PARA PRESTAR A TERCEROS</v>
          </cell>
          <cell r="C522">
            <v>-161989.35999999999</v>
          </cell>
          <cell r="D522">
            <v>-161989.35999999999</v>
          </cell>
        </row>
        <row r="523">
          <cell r="A523">
            <v>2122079901</v>
          </cell>
          <cell r="B523" t="str">
            <v>INTERESES Y OTROS POR PAGAR</v>
          </cell>
          <cell r="C523">
            <v>-819.51</v>
          </cell>
          <cell r="D523">
            <v>-819.51</v>
          </cell>
        </row>
        <row r="524">
          <cell r="A524">
            <v>2123</v>
          </cell>
          <cell r="B524" t="str">
            <v>PRESTAMOS PACTADOS A CINCO O MAS ANIOS PLAZO</v>
          </cell>
          <cell r="C524">
            <v>-162757686.68000001</v>
          </cell>
          <cell r="D524">
            <v>-162757686.68000001</v>
          </cell>
        </row>
        <row r="525">
          <cell r="A525">
            <v>212306</v>
          </cell>
          <cell r="B525" t="str">
            <v>ADEUDADO A ENTIDADES EXTRANJERAS</v>
          </cell>
          <cell r="C525">
            <v>-158163442.78</v>
          </cell>
          <cell r="D525">
            <v>-158163442.78</v>
          </cell>
        </row>
        <row r="526">
          <cell r="A526">
            <v>2123060201</v>
          </cell>
          <cell r="B526" t="str">
            <v>ADEUDADO A BANCOS EXTRANJEROS POR LINEAS DE CREDITO</v>
          </cell>
          <cell r="C526">
            <v>-91381499.299999997</v>
          </cell>
          <cell r="D526">
            <v>-91381499.299999997</v>
          </cell>
        </row>
        <row r="527">
          <cell r="A527">
            <v>2123060301</v>
          </cell>
          <cell r="B527" t="str">
            <v>ADEUDADO A BANCOS EXTRANJEROS - OTROS</v>
          </cell>
          <cell r="C527">
            <v>-65051267.68</v>
          </cell>
          <cell r="D527">
            <v>-65051267.68</v>
          </cell>
        </row>
        <row r="528">
          <cell r="A528">
            <v>2123069901</v>
          </cell>
          <cell r="B528" t="str">
            <v>INTERESES Y OTROS POR PAGAR</v>
          </cell>
          <cell r="C528">
            <v>-1730675.8</v>
          </cell>
          <cell r="D528">
            <v>-1730675.8</v>
          </cell>
        </row>
        <row r="529">
          <cell r="A529">
            <v>212306990102</v>
          </cell>
          <cell r="B529" t="str">
            <v>ADEUDADO A BANCOS EXTRANJEROS POR LINEAS DE CREDITO</v>
          </cell>
          <cell r="C529">
            <v>-681143.51</v>
          </cell>
          <cell r="D529">
            <v>-681143.51</v>
          </cell>
        </row>
        <row r="530">
          <cell r="A530">
            <v>212306990103</v>
          </cell>
          <cell r="B530" t="str">
            <v>ADEUDADO A BANCOS EXTRANJEROS - OTROS</v>
          </cell>
          <cell r="C530">
            <v>-1049532.29</v>
          </cell>
          <cell r="D530">
            <v>-1049532.29</v>
          </cell>
        </row>
        <row r="531">
          <cell r="A531">
            <v>212307</v>
          </cell>
          <cell r="B531" t="str">
            <v>OTROS PRESTAMOS</v>
          </cell>
          <cell r="C531">
            <v>-4594243.9000000004</v>
          </cell>
          <cell r="D531">
            <v>-4594243.9000000004</v>
          </cell>
        </row>
        <row r="532">
          <cell r="A532">
            <v>2123070101</v>
          </cell>
          <cell r="B532" t="str">
            <v>PARA PRESTAR A TERCEROS</v>
          </cell>
          <cell r="C532">
            <v>-4569639.79</v>
          </cell>
          <cell r="D532">
            <v>-4569639.79</v>
          </cell>
        </row>
        <row r="533">
          <cell r="A533">
            <v>2123079901</v>
          </cell>
          <cell r="B533" t="str">
            <v>INTERESES Y OTROS POR PAGAR</v>
          </cell>
          <cell r="C533">
            <v>-24604.11</v>
          </cell>
          <cell r="D533">
            <v>-24604.11</v>
          </cell>
        </row>
        <row r="534">
          <cell r="A534">
            <v>213</v>
          </cell>
          <cell r="B534" t="str">
            <v>OBLIGACIONES A LA VISTA</v>
          </cell>
          <cell r="C534">
            <v>-4434.1400000000003</v>
          </cell>
          <cell r="D534">
            <v>-4434.1400000000003</v>
          </cell>
        </row>
        <row r="535">
          <cell r="A535">
            <v>2130</v>
          </cell>
          <cell r="B535" t="str">
            <v>OBLIGACIONES A LA VISTA</v>
          </cell>
          <cell r="C535">
            <v>-4434.1400000000003</v>
          </cell>
          <cell r="D535">
            <v>-4434.1400000000003</v>
          </cell>
        </row>
        <row r="536">
          <cell r="A536">
            <v>213003</v>
          </cell>
          <cell r="B536" t="str">
            <v>COBROS POR CUENTA AJENA</v>
          </cell>
          <cell r="C536">
            <v>-4434.1400000000003</v>
          </cell>
          <cell r="D536">
            <v>-4434.1400000000003</v>
          </cell>
        </row>
        <row r="537">
          <cell r="A537">
            <v>2130030100</v>
          </cell>
          <cell r="B537" t="str">
            <v>COBRANZAS LOCALES</v>
          </cell>
          <cell r="C537">
            <v>-1845.87</v>
          </cell>
          <cell r="D537">
            <v>-1845.87</v>
          </cell>
        </row>
        <row r="538">
          <cell r="A538">
            <v>213003010004</v>
          </cell>
          <cell r="B538" t="str">
            <v>COLECTORES</v>
          </cell>
          <cell r="C538">
            <v>-1845.87</v>
          </cell>
          <cell r="D538">
            <v>-1845.87</v>
          </cell>
        </row>
        <row r="539">
          <cell r="A539">
            <v>21300301000402</v>
          </cell>
          <cell r="B539" t="str">
            <v>COLECTORES INTERENTIDADES</v>
          </cell>
          <cell r="C539">
            <v>-1845.87</v>
          </cell>
          <cell r="D539">
            <v>-1845.87</v>
          </cell>
        </row>
        <row r="540">
          <cell r="A540">
            <v>2130030300</v>
          </cell>
          <cell r="B540" t="str">
            <v>IMPUESTOS Y SERVICIOS PIBLICOS</v>
          </cell>
          <cell r="C540">
            <v>-2588.27</v>
          </cell>
          <cell r="D540">
            <v>-2588.27</v>
          </cell>
        </row>
        <row r="541">
          <cell r="A541">
            <v>213003030002</v>
          </cell>
          <cell r="B541" t="str">
            <v>SERVICIOS PUBLICOS</v>
          </cell>
          <cell r="C541">
            <v>-2588.27</v>
          </cell>
          <cell r="D541">
            <v>-2588.27</v>
          </cell>
        </row>
        <row r="542">
          <cell r="A542">
            <v>21300303000203</v>
          </cell>
          <cell r="B542" t="str">
            <v>SERVICIO TELEFONICO</v>
          </cell>
          <cell r="C542">
            <v>-2588.27</v>
          </cell>
          <cell r="D542">
            <v>-2588.27</v>
          </cell>
        </row>
        <row r="543">
          <cell r="A543">
            <v>22</v>
          </cell>
          <cell r="B543" t="str">
            <v>OTROS PASIVOS</v>
          </cell>
          <cell r="C543">
            <v>-256484197.96000001</v>
          </cell>
          <cell r="D543">
            <v>-256484197.96000001</v>
          </cell>
        </row>
        <row r="544">
          <cell r="A544">
            <v>222</v>
          </cell>
          <cell r="B544" t="str">
            <v>CUENTAS POR PAGAR</v>
          </cell>
          <cell r="C544">
            <v>-247041397.16</v>
          </cell>
          <cell r="D544">
            <v>-247041397.16</v>
          </cell>
        </row>
        <row r="545">
          <cell r="A545">
            <v>2220</v>
          </cell>
          <cell r="B545" t="str">
            <v>CUENTAS POR PAGAR</v>
          </cell>
          <cell r="C545">
            <v>-247041397.16</v>
          </cell>
          <cell r="D545">
            <v>-247041397.16</v>
          </cell>
        </row>
        <row r="546">
          <cell r="A546">
            <v>222005</v>
          </cell>
          <cell r="B546" t="str">
            <v>IMPUESTOS SERVICIOS PUBLICOS Y OTRAS OBLIGACIONES</v>
          </cell>
          <cell r="C546">
            <v>-554996.61</v>
          </cell>
          <cell r="D546">
            <v>-554996.61</v>
          </cell>
        </row>
        <row r="547">
          <cell r="A547">
            <v>2220050100</v>
          </cell>
          <cell r="B547" t="str">
            <v>IMPUESTOS</v>
          </cell>
          <cell r="C547">
            <v>-187274.53</v>
          </cell>
          <cell r="D547">
            <v>-187274.53</v>
          </cell>
        </row>
        <row r="548">
          <cell r="A548">
            <v>222005010001</v>
          </cell>
          <cell r="B548" t="str">
            <v>IVA POR PAGAR</v>
          </cell>
          <cell r="C548">
            <v>-187274.53</v>
          </cell>
          <cell r="D548">
            <v>-187274.53</v>
          </cell>
        </row>
        <row r="549">
          <cell r="A549">
            <v>2220050200</v>
          </cell>
          <cell r="B549" t="str">
            <v>SERVICIOS PUBLICOS</v>
          </cell>
          <cell r="C549">
            <v>-45272.68</v>
          </cell>
          <cell r="D549">
            <v>-45272.68</v>
          </cell>
        </row>
        <row r="550">
          <cell r="A550">
            <v>222005020001</v>
          </cell>
          <cell r="B550" t="str">
            <v>TELEFONO</v>
          </cell>
          <cell r="C550">
            <v>-22750.12</v>
          </cell>
          <cell r="D550">
            <v>-22750.12</v>
          </cell>
        </row>
        <row r="551">
          <cell r="A551">
            <v>222005020002</v>
          </cell>
          <cell r="B551" t="str">
            <v>AGUA</v>
          </cell>
          <cell r="C551">
            <v>-3270.23</v>
          </cell>
          <cell r="D551">
            <v>-3270.23</v>
          </cell>
        </row>
        <row r="552">
          <cell r="A552">
            <v>222005020003</v>
          </cell>
          <cell r="B552" t="str">
            <v>ENERGIA ELECTRICA</v>
          </cell>
          <cell r="C552">
            <v>-19252.330000000002</v>
          </cell>
          <cell r="D552">
            <v>-19252.330000000002</v>
          </cell>
        </row>
        <row r="553">
          <cell r="A553">
            <v>2220050300</v>
          </cell>
          <cell r="B553" t="str">
            <v>CUOTA PATRONAL ISSS</v>
          </cell>
          <cell r="C553">
            <v>-18693.12</v>
          </cell>
          <cell r="D553">
            <v>-18693.12</v>
          </cell>
        </row>
        <row r="554">
          <cell r="A554">
            <v>222005030001</v>
          </cell>
          <cell r="B554" t="str">
            <v>SALUD</v>
          </cell>
          <cell r="C554">
            <v>-16626.830000000002</v>
          </cell>
          <cell r="D554">
            <v>-16626.830000000002</v>
          </cell>
        </row>
        <row r="555">
          <cell r="A555">
            <v>222005030003</v>
          </cell>
          <cell r="B555" t="str">
            <v>INSTITUTO SALVADOREÑO DE FORMACION PROFESIONAL</v>
          </cell>
          <cell r="C555">
            <v>-2066.29</v>
          </cell>
          <cell r="D555">
            <v>-2066.29</v>
          </cell>
        </row>
        <row r="556">
          <cell r="A556">
            <v>2220050400</v>
          </cell>
          <cell r="B556" t="str">
            <v>PROVEEDORES</v>
          </cell>
          <cell r="C556">
            <v>-262046.1</v>
          </cell>
          <cell r="D556">
            <v>-262046.1</v>
          </cell>
        </row>
        <row r="557">
          <cell r="A557">
            <v>222005040001</v>
          </cell>
          <cell r="B557" t="str">
            <v>PROVEEDORES</v>
          </cell>
          <cell r="C557">
            <v>-220654.45</v>
          </cell>
          <cell r="D557">
            <v>-220654.45</v>
          </cell>
        </row>
        <row r="558">
          <cell r="A558">
            <v>222005040003</v>
          </cell>
          <cell r="B558" t="str">
            <v>PROVEEDORES - BANCA MOVIL</v>
          </cell>
          <cell r="C558">
            <v>-41391.65</v>
          </cell>
          <cell r="D558">
            <v>-41391.65</v>
          </cell>
        </row>
        <row r="559">
          <cell r="A559">
            <v>2220050700</v>
          </cell>
          <cell r="B559" t="str">
            <v>AFP</v>
          </cell>
          <cell r="C559">
            <v>-41710.18</v>
          </cell>
          <cell r="D559">
            <v>-41710.18</v>
          </cell>
        </row>
        <row r="560">
          <cell r="A560">
            <v>222005070001</v>
          </cell>
          <cell r="B560" t="str">
            <v>CONFIA</v>
          </cell>
          <cell r="C560">
            <v>-14114.5</v>
          </cell>
          <cell r="D560">
            <v>-14114.5</v>
          </cell>
        </row>
        <row r="561">
          <cell r="A561">
            <v>222005070002</v>
          </cell>
          <cell r="B561" t="str">
            <v>CRECER</v>
          </cell>
          <cell r="C561">
            <v>-27595.68</v>
          </cell>
          <cell r="D561">
            <v>-27595.68</v>
          </cell>
        </row>
        <row r="562">
          <cell r="A562">
            <v>222006</v>
          </cell>
          <cell r="B562" t="str">
            <v>IMPUESTO SOBRE LA RENTA</v>
          </cell>
          <cell r="C562">
            <v>-1973640.65</v>
          </cell>
          <cell r="D562">
            <v>-1973640.65</v>
          </cell>
        </row>
        <row r="563">
          <cell r="A563">
            <v>2220060000</v>
          </cell>
          <cell r="B563" t="str">
            <v>IMPUESTO SOBRE LA RENTA</v>
          </cell>
          <cell r="C563">
            <v>-1973640.65</v>
          </cell>
          <cell r="D563">
            <v>-1973640.65</v>
          </cell>
        </row>
        <row r="564">
          <cell r="A564">
            <v>222007</v>
          </cell>
          <cell r="B564" t="str">
            <v>PASIVOS TRANSITORIOS</v>
          </cell>
          <cell r="C564">
            <v>-4753.5200000000004</v>
          </cell>
          <cell r="D564">
            <v>-4753.5200000000004</v>
          </cell>
        </row>
        <row r="565">
          <cell r="A565">
            <v>2220070201</v>
          </cell>
          <cell r="B565" t="str">
            <v>COBROS POR CUENTA AJENA</v>
          </cell>
          <cell r="C565">
            <v>-4753.5200000000004</v>
          </cell>
          <cell r="D565">
            <v>-4753.5200000000004</v>
          </cell>
        </row>
        <row r="566">
          <cell r="A566">
            <v>222007020102</v>
          </cell>
          <cell r="B566" t="str">
            <v>SEGURO DE DEUDA</v>
          </cell>
          <cell r="C566">
            <v>-2208.29</v>
          </cell>
          <cell r="D566">
            <v>-2208.29</v>
          </cell>
        </row>
        <row r="567">
          <cell r="A567">
            <v>222007020104</v>
          </cell>
          <cell r="B567" t="str">
            <v>SEGUROS DE CESANTIA</v>
          </cell>
          <cell r="C567">
            <v>-1522.51</v>
          </cell>
          <cell r="D567">
            <v>-1522.51</v>
          </cell>
        </row>
        <row r="568">
          <cell r="A568">
            <v>222007020107</v>
          </cell>
          <cell r="B568" t="str">
            <v>SEGURO POR DAÑOS</v>
          </cell>
          <cell r="C568">
            <v>-1022.72</v>
          </cell>
          <cell r="D568">
            <v>-1022.72</v>
          </cell>
        </row>
        <row r="569">
          <cell r="A569">
            <v>222099</v>
          </cell>
          <cell r="B569" t="str">
            <v>OTRAS</v>
          </cell>
          <cell r="C569">
            <v>-244508006.38</v>
          </cell>
          <cell r="D569">
            <v>-244508006.38</v>
          </cell>
        </row>
        <row r="570">
          <cell r="A570">
            <v>2220990101</v>
          </cell>
          <cell r="B570" t="str">
            <v>SOBRANTES DE CAJA</v>
          </cell>
          <cell r="C570">
            <v>-11526.61</v>
          </cell>
          <cell r="D570">
            <v>-11526.61</v>
          </cell>
        </row>
        <row r="571">
          <cell r="A571">
            <v>222099010101</v>
          </cell>
          <cell r="B571" t="str">
            <v>OFICINA CENTRAL</v>
          </cell>
          <cell r="C571">
            <v>-5</v>
          </cell>
          <cell r="D571">
            <v>-5</v>
          </cell>
        </row>
        <row r="572">
          <cell r="A572">
            <v>222099010102</v>
          </cell>
          <cell r="B572" t="str">
            <v>AGENCIAS</v>
          </cell>
          <cell r="C572">
            <v>-1.61</v>
          </cell>
          <cell r="D572">
            <v>-1.61</v>
          </cell>
        </row>
        <row r="573">
          <cell r="A573">
            <v>222099010103</v>
          </cell>
          <cell r="B573" t="str">
            <v>SOBRANTE EN ATM´S</v>
          </cell>
          <cell r="C573">
            <v>-11520</v>
          </cell>
          <cell r="D573">
            <v>-11520</v>
          </cell>
        </row>
        <row r="574">
          <cell r="A574">
            <v>2220990201</v>
          </cell>
          <cell r="B574" t="str">
            <v>DEBITO FISCAL</v>
          </cell>
          <cell r="C574">
            <v>-25957.22</v>
          </cell>
          <cell r="D574">
            <v>-25957.22</v>
          </cell>
        </row>
        <row r="575">
          <cell r="A575">
            <v>222099020102</v>
          </cell>
          <cell r="B575" t="str">
            <v>RETENCION IVA 1 %</v>
          </cell>
          <cell r="C575">
            <v>-7549.73</v>
          </cell>
          <cell r="D575">
            <v>-7549.73</v>
          </cell>
        </row>
        <row r="576">
          <cell r="A576">
            <v>222099020103</v>
          </cell>
          <cell r="B576" t="str">
            <v>RETENCION IVA 13%</v>
          </cell>
          <cell r="C576">
            <v>-18404.419999999998</v>
          </cell>
          <cell r="D576">
            <v>-18404.419999999998</v>
          </cell>
        </row>
        <row r="577">
          <cell r="A577">
            <v>222099020104</v>
          </cell>
          <cell r="B577" t="str">
            <v>PERCIBIDO IVA 2%</v>
          </cell>
          <cell r="C577">
            <v>-3.07</v>
          </cell>
          <cell r="D577">
            <v>-3.07</v>
          </cell>
        </row>
        <row r="578">
          <cell r="A578">
            <v>2220999101</v>
          </cell>
          <cell r="B578" t="str">
            <v>OTRAS</v>
          </cell>
          <cell r="C578">
            <v>-244470522.55000001</v>
          </cell>
          <cell r="D578">
            <v>-244470522.55000001</v>
          </cell>
        </row>
        <row r="579">
          <cell r="A579">
            <v>222099910102</v>
          </cell>
          <cell r="B579" t="str">
            <v>EXCEDENTES DE CUOTAS</v>
          </cell>
          <cell r="C579">
            <v>-388.11</v>
          </cell>
          <cell r="D579">
            <v>-388.11</v>
          </cell>
        </row>
        <row r="580">
          <cell r="A580">
            <v>222099910104</v>
          </cell>
          <cell r="B580" t="str">
            <v>SERVICIOS DE TARJETAS DE CREDITO Y DEBITO POR PAGAR</v>
          </cell>
          <cell r="C580">
            <v>-290737.76</v>
          </cell>
          <cell r="D580">
            <v>-290737.76</v>
          </cell>
        </row>
        <row r="581">
          <cell r="A581">
            <v>222099910105</v>
          </cell>
          <cell r="B581" t="str">
            <v>FONDO PARA GASTOS DE PUBLICIDAD DEL SISTEMA FEDECREDITO</v>
          </cell>
          <cell r="C581">
            <v>-1302387.93</v>
          </cell>
          <cell r="D581">
            <v>-1302387.93</v>
          </cell>
        </row>
        <row r="582">
          <cell r="A582">
            <v>222099910106</v>
          </cell>
          <cell r="B582" t="str">
            <v>VALORES PENDIENTES DE OPERACIONES TRANSFER365</v>
          </cell>
          <cell r="C582">
            <v>-16081.22</v>
          </cell>
          <cell r="D582">
            <v>-16081.22</v>
          </cell>
        </row>
        <row r="583">
          <cell r="A583">
            <v>222099910107</v>
          </cell>
          <cell r="B583" t="str">
            <v>ACCIONES POR DEVOLVER</v>
          </cell>
          <cell r="C583">
            <v>-1514250</v>
          </cell>
          <cell r="D583">
            <v>-1514250</v>
          </cell>
        </row>
        <row r="584">
          <cell r="A584">
            <v>222099910109</v>
          </cell>
          <cell r="B584" t="str">
            <v>RESERVA DE LIQUIDEZ</v>
          </cell>
          <cell r="C584">
            <v>-225190628.55000001</v>
          </cell>
          <cell r="D584">
            <v>-225190628.55000001</v>
          </cell>
        </row>
        <row r="585">
          <cell r="A585">
            <v>22209991010903</v>
          </cell>
          <cell r="B585" t="str">
            <v>ENTIDADES SOCIAS NO SUPERVISADAS POR SSF</v>
          </cell>
          <cell r="C585">
            <v>-224088859.86000001</v>
          </cell>
          <cell r="D585">
            <v>-224088859.86000001</v>
          </cell>
        </row>
        <row r="586">
          <cell r="A586">
            <v>2220999101090300</v>
          </cell>
          <cell r="B586" t="str">
            <v>CAJAS DE CREDITO</v>
          </cell>
          <cell r="C586">
            <v>-211835068.13</v>
          </cell>
          <cell r="D586">
            <v>-211835068.13</v>
          </cell>
        </row>
        <row r="587">
          <cell r="A587">
            <v>2220999101090300</v>
          </cell>
          <cell r="B587" t="str">
            <v>BANCOS DE LOS TRABAJADORES</v>
          </cell>
          <cell r="C587">
            <v>-12253791.73</v>
          </cell>
          <cell r="D587">
            <v>-12253791.73</v>
          </cell>
        </row>
        <row r="588">
          <cell r="A588">
            <v>22209991010904</v>
          </cell>
          <cell r="B588" t="str">
            <v>EX SOCIO DE FEDECRÉDITO-CAJA DE CRÉDITO DE COLÓN</v>
          </cell>
          <cell r="C588">
            <v>-1101768.69</v>
          </cell>
          <cell r="D588">
            <v>-1101768.69</v>
          </cell>
        </row>
        <row r="589">
          <cell r="A589">
            <v>222099910111</v>
          </cell>
          <cell r="B589" t="str">
            <v>DISPONIBLE DE ENTIDADES SOCIAS</v>
          </cell>
          <cell r="C589">
            <v>-6621072.5599999996</v>
          </cell>
          <cell r="D589">
            <v>-6621072.5599999996</v>
          </cell>
        </row>
        <row r="590">
          <cell r="A590">
            <v>22209991011101</v>
          </cell>
          <cell r="B590" t="str">
            <v>CAJAS DE CREDITO</v>
          </cell>
          <cell r="C590">
            <v>-5960700.7800000003</v>
          </cell>
          <cell r="D590">
            <v>-5960700.7800000003</v>
          </cell>
        </row>
        <row r="591">
          <cell r="A591">
            <v>22209991011102</v>
          </cell>
          <cell r="B591" t="str">
            <v>BANCOS DE LOS TRABAJADORES</v>
          </cell>
          <cell r="C591">
            <v>-577817.61</v>
          </cell>
          <cell r="D591">
            <v>-577817.61</v>
          </cell>
        </row>
        <row r="592">
          <cell r="A592">
            <v>22209991011103</v>
          </cell>
          <cell r="B592" t="str">
            <v>FEDESERVI</v>
          </cell>
          <cell r="C592">
            <v>-82554.17</v>
          </cell>
          <cell r="D592">
            <v>-82554.17</v>
          </cell>
        </row>
        <row r="593">
          <cell r="A593">
            <v>222099910113</v>
          </cell>
          <cell r="B593" t="str">
            <v>CUOTA PLAN DE MARKETING</v>
          </cell>
          <cell r="C593">
            <v>-39530.76</v>
          </cell>
          <cell r="D593">
            <v>-39530.76</v>
          </cell>
        </row>
        <row r="594">
          <cell r="A594">
            <v>222099910117</v>
          </cell>
          <cell r="B594" t="str">
            <v>FONDO BECAS</v>
          </cell>
          <cell r="C594">
            <v>-15230</v>
          </cell>
          <cell r="D594">
            <v>-15230</v>
          </cell>
        </row>
        <row r="595">
          <cell r="A595">
            <v>222099910118</v>
          </cell>
          <cell r="B595" t="str">
            <v>IPSFA</v>
          </cell>
          <cell r="C595">
            <v>-68.64</v>
          </cell>
          <cell r="D595">
            <v>-68.64</v>
          </cell>
        </row>
        <row r="596">
          <cell r="A596">
            <v>222099910121</v>
          </cell>
          <cell r="B596" t="str">
            <v>CUOTA CAMPAÑA PROMOCIONAL</v>
          </cell>
          <cell r="C596">
            <v>-1403.52</v>
          </cell>
          <cell r="D596">
            <v>-1403.52</v>
          </cell>
        </row>
        <row r="597">
          <cell r="A597">
            <v>222099910122</v>
          </cell>
          <cell r="B597" t="str">
            <v>CUOTAS GASTOS FUNCIONAMIENTO CADI</v>
          </cell>
          <cell r="C597">
            <v>-666554.09</v>
          </cell>
          <cell r="D597">
            <v>-666554.09</v>
          </cell>
        </row>
        <row r="598">
          <cell r="A598">
            <v>222099910126</v>
          </cell>
          <cell r="B598" t="str">
            <v>FONDOS MONEYGRAM</v>
          </cell>
          <cell r="C598">
            <v>-440511.25</v>
          </cell>
          <cell r="D598">
            <v>-440511.25</v>
          </cell>
        </row>
        <row r="599">
          <cell r="A599">
            <v>222099910132</v>
          </cell>
          <cell r="B599" t="str">
            <v>ADMINISTRACION DE VENTAS</v>
          </cell>
          <cell r="C599">
            <v>-261.72000000000003</v>
          </cell>
          <cell r="D599">
            <v>-261.72000000000003</v>
          </cell>
        </row>
        <row r="600">
          <cell r="A600">
            <v>22209991013202</v>
          </cell>
          <cell r="B600" t="str">
            <v>CONTRACARGOS</v>
          </cell>
          <cell r="C600">
            <v>-261.72000000000003</v>
          </cell>
          <cell r="D600">
            <v>-261.72000000000003</v>
          </cell>
        </row>
        <row r="601">
          <cell r="A601">
            <v>222099910134</v>
          </cell>
          <cell r="B601" t="str">
            <v>FONDOS SIGUE CORPORATION</v>
          </cell>
          <cell r="C601">
            <v>-73366.600000000006</v>
          </cell>
          <cell r="D601">
            <v>-73366.600000000006</v>
          </cell>
        </row>
        <row r="602">
          <cell r="A602">
            <v>222099910135</v>
          </cell>
          <cell r="B602" t="str">
            <v>FONDOS RECIBA NETWORKS</v>
          </cell>
          <cell r="C602">
            <v>-49242.05</v>
          </cell>
          <cell r="D602">
            <v>-49242.05</v>
          </cell>
        </row>
        <row r="603">
          <cell r="A603">
            <v>222099910136</v>
          </cell>
          <cell r="B603" t="str">
            <v>TELECOM</v>
          </cell>
          <cell r="C603">
            <v>-20121.16</v>
          </cell>
          <cell r="D603">
            <v>-20121.16</v>
          </cell>
        </row>
        <row r="604">
          <cell r="A604">
            <v>222099910137</v>
          </cell>
          <cell r="B604" t="str">
            <v>UNITELLER</v>
          </cell>
          <cell r="C604">
            <v>-26552.720000000001</v>
          </cell>
          <cell r="D604">
            <v>-26552.720000000001</v>
          </cell>
        </row>
        <row r="605">
          <cell r="A605">
            <v>222099910140</v>
          </cell>
          <cell r="B605" t="str">
            <v>EMPRESAS REMESADORAS</v>
          </cell>
          <cell r="C605">
            <v>-419838.89</v>
          </cell>
          <cell r="D605">
            <v>-419838.89</v>
          </cell>
        </row>
        <row r="606">
          <cell r="A606">
            <v>222099910141</v>
          </cell>
          <cell r="B606" t="str">
            <v>EMPRESA PROMOTORA DE SALUD</v>
          </cell>
          <cell r="C606">
            <v>-50.06</v>
          </cell>
          <cell r="D606">
            <v>-50.06</v>
          </cell>
        </row>
        <row r="607">
          <cell r="A607">
            <v>222099910143</v>
          </cell>
          <cell r="B607" t="str">
            <v>COLECTURIA DELSUR</v>
          </cell>
          <cell r="C607">
            <v>-29487.62</v>
          </cell>
          <cell r="D607">
            <v>-29487.62</v>
          </cell>
        </row>
        <row r="608">
          <cell r="A608">
            <v>222099910145</v>
          </cell>
          <cell r="B608" t="str">
            <v>OPERACIONES POR APLICAR</v>
          </cell>
          <cell r="C608">
            <v>-104599.66</v>
          </cell>
          <cell r="D608">
            <v>-104599.66</v>
          </cell>
        </row>
        <row r="609">
          <cell r="A609">
            <v>222099910146</v>
          </cell>
          <cell r="B609" t="str">
            <v>SERVICIO DE ATM´S</v>
          </cell>
          <cell r="C609">
            <v>-11.5</v>
          </cell>
          <cell r="D609">
            <v>-11.5</v>
          </cell>
        </row>
        <row r="610">
          <cell r="A610">
            <v>22209991014602</v>
          </cell>
          <cell r="B610" t="str">
            <v>COMISIONES POR SERVICIO DE RED ATM´S</v>
          </cell>
          <cell r="C610">
            <v>-11.5</v>
          </cell>
          <cell r="D610">
            <v>-11.5</v>
          </cell>
        </row>
        <row r="611">
          <cell r="A611">
            <v>2220999101460200</v>
          </cell>
          <cell r="B611" t="str">
            <v>COMISION A ATH POR OPERACIONES DE OTROS BANCOS EN ATM DE FCB</v>
          </cell>
          <cell r="C611">
            <v>-11.5</v>
          </cell>
          <cell r="D611">
            <v>-11.5</v>
          </cell>
        </row>
        <row r="612">
          <cell r="A612">
            <v>222099910147</v>
          </cell>
          <cell r="B612" t="str">
            <v>AES</v>
          </cell>
          <cell r="C612">
            <v>-136646.6</v>
          </cell>
          <cell r="D612">
            <v>-136646.6</v>
          </cell>
        </row>
        <row r="613">
          <cell r="A613">
            <v>22209991014701</v>
          </cell>
          <cell r="B613" t="str">
            <v>SERVICIO DE CAESS</v>
          </cell>
          <cell r="C613">
            <v>-30404.23</v>
          </cell>
          <cell r="D613">
            <v>-30404.23</v>
          </cell>
        </row>
        <row r="614">
          <cell r="A614">
            <v>22209991014702</v>
          </cell>
          <cell r="B614" t="str">
            <v>SERVICIO DE CLESA</v>
          </cell>
          <cell r="C614">
            <v>-32944.14</v>
          </cell>
          <cell r="D614">
            <v>-32944.14</v>
          </cell>
        </row>
        <row r="615">
          <cell r="A615">
            <v>22209991014703</v>
          </cell>
          <cell r="B615" t="str">
            <v>SERVICIO DE EEO</v>
          </cell>
          <cell r="C615">
            <v>-53437.83</v>
          </cell>
          <cell r="D615">
            <v>-53437.83</v>
          </cell>
        </row>
        <row r="616">
          <cell r="A616">
            <v>22209991014704</v>
          </cell>
          <cell r="B616" t="str">
            <v>SERVICIO DE DEUSEN</v>
          </cell>
          <cell r="C616">
            <v>-19860.400000000001</v>
          </cell>
          <cell r="D616">
            <v>-19860.400000000001</v>
          </cell>
        </row>
        <row r="617">
          <cell r="A617">
            <v>222099910149</v>
          </cell>
          <cell r="B617" t="str">
            <v>RECARGA DE SALDO EN CELULARES</v>
          </cell>
          <cell r="C617">
            <v>-40033.5</v>
          </cell>
          <cell r="D617">
            <v>-40033.5</v>
          </cell>
        </row>
        <row r="618">
          <cell r="A618">
            <v>22209991014901</v>
          </cell>
          <cell r="B618" t="str">
            <v>RECARGA DE SALDO CLARO</v>
          </cell>
          <cell r="C618">
            <v>-39613</v>
          </cell>
          <cell r="D618">
            <v>-39613</v>
          </cell>
        </row>
        <row r="619">
          <cell r="A619">
            <v>22209991014902</v>
          </cell>
          <cell r="B619" t="str">
            <v>DIGICEL</v>
          </cell>
          <cell r="C619">
            <v>-115.5</v>
          </cell>
          <cell r="D619">
            <v>-115.5</v>
          </cell>
        </row>
        <row r="620">
          <cell r="A620">
            <v>22209991014903</v>
          </cell>
          <cell r="B620" t="str">
            <v>TELEFONICA</v>
          </cell>
          <cell r="C620">
            <v>-305</v>
          </cell>
          <cell r="D620">
            <v>-305</v>
          </cell>
        </row>
        <row r="621">
          <cell r="A621">
            <v>222099910150</v>
          </cell>
          <cell r="B621" t="str">
            <v>COLECTURIA BELCORP</v>
          </cell>
          <cell r="C621">
            <v>-10918.2</v>
          </cell>
          <cell r="D621">
            <v>-10918.2</v>
          </cell>
        </row>
        <row r="622">
          <cell r="A622">
            <v>22209991015001</v>
          </cell>
          <cell r="B622" t="str">
            <v>SERVICIO DE COLECTURIA BELCORP</v>
          </cell>
          <cell r="C622">
            <v>-10918.2</v>
          </cell>
          <cell r="D622">
            <v>-10918.2</v>
          </cell>
        </row>
        <row r="623">
          <cell r="A623">
            <v>222099910151</v>
          </cell>
          <cell r="B623" t="str">
            <v>SERVICIO DE COLECTURIA</v>
          </cell>
          <cell r="C623">
            <v>-159883.74</v>
          </cell>
          <cell r="D623">
            <v>-159883.74</v>
          </cell>
        </row>
        <row r="624">
          <cell r="A624">
            <v>22209991015101</v>
          </cell>
          <cell r="B624" t="str">
            <v>SERVICIO DE ANDA</v>
          </cell>
          <cell r="C624">
            <v>-16300.79</v>
          </cell>
          <cell r="D624">
            <v>-16300.79</v>
          </cell>
        </row>
        <row r="625">
          <cell r="A625">
            <v>22209991015103</v>
          </cell>
          <cell r="B625" t="str">
            <v>SERVICIO DE TELEFONIA TIGO</v>
          </cell>
          <cell r="C625">
            <v>-504.36</v>
          </cell>
          <cell r="D625">
            <v>-504.36</v>
          </cell>
        </row>
        <row r="626">
          <cell r="A626">
            <v>22209991015105</v>
          </cell>
          <cell r="B626" t="str">
            <v>DIGICEL</v>
          </cell>
          <cell r="C626">
            <v>-133.19999999999999</v>
          </cell>
          <cell r="D626">
            <v>-133.19999999999999</v>
          </cell>
        </row>
        <row r="627">
          <cell r="A627">
            <v>22209991015106</v>
          </cell>
          <cell r="B627" t="str">
            <v>TELEFONICA</v>
          </cell>
          <cell r="C627">
            <v>-1921.5</v>
          </cell>
          <cell r="D627">
            <v>-1921.5</v>
          </cell>
        </row>
        <row r="628">
          <cell r="A628">
            <v>22209991015107</v>
          </cell>
          <cell r="B628" t="str">
            <v>SEGUROS FEDECREDITO</v>
          </cell>
          <cell r="C628">
            <v>-4921.72</v>
          </cell>
          <cell r="D628">
            <v>-4921.72</v>
          </cell>
        </row>
        <row r="629">
          <cell r="A629">
            <v>2220999101510700</v>
          </cell>
          <cell r="B629" t="str">
            <v>FEDECREDITO VIDA, S.A., SEGUROS DE PERSONAS</v>
          </cell>
          <cell r="C629">
            <v>-4921.72</v>
          </cell>
          <cell r="D629">
            <v>-4921.72</v>
          </cell>
        </row>
        <row r="630">
          <cell r="A630">
            <v>22209991015108</v>
          </cell>
          <cell r="B630" t="str">
            <v>MULTINET</v>
          </cell>
          <cell r="C630">
            <v>-1234.6600000000001</v>
          </cell>
          <cell r="D630">
            <v>-1234.6600000000001</v>
          </cell>
        </row>
        <row r="631">
          <cell r="A631">
            <v>22209991015109</v>
          </cell>
          <cell r="B631" t="str">
            <v>ARABELA</v>
          </cell>
          <cell r="C631">
            <v>-351.99</v>
          </cell>
          <cell r="D631">
            <v>-351.99</v>
          </cell>
        </row>
        <row r="632">
          <cell r="A632">
            <v>22209991015110</v>
          </cell>
          <cell r="B632" t="str">
            <v>CREDI Q</v>
          </cell>
          <cell r="C632">
            <v>-11642.26</v>
          </cell>
          <cell r="D632">
            <v>-11642.26</v>
          </cell>
        </row>
        <row r="633">
          <cell r="A633">
            <v>22209991015111</v>
          </cell>
          <cell r="B633" t="str">
            <v>RENA WARE</v>
          </cell>
          <cell r="C633">
            <v>-162.9</v>
          </cell>
          <cell r="D633">
            <v>-162.9</v>
          </cell>
        </row>
        <row r="634">
          <cell r="A634">
            <v>22209991015112</v>
          </cell>
          <cell r="B634" t="str">
            <v>UNIVERSIDADES</v>
          </cell>
          <cell r="C634">
            <v>-2402.73</v>
          </cell>
          <cell r="D634">
            <v>-2402.73</v>
          </cell>
        </row>
        <row r="635">
          <cell r="A635">
            <v>2220999101511200</v>
          </cell>
          <cell r="B635" t="str">
            <v>UNIVERSIDAD FRANCISCO GAVIDIA</v>
          </cell>
          <cell r="C635">
            <v>-1965.23</v>
          </cell>
          <cell r="D635">
            <v>-1965.23</v>
          </cell>
        </row>
        <row r="636">
          <cell r="A636">
            <v>2220999101511200</v>
          </cell>
          <cell r="B636" t="str">
            <v>UNIVERSIDAD DE ORIENTE - UNIVO</v>
          </cell>
          <cell r="C636">
            <v>-437.5</v>
          </cell>
          <cell r="D636">
            <v>-437.5</v>
          </cell>
        </row>
        <row r="637">
          <cell r="A637">
            <v>22209991015113</v>
          </cell>
          <cell r="B637" t="str">
            <v>DISTRIBUIDORAS AUTOMOTRIZ</v>
          </cell>
          <cell r="C637">
            <v>-465</v>
          </cell>
          <cell r="D637">
            <v>-465</v>
          </cell>
        </row>
        <row r="638">
          <cell r="A638">
            <v>2220999101511290</v>
          </cell>
          <cell r="B638" t="str">
            <v>YAMAHA</v>
          </cell>
          <cell r="C638">
            <v>-465</v>
          </cell>
          <cell r="D638">
            <v>-465</v>
          </cell>
        </row>
        <row r="639">
          <cell r="A639">
            <v>22209991015114</v>
          </cell>
          <cell r="B639" t="str">
            <v>ALMACENES PRADO</v>
          </cell>
          <cell r="C639">
            <v>-102.36</v>
          </cell>
          <cell r="D639">
            <v>-102.36</v>
          </cell>
        </row>
        <row r="640">
          <cell r="A640">
            <v>22209991015115</v>
          </cell>
          <cell r="B640" t="str">
            <v>FONDO SOCIAL PARA LA VIVIENDA</v>
          </cell>
          <cell r="C640">
            <v>-119122.1</v>
          </cell>
          <cell r="D640">
            <v>-119122.1</v>
          </cell>
        </row>
        <row r="641">
          <cell r="A641">
            <v>22209991015116</v>
          </cell>
          <cell r="B641" t="str">
            <v>AVON</v>
          </cell>
          <cell r="C641">
            <v>-618.16999999999996</v>
          </cell>
          <cell r="D641">
            <v>-618.16999999999996</v>
          </cell>
        </row>
        <row r="642">
          <cell r="A642">
            <v>222099910152</v>
          </cell>
          <cell r="B642" t="str">
            <v>SERVICIO DE COLECTURIA EXTERNA</v>
          </cell>
          <cell r="C642">
            <v>-39934.1</v>
          </cell>
          <cell r="D642">
            <v>-39934.1</v>
          </cell>
        </row>
        <row r="643">
          <cell r="A643">
            <v>22209991015201</v>
          </cell>
          <cell r="B643" t="str">
            <v>PAGOS COLECTADOS</v>
          </cell>
          <cell r="C643">
            <v>-39934.1</v>
          </cell>
          <cell r="D643">
            <v>-39934.1</v>
          </cell>
        </row>
        <row r="644">
          <cell r="A644">
            <v>2220999101520090</v>
          </cell>
          <cell r="B644" t="str">
            <v>FARMACIAS ECONOMICAS</v>
          </cell>
          <cell r="C644">
            <v>-39934.1</v>
          </cell>
          <cell r="D644">
            <v>-39934.1</v>
          </cell>
        </row>
        <row r="645">
          <cell r="A645">
            <v>222099910153</v>
          </cell>
          <cell r="B645" t="str">
            <v>COMERCIALIZACION DE SEGUROS</v>
          </cell>
          <cell r="C645">
            <v>-4572.7299999999996</v>
          </cell>
          <cell r="D645">
            <v>-4572.7299999999996</v>
          </cell>
        </row>
        <row r="646">
          <cell r="A646">
            <v>22209991015301</v>
          </cell>
          <cell r="B646" t="str">
            <v>FEDECREDITO VIDA, S.A., SEGUROS DE PERSONAS</v>
          </cell>
          <cell r="C646">
            <v>-3777.98</v>
          </cell>
          <cell r="D646">
            <v>-3777.98</v>
          </cell>
        </row>
        <row r="647">
          <cell r="A647">
            <v>22209991015302</v>
          </cell>
          <cell r="B647" t="str">
            <v>SEGUROS FEDECREDITO, S.A.</v>
          </cell>
          <cell r="C647">
            <v>-32.5</v>
          </cell>
          <cell r="D647">
            <v>-32.5</v>
          </cell>
        </row>
        <row r="648">
          <cell r="A648">
            <v>2220999101530200</v>
          </cell>
          <cell r="B648" t="str">
            <v>COMERCIALIZACION SEGURO REMESAS FAMILIARES</v>
          </cell>
          <cell r="C648">
            <v>-32.5</v>
          </cell>
          <cell r="D648">
            <v>-32.5</v>
          </cell>
        </row>
        <row r="649">
          <cell r="A649">
            <v>22209991015303</v>
          </cell>
          <cell r="B649" t="str">
            <v>SERVICIO DE COMERCIALIZACION</v>
          </cell>
          <cell r="C649">
            <v>-762.25</v>
          </cell>
          <cell r="D649">
            <v>-762.25</v>
          </cell>
        </row>
        <row r="650">
          <cell r="A650">
            <v>2220999101530300</v>
          </cell>
          <cell r="B650" t="str">
            <v>SEGURO DE ASISTENCIA EXEQUIAL REPATRIACION</v>
          </cell>
          <cell r="C650">
            <v>-762.25</v>
          </cell>
          <cell r="D650">
            <v>-762.25</v>
          </cell>
        </row>
        <row r="651">
          <cell r="A651">
            <v>222099910156</v>
          </cell>
          <cell r="B651" t="str">
            <v>SERVICIO DE BANCA MOVIL</v>
          </cell>
          <cell r="C651">
            <v>-27419.13</v>
          </cell>
          <cell r="D651">
            <v>-27419.13</v>
          </cell>
        </row>
        <row r="652">
          <cell r="A652">
            <v>22209991015601</v>
          </cell>
          <cell r="B652" t="str">
            <v>SERVICIO DE BANCA MOVIL</v>
          </cell>
          <cell r="C652">
            <v>-27419.13</v>
          </cell>
          <cell r="D652">
            <v>-27419.13</v>
          </cell>
        </row>
        <row r="653">
          <cell r="A653">
            <v>222099910162</v>
          </cell>
          <cell r="B653" t="str">
            <v>COMISIONES POR SERVICIO</v>
          </cell>
          <cell r="C653">
            <v>-48746.97</v>
          </cell>
          <cell r="D653">
            <v>-48746.97</v>
          </cell>
        </row>
        <row r="654">
          <cell r="A654">
            <v>22209991016202</v>
          </cell>
          <cell r="B654" t="str">
            <v>COMISION POR SERVICIOS DE COLECTORES DE MESES ANTERIORES</v>
          </cell>
          <cell r="C654">
            <v>-38703.5</v>
          </cell>
          <cell r="D654">
            <v>-38703.5</v>
          </cell>
        </row>
        <row r="655">
          <cell r="A655">
            <v>22209991016206</v>
          </cell>
          <cell r="B655" t="str">
            <v>COMISION POR COMERCIALIZACION DE SEGUROS MESES ANTERIORES</v>
          </cell>
          <cell r="C655">
            <v>-10043.469999999999</v>
          </cell>
          <cell r="D655">
            <v>-10043.469999999999</v>
          </cell>
        </row>
        <row r="656">
          <cell r="A656">
            <v>222099910165</v>
          </cell>
          <cell r="B656" t="str">
            <v>REMESADORA RIA</v>
          </cell>
          <cell r="C656">
            <v>-165811.06</v>
          </cell>
          <cell r="D656">
            <v>-165811.06</v>
          </cell>
        </row>
        <row r="657">
          <cell r="A657">
            <v>222099910170</v>
          </cell>
          <cell r="B657" t="str">
            <v>SERVICIO COMERCIOS AFILIADOS</v>
          </cell>
          <cell r="C657">
            <v>-165.77</v>
          </cell>
          <cell r="D657">
            <v>-165.77</v>
          </cell>
        </row>
        <row r="658">
          <cell r="A658">
            <v>22209991017001</v>
          </cell>
          <cell r="B658" t="str">
            <v>COMPRAS A COMERCIOS AFILIADOS</v>
          </cell>
          <cell r="C658">
            <v>-163.1</v>
          </cell>
          <cell r="D658">
            <v>-163.1</v>
          </cell>
        </row>
        <row r="659">
          <cell r="A659">
            <v>2220999101700110</v>
          </cell>
          <cell r="B659" t="str">
            <v>COMPRAS CON TARJETAS EN BOTON LINK - POR LIQUIDAR</v>
          </cell>
          <cell r="C659">
            <v>-163.1</v>
          </cell>
          <cell r="D659">
            <v>-163.1</v>
          </cell>
        </row>
        <row r="660">
          <cell r="A660">
            <v>22209991017002</v>
          </cell>
          <cell r="B660" t="str">
            <v>TASA DE INTERCAMBIO FIJA</v>
          </cell>
          <cell r="C660">
            <v>-2.67</v>
          </cell>
          <cell r="D660">
            <v>-2.67</v>
          </cell>
        </row>
        <row r="661">
          <cell r="A661">
            <v>2220999101700200</v>
          </cell>
          <cell r="B661" t="str">
            <v>BANCOS EMISORES LOCALES</v>
          </cell>
          <cell r="C661">
            <v>-2.67</v>
          </cell>
          <cell r="D661">
            <v>-2.67</v>
          </cell>
        </row>
        <row r="662">
          <cell r="A662">
            <v>222099910171</v>
          </cell>
          <cell r="B662" t="str">
            <v>FONDOS AUTORIZADOS POR ASAMBLEA GENERAL DE ACCIONISTAS</v>
          </cell>
          <cell r="C662">
            <v>-6970723.75</v>
          </cell>
          <cell r="D662">
            <v>-6970723.75</v>
          </cell>
        </row>
        <row r="663">
          <cell r="A663">
            <v>22209991017101</v>
          </cell>
          <cell r="B663" t="str">
            <v>FONDO PARA TRANSFORMACION DIGITAL</v>
          </cell>
          <cell r="C663">
            <v>-3800000</v>
          </cell>
          <cell r="D663">
            <v>-3800000</v>
          </cell>
        </row>
        <row r="664">
          <cell r="A664">
            <v>22209991017102</v>
          </cell>
          <cell r="B664" t="str">
            <v>FONDO PARA CONTINGENCIAS</v>
          </cell>
          <cell r="C664">
            <v>-3170723.75</v>
          </cell>
          <cell r="D664">
            <v>-3170723.75</v>
          </cell>
        </row>
        <row r="665">
          <cell r="A665">
            <v>222099910199</v>
          </cell>
          <cell r="B665" t="str">
            <v>OTRAS</v>
          </cell>
          <cell r="C665">
            <v>-43290.63</v>
          </cell>
          <cell r="D665">
            <v>-43290.63</v>
          </cell>
        </row>
        <row r="666">
          <cell r="A666">
            <v>223</v>
          </cell>
          <cell r="B666" t="str">
            <v>RETENCIONES</v>
          </cell>
          <cell r="C666">
            <v>-180721.03</v>
          </cell>
          <cell r="D666">
            <v>-180721.03</v>
          </cell>
        </row>
        <row r="667">
          <cell r="A667">
            <v>2230</v>
          </cell>
          <cell r="B667" t="str">
            <v>RETENCIONES</v>
          </cell>
          <cell r="C667">
            <v>-180721.03</v>
          </cell>
          <cell r="D667">
            <v>-180721.03</v>
          </cell>
        </row>
        <row r="668">
          <cell r="A668">
            <v>223000</v>
          </cell>
          <cell r="B668" t="str">
            <v>RETENCIONES</v>
          </cell>
          <cell r="C668">
            <v>-180721.03</v>
          </cell>
          <cell r="D668">
            <v>-180721.03</v>
          </cell>
        </row>
        <row r="669">
          <cell r="A669">
            <v>2230000100</v>
          </cell>
          <cell r="B669" t="str">
            <v>IMPUESTO SOBRE LA RENTA</v>
          </cell>
          <cell r="C669">
            <v>-127333.45</v>
          </cell>
          <cell r="D669">
            <v>-127333.45</v>
          </cell>
        </row>
        <row r="670">
          <cell r="A670">
            <v>223000010001</v>
          </cell>
          <cell r="B670" t="str">
            <v>EMPLEADOS</v>
          </cell>
          <cell r="C670">
            <v>-68116.97</v>
          </cell>
          <cell r="D670">
            <v>-68116.97</v>
          </cell>
        </row>
        <row r="671">
          <cell r="A671">
            <v>223000010003</v>
          </cell>
          <cell r="B671" t="str">
            <v>CAJAS DE CREDITO</v>
          </cell>
          <cell r="C671">
            <v>-2395.04</v>
          </cell>
          <cell r="D671">
            <v>-2395.04</v>
          </cell>
        </row>
        <row r="672">
          <cell r="A672">
            <v>223000010004</v>
          </cell>
          <cell r="B672" t="str">
            <v>BANCOS DE LOS TRABAJADORES</v>
          </cell>
          <cell r="C672">
            <v>-60.97</v>
          </cell>
          <cell r="D672">
            <v>-60.97</v>
          </cell>
        </row>
        <row r="673">
          <cell r="A673">
            <v>223000010005</v>
          </cell>
          <cell r="B673" t="str">
            <v>TERCERAS PERSONAS</v>
          </cell>
          <cell r="C673">
            <v>-56760.47</v>
          </cell>
          <cell r="D673">
            <v>-56760.47</v>
          </cell>
        </row>
        <row r="674">
          <cell r="A674">
            <v>22300001000501</v>
          </cell>
          <cell r="B674" t="str">
            <v>DOMICILIADAS</v>
          </cell>
          <cell r="C674">
            <v>-17880.580000000002</v>
          </cell>
          <cell r="D674">
            <v>-17880.580000000002</v>
          </cell>
        </row>
        <row r="675">
          <cell r="A675">
            <v>22300001000502</v>
          </cell>
          <cell r="B675" t="str">
            <v>NO DOMICILIADAS</v>
          </cell>
          <cell r="C675">
            <v>-38879.89</v>
          </cell>
          <cell r="D675">
            <v>-38879.89</v>
          </cell>
        </row>
        <row r="676">
          <cell r="A676">
            <v>2230000200</v>
          </cell>
          <cell r="B676" t="str">
            <v>ISSS</v>
          </cell>
          <cell r="C676">
            <v>-8744.48</v>
          </cell>
          <cell r="D676">
            <v>-8744.48</v>
          </cell>
        </row>
        <row r="677">
          <cell r="A677">
            <v>223000020001</v>
          </cell>
          <cell r="B677" t="str">
            <v>SALUD</v>
          </cell>
          <cell r="C677">
            <v>-8740.41</v>
          </cell>
          <cell r="D677">
            <v>-8740.41</v>
          </cell>
        </row>
        <row r="678">
          <cell r="A678">
            <v>223000020002</v>
          </cell>
          <cell r="B678" t="str">
            <v>INVALIDEZ, VEJEZ Y SOBREVIVIENCIA</v>
          </cell>
          <cell r="C678">
            <v>-4.07</v>
          </cell>
          <cell r="D678">
            <v>-4.07</v>
          </cell>
        </row>
        <row r="679">
          <cell r="A679">
            <v>2230000300</v>
          </cell>
          <cell r="B679" t="str">
            <v>AFPS</v>
          </cell>
          <cell r="C679">
            <v>-31221.08</v>
          </cell>
          <cell r="D679">
            <v>-31221.08</v>
          </cell>
        </row>
        <row r="680">
          <cell r="A680">
            <v>223000030001</v>
          </cell>
          <cell r="B680" t="str">
            <v>CONFIA</v>
          </cell>
          <cell r="C680">
            <v>-15661.85</v>
          </cell>
          <cell r="D680">
            <v>-15661.85</v>
          </cell>
        </row>
        <row r="681">
          <cell r="A681">
            <v>223000030002</v>
          </cell>
          <cell r="B681" t="str">
            <v>CRECER</v>
          </cell>
          <cell r="C681">
            <v>-15559.23</v>
          </cell>
          <cell r="D681">
            <v>-15559.23</v>
          </cell>
        </row>
        <row r="682">
          <cell r="A682">
            <v>2230000400</v>
          </cell>
          <cell r="B682" t="str">
            <v>BANCOS Y FINANCIERAS</v>
          </cell>
          <cell r="C682">
            <v>-7123.81</v>
          </cell>
          <cell r="D682">
            <v>-7123.81</v>
          </cell>
        </row>
        <row r="683">
          <cell r="A683">
            <v>223000040001</v>
          </cell>
          <cell r="B683" t="str">
            <v>BANCOS</v>
          </cell>
          <cell r="C683">
            <v>-3369.47</v>
          </cell>
          <cell r="D683">
            <v>-3369.47</v>
          </cell>
        </row>
        <row r="684">
          <cell r="A684">
            <v>22300004000101</v>
          </cell>
          <cell r="B684" t="str">
            <v>BANCO AGRICOLA S.A.</v>
          </cell>
          <cell r="C684">
            <v>-1408.02</v>
          </cell>
          <cell r="D684">
            <v>-1408.02</v>
          </cell>
        </row>
        <row r="685">
          <cell r="A685">
            <v>22300004000102</v>
          </cell>
          <cell r="B685" t="str">
            <v>BANCO CUSCATLAN SV, S.A.</v>
          </cell>
          <cell r="C685">
            <v>-345.88</v>
          </cell>
          <cell r="D685">
            <v>-345.88</v>
          </cell>
        </row>
        <row r="686">
          <cell r="A686">
            <v>22300004000103</v>
          </cell>
          <cell r="B686" t="str">
            <v>BANCO DE AMERICA CENTRAL</v>
          </cell>
          <cell r="C686">
            <v>-433.74</v>
          </cell>
          <cell r="D686">
            <v>-433.74</v>
          </cell>
        </row>
        <row r="687">
          <cell r="A687">
            <v>22300004000104</v>
          </cell>
          <cell r="B687" t="str">
            <v>BANCO CUSCATLAN, S.A.</v>
          </cell>
          <cell r="C687">
            <v>-189.77</v>
          </cell>
          <cell r="D687">
            <v>-189.77</v>
          </cell>
        </row>
        <row r="688">
          <cell r="A688">
            <v>22300004000111</v>
          </cell>
          <cell r="B688" t="str">
            <v>BANCO PROMERICA</v>
          </cell>
          <cell r="C688">
            <v>-405.33</v>
          </cell>
          <cell r="D688">
            <v>-405.33</v>
          </cell>
        </row>
        <row r="689">
          <cell r="A689">
            <v>22300004000112</v>
          </cell>
          <cell r="B689" t="str">
            <v>DAVIVIENDA</v>
          </cell>
          <cell r="C689">
            <v>-586.73</v>
          </cell>
          <cell r="D689">
            <v>-586.73</v>
          </cell>
        </row>
        <row r="690">
          <cell r="A690">
            <v>223000040005</v>
          </cell>
          <cell r="B690" t="str">
            <v>INTERMEDIARIOS FINANCIEROS NO BANCARIOS</v>
          </cell>
          <cell r="C690">
            <v>-187.79</v>
          </cell>
          <cell r="D690">
            <v>-187.79</v>
          </cell>
        </row>
        <row r="691">
          <cell r="A691">
            <v>22300004000501</v>
          </cell>
          <cell r="B691" t="str">
            <v>BANCOS DE LOS TRABAJADORES</v>
          </cell>
          <cell r="C691">
            <v>-143.29</v>
          </cell>
          <cell r="D691">
            <v>-143.29</v>
          </cell>
        </row>
        <row r="692">
          <cell r="A692">
            <v>22300004000502</v>
          </cell>
          <cell r="B692" t="str">
            <v>CAJAS DE CREDITO</v>
          </cell>
          <cell r="C692">
            <v>-44.5</v>
          </cell>
          <cell r="D692">
            <v>-44.5</v>
          </cell>
        </row>
        <row r="693">
          <cell r="A693">
            <v>223000040006</v>
          </cell>
          <cell r="B693" t="str">
            <v>FEDECREDITO</v>
          </cell>
          <cell r="C693">
            <v>-3566.55</v>
          </cell>
          <cell r="D693">
            <v>-3566.55</v>
          </cell>
        </row>
        <row r="694">
          <cell r="A694">
            <v>2230000500</v>
          </cell>
          <cell r="B694" t="str">
            <v>OTRAS RETENCIONES</v>
          </cell>
          <cell r="C694">
            <v>-6298.21</v>
          </cell>
          <cell r="D694">
            <v>-6298.21</v>
          </cell>
        </row>
        <row r="695">
          <cell r="A695">
            <v>223000050002</v>
          </cell>
          <cell r="B695" t="str">
            <v>EMBARGOS JUDICIALES</v>
          </cell>
          <cell r="C695">
            <v>-5161.21</v>
          </cell>
          <cell r="D695">
            <v>-5161.21</v>
          </cell>
        </row>
        <row r="696">
          <cell r="A696">
            <v>223000050003</v>
          </cell>
          <cell r="B696" t="str">
            <v>PROCURADURIA GENERAL DE LA REPUBLICA</v>
          </cell>
          <cell r="C696">
            <v>-82.5</v>
          </cell>
          <cell r="D696">
            <v>-82.5</v>
          </cell>
        </row>
        <row r="697">
          <cell r="A697">
            <v>223000050004</v>
          </cell>
          <cell r="B697" t="str">
            <v>FONDO SOCIAL PARA LA VIVIENDA</v>
          </cell>
          <cell r="C697">
            <v>-30.25</v>
          </cell>
          <cell r="D697">
            <v>-30.25</v>
          </cell>
        </row>
        <row r="698">
          <cell r="A698">
            <v>223000050005</v>
          </cell>
          <cell r="B698" t="str">
            <v>PAN AMERICAM LIFE</v>
          </cell>
          <cell r="C698">
            <v>-82.91</v>
          </cell>
          <cell r="D698">
            <v>-82.91</v>
          </cell>
        </row>
        <row r="699">
          <cell r="A699">
            <v>223000050009</v>
          </cell>
          <cell r="B699" t="str">
            <v>IPSFA</v>
          </cell>
          <cell r="C699">
            <v>-67.09</v>
          </cell>
          <cell r="D699">
            <v>-67.09</v>
          </cell>
        </row>
        <row r="700">
          <cell r="A700">
            <v>223000050099</v>
          </cell>
          <cell r="B700" t="str">
            <v>OTROS</v>
          </cell>
          <cell r="C700">
            <v>-874.25</v>
          </cell>
          <cell r="D700">
            <v>-874.25</v>
          </cell>
        </row>
        <row r="701">
          <cell r="A701">
            <v>224</v>
          </cell>
          <cell r="B701" t="str">
            <v>PROVISIONES</v>
          </cell>
          <cell r="C701">
            <v>-3622311.15</v>
          </cell>
          <cell r="D701">
            <v>-3622311.15</v>
          </cell>
        </row>
        <row r="702">
          <cell r="A702">
            <v>2240</v>
          </cell>
          <cell r="B702" t="str">
            <v>PROVISIONES</v>
          </cell>
          <cell r="C702">
            <v>-3622311.15</v>
          </cell>
          <cell r="D702">
            <v>-3622311.15</v>
          </cell>
        </row>
        <row r="703">
          <cell r="A703">
            <v>224001</v>
          </cell>
          <cell r="B703" t="str">
            <v>PROVISIONES LABORALES</v>
          </cell>
          <cell r="C703">
            <v>-1419328.45</v>
          </cell>
          <cell r="D703">
            <v>-1419328.45</v>
          </cell>
        </row>
        <row r="704">
          <cell r="A704">
            <v>2240010200</v>
          </cell>
          <cell r="B704" t="str">
            <v>VACACIONES</v>
          </cell>
          <cell r="C704">
            <v>-259118.72</v>
          </cell>
          <cell r="D704">
            <v>-259118.72</v>
          </cell>
        </row>
        <row r="705">
          <cell r="A705">
            <v>224001020001</v>
          </cell>
          <cell r="B705" t="str">
            <v>ORDINARIAS</v>
          </cell>
          <cell r="C705">
            <v>-259118.72</v>
          </cell>
          <cell r="D705">
            <v>-259118.72</v>
          </cell>
        </row>
        <row r="706">
          <cell r="A706">
            <v>2240010300</v>
          </cell>
          <cell r="B706" t="str">
            <v>GRATIFICACIONES</v>
          </cell>
          <cell r="C706">
            <v>-367082.9</v>
          </cell>
          <cell r="D706">
            <v>-367082.9</v>
          </cell>
        </row>
        <row r="707">
          <cell r="A707">
            <v>2240010400</v>
          </cell>
          <cell r="B707" t="str">
            <v>AGUINALDOS</v>
          </cell>
          <cell r="C707">
            <v>-365967.67</v>
          </cell>
          <cell r="D707">
            <v>-365967.67</v>
          </cell>
        </row>
        <row r="708">
          <cell r="A708">
            <v>2240010500</v>
          </cell>
          <cell r="B708" t="str">
            <v>INDEMNIZACIONES</v>
          </cell>
          <cell r="C708">
            <v>-427159.16</v>
          </cell>
          <cell r="D708">
            <v>-427159.16</v>
          </cell>
        </row>
        <row r="709">
          <cell r="A709">
            <v>224003</v>
          </cell>
          <cell r="B709" t="str">
            <v>OTRAS PROVISIONES</v>
          </cell>
          <cell r="C709">
            <v>-2202982.7000000002</v>
          </cell>
          <cell r="D709">
            <v>-2202982.7000000002</v>
          </cell>
        </row>
        <row r="710">
          <cell r="A710">
            <v>2240030001</v>
          </cell>
          <cell r="B710" t="str">
            <v>OTRAS PROVISIONES</v>
          </cell>
          <cell r="C710">
            <v>-2202982.7000000002</v>
          </cell>
          <cell r="D710">
            <v>-2202982.7000000002</v>
          </cell>
        </row>
        <row r="711">
          <cell r="A711">
            <v>224003000107</v>
          </cell>
          <cell r="B711" t="str">
            <v>PUBLICIDAD</v>
          </cell>
          <cell r="C711">
            <v>-179813.52</v>
          </cell>
          <cell r="D711">
            <v>-179813.52</v>
          </cell>
        </row>
        <row r="712">
          <cell r="A712">
            <v>224003000108</v>
          </cell>
          <cell r="B712" t="str">
            <v>AUDITORIA EXTERNA</v>
          </cell>
          <cell r="C712">
            <v>-6950</v>
          </cell>
          <cell r="D712">
            <v>-6950</v>
          </cell>
        </row>
        <row r="713">
          <cell r="A713">
            <v>224003000109</v>
          </cell>
          <cell r="B713" t="str">
            <v>AUDITORIA FISCAL</v>
          </cell>
          <cell r="C713">
            <v>-4166.6000000000004</v>
          </cell>
          <cell r="D713">
            <v>-4166.6000000000004</v>
          </cell>
        </row>
        <row r="714">
          <cell r="A714">
            <v>224003000116</v>
          </cell>
          <cell r="B714" t="str">
            <v>ADMINISTRACION PROGRAMA DE PROTECCION- TARJETA DE CREDITO</v>
          </cell>
          <cell r="C714">
            <v>-2012052.58</v>
          </cell>
          <cell r="D714">
            <v>-2012052.58</v>
          </cell>
        </row>
        <row r="715">
          <cell r="A715">
            <v>225</v>
          </cell>
          <cell r="B715" t="str">
            <v>CREDITOS DIFERIDOS</v>
          </cell>
          <cell r="C715">
            <v>-5639768.6200000001</v>
          </cell>
          <cell r="D715">
            <v>-5639768.6200000001</v>
          </cell>
        </row>
        <row r="716">
          <cell r="A716">
            <v>2250</v>
          </cell>
          <cell r="B716" t="str">
            <v>CREDITOS DIFERIDOS</v>
          </cell>
          <cell r="C716">
            <v>-5639768.6200000001</v>
          </cell>
          <cell r="D716">
            <v>-5639768.6200000001</v>
          </cell>
        </row>
        <row r="717">
          <cell r="A717">
            <v>225002</v>
          </cell>
          <cell r="B717" t="str">
            <v>DIFERENCIAS DE PRECIOS EN OPERACIONES CON TITULOS VALORES</v>
          </cell>
          <cell r="C717">
            <v>-5638325.0300000003</v>
          </cell>
          <cell r="D717">
            <v>-5638325.0300000003</v>
          </cell>
        </row>
        <row r="718">
          <cell r="A718">
            <v>2250020000</v>
          </cell>
          <cell r="B718" t="str">
            <v>DIFERENCIAS DE PRECIOS EN OPERACIONES CON TITULOS VALORES</v>
          </cell>
          <cell r="C718">
            <v>-5638325.0300000003</v>
          </cell>
          <cell r="D718">
            <v>-5638325.0300000003</v>
          </cell>
        </row>
        <row r="719">
          <cell r="A719">
            <v>225002000002</v>
          </cell>
          <cell r="B719" t="str">
            <v>DIFERENCIAS DE PRECIOS EN OPERACIONES CON ENTIDADES DEL ESTA</v>
          </cell>
          <cell r="C719">
            <v>-5638325.0300000003</v>
          </cell>
          <cell r="D719">
            <v>-5638325.0300000003</v>
          </cell>
        </row>
        <row r="720">
          <cell r="A720">
            <v>225005</v>
          </cell>
          <cell r="B720" t="str">
            <v>SUBVENCIONES</v>
          </cell>
          <cell r="C720">
            <v>-1443.59</v>
          </cell>
          <cell r="D720">
            <v>-1443.59</v>
          </cell>
        </row>
        <row r="721">
          <cell r="A721">
            <v>2250050100</v>
          </cell>
          <cell r="B721" t="str">
            <v>RELACIONADOS CON ACTIVOS</v>
          </cell>
          <cell r="C721">
            <v>-1443.59</v>
          </cell>
          <cell r="D721">
            <v>-1443.59</v>
          </cell>
        </row>
        <row r="722">
          <cell r="A722">
            <v>0</v>
          </cell>
          <cell r="C722"/>
          <cell r="D722"/>
        </row>
        <row r="723">
          <cell r="A723">
            <v>0</v>
          </cell>
          <cell r="B723" t="str">
            <v>TOTAL PASIVOS</v>
          </cell>
          <cell r="C723">
            <v>-470730874.38</v>
          </cell>
          <cell r="D723">
            <v>-470730874.38</v>
          </cell>
        </row>
        <row r="724">
          <cell r="A724">
            <v>0</v>
          </cell>
          <cell r="C724"/>
          <cell r="D724"/>
        </row>
        <row r="725">
          <cell r="A725">
            <v>31</v>
          </cell>
          <cell r="B725" t="str">
            <v>PATRIMONIO</v>
          </cell>
          <cell r="C725">
            <v>-119203331.94</v>
          </cell>
          <cell r="D725">
            <v>-119203331.94</v>
          </cell>
        </row>
        <row r="726">
          <cell r="A726">
            <v>311</v>
          </cell>
          <cell r="B726" t="str">
            <v>CAPITAL SOCIAL</v>
          </cell>
          <cell r="C726">
            <v>-90079200</v>
          </cell>
          <cell r="D726">
            <v>-90079200</v>
          </cell>
        </row>
        <row r="727">
          <cell r="A727">
            <v>3110</v>
          </cell>
          <cell r="B727" t="str">
            <v>CAPITAL SOCIAL FIJO</v>
          </cell>
          <cell r="C727">
            <v>-5714300</v>
          </cell>
          <cell r="D727">
            <v>-5714300</v>
          </cell>
        </row>
        <row r="728">
          <cell r="A728">
            <v>311001</v>
          </cell>
          <cell r="B728" t="str">
            <v>CAPITAL SUSCRITO PAGADO</v>
          </cell>
          <cell r="C728">
            <v>-5714300</v>
          </cell>
          <cell r="D728">
            <v>-5714300</v>
          </cell>
        </row>
        <row r="729">
          <cell r="A729">
            <v>3110010200</v>
          </cell>
          <cell r="B729" t="str">
            <v>ACCIONES</v>
          </cell>
          <cell r="C729">
            <v>-5714300</v>
          </cell>
          <cell r="D729">
            <v>-5714300</v>
          </cell>
        </row>
        <row r="730">
          <cell r="A730">
            <v>311001020001</v>
          </cell>
          <cell r="B730" t="str">
            <v>CAPITAL FIJO</v>
          </cell>
          <cell r="C730">
            <v>-5714300</v>
          </cell>
          <cell r="D730">
            <v>-5714300</v>
          </cell>
        </row>
        <row r="731">
          <cell r="A731">
            <v>3111</v>
          </cell>
          <cell r="B731" t="str">
            <v>CAPITAL SOCIAL VARIABLE</v>
          </cell>
          <cell r="C731">
            <v>-84364900</v>
          </cell>
          <cell r="D731">
            <v>-84364900</v>
          </cell>
        </row>
        <row r="732">
          <cell r="A732">
            <v>311101</v>
          </cell>
          <cell r="B732" t="str">
            <v>CAPITAL SUSCRITO PAGADO</v>
          </cell>
          <cell r="C732">
            <v>-84519500</v>
          </cell>
          <cell r="D732">
            <v>-84519500</v>
          </cell>
        </row>
        <row r="733">
          <cell r="A733">
            <v>3111010200</v>
          </cell>
          <cell r="B733" t="str">
            <v>ACCIONES</v>
          </cell>
          <cell r="C733">
            <v>-84519500</v>
          </cell>
          <cell r="D733">
            <v>-84519500</v>
          </cell>
        </row>
        <row r="734">
          <cell r="A734">
            <v>311102</v>
          </cell>
          <cell r="B734" t="str">
            <v>CAPITAL SUSCRITO NO PAGADO</v>
          </cell>
          <cell r="C734">
            <v>154600</v>
          </cell>
          <cell r="D734">
            <v>154600</v>
          </cell>
        </row>
        <row r="735">
          <cell r="A735">
            <v>3111020200</v>
          </cell>
          <cell r="B735" t="str">
            <v>ACCIONES</v>
          </cell>
          <cell r="C735">
            <v>154600</v>
          </cell>
          <cell r="D735">
            <v>154600</v>
          </cell>
        </row>
        <row r="736">
          <cell r="A736">
            <v>313</v>
          </cell>
          <cell r="B736" t="str">
            <v>RESERVAS DE CAPITAL</v>
          </cell>
          <cell r="C736">
            <v>-29124131.940000001</v>
          </cell>
          <cell r="D736">
            <v>-29124131.940000001</v>
          </cell>
        </row>
        <row r="737">
          <cell r="A737">
            <v>3130</v>
          </cell>
          <cell r="B737" t="str">
            <v>RESERVAS DE CAPITAL</v>
          </cell>
          <cell r="C737">
            <v>-29124131.940000001</v>
          </cell>
          <cell r="D737">
            <v>-29124131.940000001</v>
          </cell>
        </row>
        <row r="738">
          <cell r="A738">
            <v>313000</v>
          </cell>
          <cell r="B738" t="str">
            <v>RESERVAS DE CAPITAL</v>
          </cell>
          <cell r="C738">
            <v>-29124131.940000001</v>
          </cell>
          <cell r="D738">
            <v>-29124131.940000001</v>
          </cell>
        </row>
        <row r="739">
          <cell r="A739">
            <v>3130000100</v>
          </cell>
          <cell r="B739" t="str">
            <v>RESERVA LEGAL</v>
          </cell>
          <cell r="C739">
            <v>-29112767.550000001</v>
          </cell>
          <cell r="D739">
            <v>-29112767.550000001</v>
          </cell>
        </row>
        <row r="740">
          <cell r="A740">
            <v>3130000300</v>
          </cell>
          <cell r="B740" t="str">
            <v>RESERVAS VOLUNTARIAS</v>
          </cell>
          <cell r="C740">
            <v>-11364.39</v>
          </cell>
          <cell r="D740">
            <v>-11364.39</v>
          </cell>
        </row>
        <row r="741">
          <cell r="A741">
            <v>32</v>
          </cell>
          <cell r="B741" t="str">
            <v>PATRIMONIO RESTRINGIDO</v>
          </cell>
          <cell r="C741">
            <v>-4430472.16</v>
          </cell>
          <cell r="D741">
            <v>-4430472.16</v>
          </cell>
        </row>
        <row r="742">
          <cell r="A742">
            <v>321</v>
          </cell>
          <cell r="B742" t="str">
            <v>UTILIDADES NO DISTRIBUIBLES</v>
          </cell>
          <cell r="C742">
            <v>-1146046.1299999999</v>
          </cell>
          <cell r="D742">
            <v>-1146046.1299999999</v>
          </cell>
        </row>
        <row r="743">
          <cell r="A743">
            <v>3210</v>
          </cell>
          <cell r="B743" t="str">
            <v>UTILIDADES NO DISTRIBUIBLES</v>
          </cell>
          <cell r="C743">
            <v>-1146046.1299999999</v>
          </cell>
          <cell r="D743">
            <v>-1146046.1299999999</v>
          </cell>
        </row>
        <row r="744">
          <cell r="A744">
            <v>321000</v>
          </cell>
          <cell r="B744" t="str">
            <v>UTILIDADES NO DISTRIBUIBLES</v>
          </cell>
          <cell r="C744">
            <v>-1146046.1299999999</v>
          </cell>
          <cell r="D744">
            <v>-1146046.1299999999</v>
          </cell>
        </row>
        <row r="745">
          <cell r="A745">
            <v>3210000000</v>
          </cell>
          <cell r="B745" t="str">
            <v>UTILIDADES NO DISTRIBUIBLES</v>
          </cell>
          <cell r="C745">
            <v>-1146046.1299999999</v>
          </cell>
          <cell r="D745">
            <v>-1146046.1299999999</v>
          </cell>
        </row>
        <row r="746">
          <cell r="A746">
            <v>322</v>
          </cell>
          <cell r="B746" t="str">
            <v>REVALUACIONES</v>
          </cell>
          <cell r="C746">
            <v>-3283546.68</v>
          </cell>
          <cell r="D746">
            <v>-3283546.68</v>
          </cell>
        </row>
        <row r="747">
          <cell r="A747">
            <v>3220</v>
          </cell>
          <cell r="B747" t="str">
            <v>REVALUACIONES</v>
          </cell>
          <cell r="C747">
            <v>-3283546.68</v>
          </cell>
          <cell r="D747">
            <v>-3283546.68</v>
          </cell>
        </row>
        <row r="748">
          <cell r="A748">
            <v>322000</v>
          </cell>
          <cell r="B748" t="str">
            <v>REVALUACIONES</v>
          </cell>
          <cell r="C748">
            <v>-3283546.68</v>
          </cell>
          <cell r="D748">
            <v>-3283546.68</v>
          </cell>
        </row>
        <row r="749">
          <cell r="A749">
            <v>3220000100</v>
          </cell>
          <cell r="B749" t="str">
            <v>REVALUO DE INMUEBLES DEL ACTIVO FIJO</v>
          </cell>
          <cell r="C749">
            <v>-3283546.68</v>
          </cell>
          <cell r="D749">
            <v>-3283546.68</v>
          </cell>
        </row>
        <row r="750">
          <cell r="A750">
            <v>322000010001</v>
          </cell>
          <cell r="B750" t="str">
            <v>TERRENOS</v>
          </cell>
          <cell r="C750">
            <v>-1504291.48</v>
          </cell>
          <cell r="D750">
            <v>-1504291.48</v>
          </cell>
        </row>
        <row r="751">
          <cell r="A751">
            <v>322000010002</v>
          </cell>
          <cell r="B751" t="str">
            <v>EDIFICACIONES</v>
          </cell>
          <cell r="C751">
            <v>-1779255.2</v>
          </cell>
          <cell r="D751">
            <v>-1779255.2</v>
          </cell>
        </row>
        <row r="752">
          <cell r="A752">
            <v>324</v>
          </cell>
          <cell r="B752" t="str">
            <v>DONACIONES</v>
          </cell>
          <cell r="C752">
            <v>-879.35</v>
          </cell>
          <cell r="D752">
            <v>-879.35</v>
          </cell>
        </row>
        <row r="753">
          <cell r="A753">
            <v>3240</v>
          </cell>
          <cell r="B753" t="str">
            <v>DONACIONES</v>
          </cell>
          <cell r="C753">
            <v>-879.35</v>
          </cell>
          <cell r="D753">
            <v>-879.35</v>
          </cell>
        </row>
        <row r="754">
          <cell r="A754">
            <v>324002</v>
          </cell>
          <cell r="B754" t="str">
            <v>OTRAS DONACIONES</v>
          </cell>
          <cell r="C754">
            <v>-879.35</v>
          </cell>
          <cell r="D754">
            <v>-879.35</v>
          </cell>
        </row>
        <row r="755">
          <cell r="A755">
            <v>3240020300</v>
          </cell>
          <cell r="B755" t="str">
            <v>MUEBLES</v>
          </cell>
          <cell r="C755">
            <v>-879.35</v>
          </cell>
          <cell r="D755">
            <v>-879.35</v>
          </cell>
        </row>
        <row r="756">
          <cell r="A756">
            <v>0</v>
          </cell>
          <cell r="C756"/>
          <cell r="D756"/>
        </row>
        <row r="757">
          <cell r="A757">
            <v>0</v>
          </cell>
          <cell r="B757" t="str">
            <v>TOTAL PATRIMONIO</v>
          </cell>
          <cell r="C757">
            <v>-123633804.09999999</v>
          </cell>
          <cell r="D757">
            <v>-123633804.09999999</v>
          </cell>
        </row>
        <row r="758">
          <cell r="A758">
            <v>0</v>
          </cell>
          <cell r="C758"/>
          <cell r="D758"/>
        </row>
        <row r="759">
          <cell r="A759">
            <v>61</v>
          </cell>
          <cell r="B759" t="str">
            <v>INGRESOS DE OPERACIONES DE INTERMEDIACION</v>
          </cell>
          <cell r="C759">
            <v>-33870303.340000004</v>
          </cell>
          <cell r="D759">
            <v>-33870303.340000004</v>
          </cell>
        </row>
        <row r="760">
          <cell r="A760">
            <v>611</v>
          </cell>
          <cell r="B760" t="str">
            <v>INGRESOS DE OPERACIONES DE INTERMEDIACION</v>
          </cell>
          <cell r="C760">
            <v>-33870303.340000004</v>
          </cell>
          <cell r="D760">
            <v>-33870303.340000004</v>
          </cell>
        </row>
        <row r="761">
          <cell r="A761">
            <v>6110</v>
          </cell>
          <cell r="B761" t="str">
            <v>INGRESOS DE OPERACIONES DE INTERMEDIACION</v>
          </cell>
          <cell r="C761">
            <v>-33870303.340000004</v>
          </cell>
          <cell r="D761">
            <v>-33870303.340000004</v>
          </cell>
        </row>
        <row r="762">
          <cell r="A762">
            <v>611001</v>
          </cell>
          <cell r="B762" t="str">
            <v>CARTERA DE PRESTAMOS</v>
          </cell>
          <cell r="C762">
            <v>-21177416.559999999</v>
          </cell>
          <cell r="D762">
            <v>-21177416.559999999</v>
          </cell>
        </row>
        <row r="763">
          <cell r="A763">
            <v>6110010100</v>
          </cell>
          <cell r="B763" t="str">
            <v>INTERESES</v>
          </cell>
          <cell r="C763">
            <v>-21177416.559999999</v>
          </cell>
          <cell r="D763">
            <v>-21177416.559999999</v>
          </cell>
        </row>
        <row r="764">
          <cell r="A764">
            <v>611001010001</v>
          </cell>
          <cell r="B764" t="str">
            <v>PACTADOS HASTA UN AÑO PLAZO</v>
          </cell>
          <cell r="C764">
            <v>-156079.67000000001</v>
          </cell>
          <cell r="D764">
            <v>-156079.67000000001</v>
          </cell>
        </row>
        <row r="765">
          <cell r="A765">
            <v>61100101000101</v>
          </cell>
          <cell r="B765" t="str">
            <v>OTORGAMIENTOS ORIGINALES</v>
          </cell>
          <cell r="C765">
            <v>-156077.5</v>
          </cell>
          <cell r="D765">
            <v>-156077.5</v>
          </cell>
        </row>
        <row r="766">
          <cell r="A766">
            <v>61100101000103</v>
          </cell>
          <cell r="B766" t="str">
            <v>INTERESES MORATORIOS</v>
          </cell>
          <cell r="C766">
            <v>-2.17</v>
          </cell>
          <cell r="D766">
            <v>-2.17</v>
          </cell>
        </row>
        <row r="767">
          <cell r="A767">
            <v>611001010002</v>
          </cell>
          <cell r="B767" t="str">
            <v>PACTADOS A MAS DE UN AÑO PLAZO</v>
          </cell>
          <cell r="C767">
            <v>-21021336.890000001</v>
          </cell>
          <cell r="D767">
            <v>-21021336.890000001</v>
          </cell>
        </row>
        <row r="768">
          <cell r="A768">
            <v>61100101000201</v>
          </cell>
          <cell r="B768" t="str">
            <v>OTORGAMIENTOS ORIGINALES</v>
          </cell>
          <cell r="C768">
            <v>-21021327.530000001</v>
          </cell>
          <cell r="D768">
            <v>-21021327.530000001</v>
          </cell>
        </row>
        <row r="769">
          <cell r="A769">
            <v>61100101000203</v>
          </cell>
          <cell r="B769" t="str">
            <v>INTERESES MORATORIOS</v>
          </cell>
          <cell r="C769">
            <v>-9.36</v>
          </cell>
          <cell r="D769">
            <v>-9.36</v>
          </cell>
        </row>
        <row r="770">
          <cell r="A770">
            <v>611002</v>
          </cell>
          <cell r="B770" t="str">
            <v>CARTERA DE INVERSIONES</v>
          </cell>
          <cell r="C770">
            <v>-11879077.210000001</v>
          </cell>
          <cell r="D770">
            <v>-11879077.210000001</v>
          </cell>
        </row>
        <row r="771">
          <cell r="A771">
            <v>6110020100</v>
          </cell>
          <cell r="B771" t="str">
            <v>INTERESES</v>
          </cell>
          <cell r="C771">
            <v>-11879077.210000001</v>
          </cell>
          <cell r="D771">
            <v>-11879077.210000001</v>
          </cell>
        </row>
        <row r="772">
          <cell r="A772">
            <v>611002010001</v>
          </cell>
          <cell r="B772" t="str">
            <v>TITULOS VALORES CONSERVADOS PARA NEGOCIACION</v>
          </cell>
          <cell r="C772">
            <v>-11879077.210000001</v>
          </cell>
          <cell r="D772">
            <v>-11879077.210000001</v>
          </cell>
        </row>
        <row r="773">
          <cell r="A773">
            <v>61100201000102</v>
          </cell>
          <cell r="B773" t="str">
            <v>TITULOS VALORES TRANSFERIDOS</v>
          </cell>
          <cell r="C773">
            <v>-11879077.210000001</v>
          </cell>
          <cell r="D773">
            <v>-11879077.210000001</v>
          </cell>
        </row>
        <row r="774">
          <cell r="A774">
            <v>611004</v>
          </cell>
          <cell r="B774" t="str">
            <v>INTERESES SOBRE DEPOSITOS</v>
          </cell>
          <cell r="C774">
            <v>-813809.57</v>
          </cell>
          <cell r="D774">
            <v>-813809.57</v>
          </cell>
        </row>
        <row r="775">
          <cell r="A775">
            <v>6110040100</v>
          </cell>
          <cell r="B775" t="str">
            <v>EN EL BCR</v>
          </cell>
          <cell r="C775">
            <v>-12004.73</v>
          </cell>
          <cell r="D775">
            <v>-12004.73</v>
          </cell>
        </row>
        <row r="776">
          <cell r="A776">
            <v>611004010001</v>
          </cell>
          <cell r="B776" t="str">
            <v>DEPOSITOS PARA RESERVA DE LIQUDEZ</v>
          </cell>
          <cell r="C776">
            <v>-12004.73</v>
          </cell>
          <cell r="D776">
            <v>-12004.73</v>
          </cell>
        </row>
        <row r="777">
          <cell r="A777">
            <v>6110040200</v>
          </cell>
          <cell r="B777" t="str">
            <v>EN OTRAS INSTITUCIONES FINANCIERAS</v>
          </cell>
          <cell r="C777">
            <v>-801804.84</v>
          </cell>
          <cell r="D777">
            <v>-801804.84</v>
          </cell>
        </row>
        <row r="778">
          <cell r="A778">
            <v>611004020001</v>
          </cell>
          <cell r="B778" t="str">
            <v>OTRAS ENTIDADES DEL SISTEMA FIANCIERO</v>
          </cell>
          <cell r="C778">
            <v>-801804.84</v>
          </cell>
          <cell r="D778">
            <v>-801804.84</v>
          </cell>
        </row>
        <row r="779">
          <cell r="A779">
            <v>61100402000101</v>
          </cell>
          <cell r="B779" t="str">
            <v>DEPOSITOS A LA VISTA</v>
          </cell>
          <cell r="C779">
            <v>-801804.84</v>
          </cell>
          <cell r="D779">
            <v>-801804.84</v>
          </cell>
        </row>
        <row r="780">
          <cell r="A780">
            <v>6110040200010100</v>
          </cell>
          <cell r="B780" t="str">
            <v>BANCOS</v>
          </cell>
          <cell r="C780">
            <v>-801804.84</v>
          </cell>
          <cell r="D780">
            <v>-801804.84</v>
          </cell>
        </row>
        <row r="781">
          <cell r="A781">
            <v>62</v>
          </cell>
          <cell r="B781" t="str">
            <v>INGRESOS DE OTRAS OPERACIONES</v>
          </cell>
          <cell r="C781">
            <v>-14958914.73</v>
          </cell>
          <cell r="D781">
            <v>-14958914.73</v>
          </cell>
        </row>
        <row r="782">
          <cell r="A782">
            <v>621</v>
          </cell>
          <cell r="B782" t="str">
            <v>INGRESOS DE OTRAS OPERACIONES</v>
          </cell>
          <cell r="C782">
            <v>-14958914.73</v>
          </cell>
          <cell r="D782">
            <v>-14958914.73</v>
          </cell>
        </row>
        <row r="783">
          <cell r="A783">
            <v>6210</v>
          </cell>
          <cell r="B783" t="str">
            <v>INGRESOS DE OTRAS OPERACIONES</v>
          </cell>
          <cell r="C783">
            <v>-14958914.73</v>
          </cell>
          <cell r="D783">
            <v>-14958914.73</v>
          </cell>
        </row>
        <row r="784">
          <cell r="A784">
            <v>621002</v>
          </cell>
          <cell r="B784" t="str">
            <v>SERVICIOS TECNICOS</v>
          </cell>
          <cell r="C784">
            <v>-1132676.57</v>
          </cell>
          <cell r="D784">
            <v>-1132676.57</v>
          </cell>
        </row>
        <row r="785">
          <cell r="A785">
            <v>6210020300</v>
          </cell>
          <cell r="B785" t="str">
            <v>SERVICIOS DE CAPACITACION</v>
          </cell>
          <cell r="C785">
            <v>-522044</v>
          </cell>
          <cell r="D785">
            <v>-522044</v>
          </cell>
        </row>
        <row r="786">
          <cell r="A786">
            <v>6210020700</v>
          </cell>
          <cell r="B786" t="str">
            <v>ASESORIA</v>
          </cell>
          <cell r="C786">
            <v>-19800</v>
          </cell>
          <cell r="D786">
            <v>-19800</v>
          </cell>
        </row>
        <row r="787">
          <cell r="A787">
            <v>6210029100</v>
          </cell>
          <cell r="B787" t="str">
            <v>OTROS</v>
          </cell>
          <cell r="C787">
            <v>-590832.56999999995</v>
          </cell>
          <cell r="D787">
            <v>-590832.56999999995</v>
          </cell>
        </row>
        <row r="788">
          <cell r="A788">
            <v>621002910003</v>
          </cell>
          <cell r="B788" t="str">
            <v>SERVICIO DE SELECCION Y EVALUACION DE RECURSOS HUMANOS</v>
          </cell>
          <cell r="C788">
            <v>-19470</v>
          </cell>
          <cell r="D788">
            <v>-19470</v>
          </cell>
        </row>
        <row r="789">
          <cell r="A789">
            <v>621002910004</v>
          </cell>
          <cell r="B789" t="str">
            <v>SERVICIO DE CIERRE CENTRALIZADO EN CADI</v>
          </cell>
          <cell r="C789">
            <v>-257080.88</v>
          </cell>
          <cell r="D789">
            <v>-257080.88</v>
          </cell>
        </row>
        <row r="790">
          <cell r="A790">
            <v>621002910006</v>
          </cell>
          <cell r="B790" t="str">
            <v>SERVICIO DE ASESORIA MYPE</v>
          </cell>
          <cell r="C790">
            <v>-314281.69</v>
          </cell>
          <cell r="D790">
            <v>-314281.69</v>
          </cell>
        </row>
        <row r="791">
          <cell r="A791">
            <v>621004</v>
          </cell>
          <cell r="B791" t="str">
            <v>SERVICIOS FINANCIEROS</v>
          </cell>
          <cell r="C791">
            <v>-13826238.16</v>
          </cell>
          <cell r="D791">
            <v>-13826238.16</v>
          </cell>
        </row>
        <row r="792">
          <cell r="A792">
            <v>6210040400</v>
          </cell>
          <cell r="B792" t="str">
            <v>OTROS</v>
          </cell>
          <cell r="C792">
            <v>-13826238.16</v>
          </cell>
          <cell r="D792">
            <v>-13826238.16</v>
          </cell>
        </row>
        <row r="793">
          <cell r="A793">
            <v>621004040006</v>
          </cell>
          <cell r="B793" t="str">
            <v>SERVICIO DE SALUD A TU ALCANCE</v>
          </cell>
          <cell r="C793">
            <v>-16395.34</v>
          </cell>
          <cell r="D793">
            <v>-16395.34</v>
          </cell>
        </row>
        <row r="794">
          <cell r="A794">
            <v>621004040009</v>
          </cell>
          <cell r="B794" t="str">
            <v>COMISION POR PAGO REMESAS FAMILIARES</v>
          </cell>
          <cell r="C794">
            <v>-1235477.24</v>
          </cell>
          <cell r="D794">
            <v>-1235477.24</v>
          </cell>
        </row>
        <row r="795">
          <cell r="A795">
            <v>621004040010</v>
          </cell>
          <cell r="B795" t="str">
            <v>RESGUARDO Y CUSTODIA DE DOCUMENTOS</v>
          </cell>
          <cell r="C795">
            <v>-25624.5</v>
          </cell>
          <cell r="D795">
            <v>-25624.5</v>
          </cell>
        </row>
        <row r="796">
          <cell r="A796">
            <v>621004040018</v>
          </cell>
          <cell r="B796" t="str">
            <v>COMISIONES POR COMPRA TARJETAS DE DEBITO</v>
          </cell>
          <cell r="C796">
            <v>-653266.31000000006</v>
          </cell>
          <cell r="D796">
            <v>-653266.31000000006</v>
          </cell>
        </row>
        <row r="797">
          <cell r="A797">
            <v>621004040020</v>
          </cell>
          <cell r="B797" t="str">
            <v>COMISONES POR SERVICIO DE RETIRO TARJETA DE CREDITO ATMS</v>
          </cell>
          <cell r="C797">
            <v>-467.4</v>
          </cell>
          <cell r="D797">
            <v>-467.4</v>
          </cell>
        </row>
        <row r="798">
          <cell r="A798">
            <v>621004040021</v>
          </cell>
          <cell r="B798" t="str">
            <v>COMISIONES POR SERVICIO RETIRO DE EFECTIVO TARJETA DE DEBITO</v>
          </cell>
          <cell r="C798">
            <v>-98890.55</v>
          </cell>
          <cell r="D798">
            <v>-98890.55</v>
          </cell>
        </row>
        <row r="799">
          <cell r="A799">
            <v>621004040022</v>
          </cell>
          <cell r="B799" t="str">
            <v>COMISION RUTEO TRANSACCIONES TARJETA DE CREDITO POS</v>
          </cell>
          <cell r="C799">
            <v>-1817504.34</v>
          </cell>
          <cell r="D799">
            <v>-1817504.34</v>
          </cell>
        </row>
        <row r="800">
          <cell r="A800">
            <v>621004040023</v>
          </cell>
          <cell r="B800" t="str">
            <v>COMISION RUTEO TRANSACCIONES TARJETA DE DEBITO POS</v>
          </cell>
          <cell r="C800">
            <v>-811630.04</v>
          </cell>
          <cell r="D800">
            <v>-811630.04</v>
          </cell>
        </row>
        <row r="801">
          <cell r="A801">
            <v>621004040027</v>
          </cell>
          <cell r="B801" t="str">
            <v>ADMINISTRACION TARJETA DE CREDITO</v>
          </cell>
          <cell r="C801">
            <v>-2753096.7</v>
          </cell>
          <cell r="D801">
            <v>-2753096.7</v>
          </cell>
        </row>
        <row r="802">
          <cell r="A802">
            <v>621004040028</v>
          </cell>
          <cell r="B802" t="str">
            <v>ADMINISTRACION TARJETA DE DEBITO</v>
          </cell>
          <cell r="C802">
            <v>-2024909</v>
          </cell>
          <cell r="D802">
            <v>-2024909</v>
          </cell>
        </row>
        <row r="803">
          <cell r="A803">
            <v>621004040031</v>
          </cell>
          <cell r="B803" t="str">
            <v>SERVICIO SARO</v>
          </cell>
          <cell r="C803">
            <v>-363628.89</v>
          </cell>
          <cell r="D803">
            <v>-363628.89</v>
          </cell>
        </row>
        <row r="804">
          <cell r="A804">
            <v>621004040032</v>
          </cell>
          <cell r="B804" t="str">
            <v>SERVICIO CREDIT SCORING</v>
          </cell>
          <cell r="C804">
            <v>-369204.12</v>
          </cell>
          <cell r="D804">
            <v>-369204.12</v>
          </cell>
        </row>
        <row r="805">
          <cell r="A805">
            <v>621004040044</v>
          </cell>
          <cell r="B805" t="str">
            <v>COMISIONES POR SERVICIO DE RED ATM´S</v>
          </cell>
          <cell r="C805">
            <v>-1009787.72</v>
          </cell>
          <cell r="D805">
            <v>-1009787.72</v>
          </cell>
        </row>
        <row r="806">
          <cell r="A806">
            <v>621004040045</v>
          </cell>
          <cell r="B806" t="str">
            <v>ADMINISTRACION Y OTROS SERVICIOS ATM´S</v>
          </cell>
          <cell r="C806">
            <v>-99800</v>
          </cell>
          <cell r="D806">
            <v>-99800</v>
          </cell>
        </row>
        <row r="807">
          <cell r="A807">
            <v>621004040047</v>
          </cell>
          <cell r="B807" t="str">
            <v>CORRESPONSALES NO BANCARIOS</v>
          </cell>
          <cell r="C807">
            <v>-184876.43</v>
          </cell>
          <cell r="D807">
            <v>-184876.43</v>
          </cell>
        </row>
        <row r="808">
          <cell r="A808">
            <v>62100404004701</v>
          </cell>
          <cell r="B808" t="str">
            <v>COMISION POR SERVICIO DE RED DE CNB</v>
          </cell>
          <cell r="C808">
            <v>-182854.16</v>
          </cell>
          <cell r="D808">
            <v>-182854.16</v>
          </cell>
        </row>
        <row r="809">
          <cell r="A809">
            <v>62100404004703</v>
          </cell>
          <cell r="B809" t="str">
            <v>COMISION DE SERVICIOS CNB´S ADMINISTRADOS POR FEDESERVI</v>
          </cell>
          <cell r="C809">
            <v>-2022.27</v>
          </cell>
          <cell r="D809">
            <v>-2022.27</v>
          </cell>
        </row>
        <row r="810">
          <cell r="A810">
            <v>621004040048</v>
          </cell>
          <cell r="B810" t="str">
            <v>ADMINISTRACION Y OTROS SERVICIOS CNB</v>
          </cell>
          <cell r="C810">
            <v>-63599.35</v>
          </cell>
          <cell r="D810">
            <v>-63599.35</v>
          </cell>
        </row>
        <row r="811">
          <cell r="A811">
            <v>621004040049</v>
          </cell>
          <cell r="B811" t="str">
            <v>COMISION POR OPERACIONES INTERENTIDADES</v>
          </cell>
          <cell r="C811">
            <v>-5624</v>
          </cell>
          <cell r="D811">
            <v>-5624</v>
          </cell>
        </row>
        <row r="812">
          <cell r="A812">
            <v>621004040050</v>
          </cell>
          <cell r="B812" t="str">
            <v>COMISION POR SERVICIO DE COLECTURIA BELCORP</v>
          </cell>
          <cell r="C812">
            <v>-2590.25</v>
          </cell>
          <cell r="D812">
            <v>-2590.25</v>
          </cell>
        </row>
        <row r="813">
          <cell r="A813">
            <v>621004040051</v>
          </cell>
          <cell r="B813" t="str">
            <v>SERVICIO DE ORGANIZACION Y METODOS</v>
          </cell>
          <cell r="C813">
            <v>-2700</v>
          </cell>
          <cell r="D813">
            <v>-2700</v>
          </cell>
        </row>
        <row r="814">
          <cell r="A814">
            <v>621004040056</v>
          </cell>
          <cell r="B814" t="str">
            <v>SERVICIO DE BANCA MOVIL</v>
          </cell>
          <cell r="C814">
            <v>-918868.96</v>
          </cell>
          <cell r="D814">
            <v>-918868.96</v>
          </cell>
        </row>
        <row r="815">
          <cell r="A815">
            <v>62100404005601</v>
          </cell>
          <cell r="B815" t="str">
            <v>COMISION POR SERVICIO DE BANCA MOVIL</v>
          </cell>
          <cell r="C815">
            <v>-235408.71</v>
          </cell>
          <cell r="D815">
            <v>-235408.71</v>
          </cell>
        </row>
        <row r="816">
          <cell r="A816">
            <v>62100404005602</v>
          </cell>
          <cell r="B816" t="str">
            <v>SERVICIO DE ADMINISTRACION DE BANCA MOVIL</v>
          </cell>
          <cell r="C816">
            <v>-683460.25</v>
          </cell>
          <cell r="D816">
            <v>-683460.25</v>
          </cell>
        </row>
        <row r="817">
          <cell r="A817">
            <v>621004040060</v>
          </cell>
          <cell r="B817" t="str">
            <v>CALL CENTER TARJETAS</v>
          </cell>
          <cell r="C817">
            <v>-1233470.3</v>
          </cell>
          <cell r="D817">
            <v>-1233470.3</v>
          </cell>
        </row>
        <row r="818">
          <cell r="A818">
            <v>621004040061</v>
          </cell>
          <cell r="B818" t="str">
            <v>SERVICIOS DE COLECTURIA</v>
          </cell>
          <cell r="C818">
            <v>-3285.01</v>
          </cell>
          <cell r="D818">
            <v>-3285.01</v>
          </cell>
        </row>
        <row r="819">
          <cell r="A819">
            <v>621004040064</v>
          </cell>
          <cell r="B819" t="str">
            <v>COMISION POR SERVICIO DE COMERCIALIZACION DE SEGUROS</v>
          </cell>
          <cell r="C819">
            <v>-30156.99</v>
          </cell>
          <cell r="D819">
            <v>-30156.99</v>
          </cell>
        </row>
        <row r="820">
          <cell r="A820">
            <v>621004040065</v>
          </cell>
          <cell r="B820" t="str">
            <v>COMISION POR SERVICIOS DE COMERCIALIZACION</v>
          </cell>
          <cell r="C820">
            <v>-109.52</v>
          </cell>
          <cell r="D820">
            <v>-109.52</v>
          </cell>
        </row>
        <row r="821">
          <cell r="A821">
            <v>62100404006501</v>
          </cell>
          <cell r="B821" t="str">
            <v>COMERCIALIZACION DE SEGURO REMESAS FAMILIARES</v>
          </cell>
          <cell r="C821">
            <v>-109.52</v>
          </cell>
          <cell r="D821">
            <v>-109.52</v>
          </cell>
        </row>
        <row r="822">
          <cell r="A822">
            <v>621004040066</v>
          </cell>
          <cell r="B822" t="str">
            <v>SERVICIO DE KIOSKOS FINANCIEROS</v>
          </cell>
          <cell r="C822">
            <v>-10532.8</v>
          </cell>
          <cell r="D822">
            <v>-10532.8</v>
          </cell>
        </row>
        <row r="823">
          <cell r="A823">
            <v>62100404006601</v>
          </cell>
          <cell r="B823" t="str">
            <v>COMISION POR USO DE KIOSKOS</v>
          </cell>
          <cell r="C823">
            <v>-6.16</v>
          </cell>
          <cell r="D823">
            <v>-6.16</v>
          </cell>
        </row>
        <row r="824">
          <cell r="A824">
            <v>62100404006602</v>
          </cell>
          <cell r="B824" t="str">
            <v>COMISION POR RUTEO DE TRANSACCION DE KIOSKOS</v>
          </cell>
          <cell r="C824">
            <v>-76.64</v>
          </cell>
          <cell r="D824">
            <v>-76.64</v>
          </cell>
        </row>
        <row r="825">
          <cell r="A825">
            <v>62100404006603</v>
          </cell>
          <cell r="B825" t="str">
            <v>COMISION POR SERVICIO DE ADMINISTRACION DE KIOSKOS</v>
          </cell>
          <cell r="C825">
            <v>-10450</v>
          </cell>
          <cell r="D825">
            <v>-10450</v>
          </cell>
        </row>
        <row r="826">
          <cell r="A826">
            <v>621004040068</v>
          </cell>
          <cell r="B826" t="str">
            <v>INGRESO POR SERVICIOS DE AGENCIAS DE FEDECREDITO</v>
          </cell>
          <cell r="C826">
            <v>-26939.35</v>
          </cell>
          <cell r="D826">
            <v>-26939.35</v>
          </cell>
        </row>
        <row r="827">
          <cell r="A827">
            <v>62100404006801</v>
          </cell>
          <cell r="B827" t="str">
            <v>AGENCIA MULTIPLAZA</v>
          </cell>
          <cell r="C827">
            <v>-17590.95</v>
          </cell>
          <cell r="D827">
            <v>-17590.95</v>
          </cell>
        </row>
        <row r="828">
          <cell r="A828">
            <v>62100404006802</v>
          </cell>
          <cell r="B828" t="str">
            <v>AGENCIA WORLD TRADE CENTER</v>
          </cell>
          <cell r="C828">
            <v>-9348.4</v>
          </cell>
          <cell r="D828">
            <v>-9348.4</v>
          </cell>
        </row>
        <row r="829">
          <cell r="A829">
            <v>621004040069</v>
          </cell>
          <cell r="B829" t="str">
            <v>COMISIONES POR SERVICIO DE COMERCIOS AFILIADOS</v>
          </cell>
          <cell r="C829">
            <v>-3.29</v>
          </cell>
          <cell r="D829">
            <v>-3.29</v>
          </cell>
        </row>
        <row r="830">
          <cell r="A830">
            <v>62100404006901</v>
          </cell>
          <cell r="B830" t="str">
            <v>TASA DE INTERCAMBIO FIJA</v>
          </cell>
          <cell r="C830">
            <v>-3.03</v>
          </cell>
          <cell r="D830">
            <v>-3.03</v>
          </cell>
        </row>
        <row r="831">
          <cell r="A831">
            <v>6210040400690100</v>
          </cell>
          <cell r="B831" t="str">
            <v>COMISION POR COMPRAS CON TARJETAS DEL SISTEMA FEDECREDITO TD</v>
          </cell>
          <cell r="C831">
            <v>-0.44</v>
          </cell>
          <cell r="D831">
            <v>-0.44</v>
          </cell>
        </row>
        <row r="832">
          <cell r="A832">
            <v>6210040400690100</v>
          </cell>
          <cell r="B832" t="str">
            <v>COMISION POR COMPRAS CON TARJETAS DEL SISTEMA FEDECREDITO TC</v>
          </cell>
          <cell r="C832">
            <v>-2.59</v>
          </cell>
          <cell r="D832">
            <v>-2.59</v>
          </cell>
        </row>
        <row r="833">
          <cell r="A833">
            <v>62100404006902</v>
          </cell>
          <cell r="B833" t="str">
            <v>TASA DE ADQUIRENCIA</v>
          </cell>
          <cell r="C833">
            <v>-0.26</v>
          </cell>
          <cell r="D833">
            <v>-0.26</v>
          </cell>
        </row>
        <row r="834">
          <cell r="A834">
            <v>6210040400690200</v>
          </cell>
          <cell r="B834" t="str">
            <v>COMISION POR COMPRAS CON TARJETAS DEL SISTEMA FEDECREDITO TD</v>
          </cell>
          <cell r="C834">
            <v>-0.04</v>
          </cell>
          <cell r="D834">
            <v>-0.04</v>
          </cell>
        </row>
        <row r="835">
          <cell r="A835">
            <v>6210040400690200</v>
          </cell>
          <cell r="B835" t="str">
            <v>COMISION POR COMPRAS CON TARJETAS DEL SISTEMA FEDECREDITO TC</v>
          </cell>
          <cell r="C835">
            <v>-0.22</v>
          </cell>
          <cell r="D835">
            <v>-0.22</v>
          </cell>
        </row>
        <row r="836">
          <cell r="A836">
            <v>621004040099</v>
          </cell>
          <cell r="B836" t="str">
            <v>OTROS</v>
          </cell>
          <cell r="C836">
            <v>-63799.76</v>
          </cell>
          <cell r="D836">
            <v>-63799.76</v>
          </cell>
        </row>
        <row r="837">
          <cell r="A837">
            <v>63</v>
          </cell>
          <cell r="B837" t="str">
            <v>INGRESOS NO OPERACIONALES</v>
          </cell>
          <cell r="C837">
            <v>-568939.07999999996</v>
          </cell>
          <cell r="D837">
            <v>-568939.07999999996</v>
          </cell>
        </row>
        <row r="838">
          <cell r="A838">
            <v>631</v>
          </cell>
          <cell r="B838" t="str">
            <v>INGRESOS NO OPERACIONALES</v>
          </cell>
          <cell r="C838">
            <v>-568939.07999999996</v>
          </cell>
          <cell r="D838">
            <v>-568939.07999999996</v>
          </cell>
        </row>
        <row r="839">
          <cell r="A839">
            <v>6310</v>
          </cell>
          <cell r="B839" t="str">
            <v>INGRESOS NO OPERACIONALES</v>
          </cell>
          <cell r="C839">
            <v>-568939.07999999996</v>
          </cell>
          <cell r="D839">
            <v>-568939.07999999996</v>
          </cell>
        </row>
        <row r="840">
          <cell r="A840">
            <v>631001</v>
          </cell>
          <cell r="B840" t="str">
            <v>INGRESOS DE EJERCICIOS ANTERIORES</v>
          </cell>
          <cell r="C840">
            <v>-89633.2</v>
          </cell>
          <cell r="D840">
            <v>-89633.2</v>
          </cell>
        </row>
        <row r="841">
          <cell r="A841">
            <v>6310010300</v>
          </cell>
          <cell r="B841" t="str">
            <v>RECUPERACIONES DE GASTOS</v>
          </cell>
          <cell r="C841">
            <v>-4368.84</v>
          </cell>
          <cell r="D841">
            <v>-4368.84</v>
          </cell>
        </row>
        <row r="842">
          <cell r="A842">
            <v>6310010400</v>
          </cell>
          <cell r="B842" t="str">
            <v>LIBERACI¢N DE RESERVAS DE SANEAMIENTO</v>
          </cell>
          <cell r="C842">
            <v>-85264.36</v>
          </cell>
          <cell r="D842">
            <v>-85264.36</v>
          </cell>
        </row>
        <row r="843">
          <cell r="A843">
            <v>631001040001</v>
          </cell>
          <cell r="B843" t="str">
            <v>CAPITAL</v>
          </cell>
          <cell r="C843">
            <v>-14112.42</v>
          </cell>
          <cell r="D843">
            <v>-14112.42</v>
          </cell>
        </row>
        <row r="844">
          <cell r="A844">
            <v>63100104000101</v>
          </cell>
          <cell r="B844" t="str">
            <v>RESERVA PRESTAMOS CATEGORIA A2 Y B</v>
          </cell>
          <cell r="C844">
            <v>-14112.42</v>
          </cell>
          <cell r="D844">
            <v>-14112.42</v>
          </cell>
        </row>
        <row r="845">
          <cell r="A845">
            <v>631001040002</v>
          </cell>
          <cell r="B845" t="str">
            <v>INTERESES</v>
          </cell>
          <cell r="C845">
            <v>-328.6</v>
          </cell>
          <cell r="D845">
            <v>-328.6</v>
          </cell>
        </row>
        <row r="846">
          <cell r="A846">
            <v>63100104000201</v>
          </cell>
          <cell r="B846" t="str">
            <v>RESERVA PRESTAMOS CATEGORIA A2 Y B</v>
          </cell>
          <cell r="C846">
            <v>-328.6</v>
          </cell>
          <cell r="D846">
            <v>-328.6</v>
          </cell>
        </row>
        <row r="847">
          <cell r="A847">
            <v>631001040003</v>
          </cell>
          <cell r="B847" t="str">
            <v>CUENTAS POR COBRAR</v>
          </cell>
          <cell r="C847">
            <v>-2324.1799999999998</v>
          </cell>
          <cell r="D847">
            <v>-2324.1799999999998</v>
          </cell>
        </row>
        <row r="848">
          <cell r="A848">
            <v>631001040006</v>
          </cell>
          <cell r="B848" t="str">
            <v>RESERVA VOLUNTARIA DE PRESTAMOS</v>
          </cell>
          <cell r="C848">
            <v>-68499.16</v>
          </cell>
          <cell r="D848">
            <v>-68499.16</v>
          </cell>
        </row>
        <row r="849">
          <cell r="A849">
            <v>631003</v>
          </cell>
          <cell r="B849" t="str">
            <v>INGRESOS POR EXPLOTACION DE ACTIVOS</v>
          </cell>
          <cell r="C849">
            <v>-49500</v>
          </cell>
          <cell r="D849">
            <v>-49500</v>
          </cell>
        </row>
        <row r="850">
          <cell r="A850">
            <v>6310030100</v>
          </cell>
          <cell r="B850" t="str">
            <v>ACTIVO FIJO</v>
          </cell>
          <cell r="C850">
            <v>-49500</v>
          </cell>
          <cell r="D850">
            <v>-49500</v>
          </cell>
        </row>
        <row r="851">
          <cell r="A851">
            <v>631003010001</v>
          </cell>
          <cell r="B851" t="str">
            <v>INMUEBLES</v>
          </cell>
          <cell r="C851">
            <v>-49500</v>
          </cell>
          <cell r="D851">
            <v>-49500</v>
          </cell>
        </row>
        <row r="852">
          <cell r="A852">
            <v>631099</v>
          </cell>
          <cell r="B852" t="str">
            <v>OTROS</v>
          </cell>
          <cell r="C852">
            <v>-429805.88</v>
          </cell>
          <cell r="D852">
            <v>-429805.88</v>
          </cell>
        </row>
        <row r="853">
          <cell r="A853">
            <v>6310990100</v>
          </cell>
          <cell r="B853" t="str">
            <v>OTROS</v>
          </cell>
          <cell r="C853">
            <v>-429805.88</v>
          </cell>
          <cell r="D853">
            <v>-429805.88</v>
          </cell>
        </row>
        <row r="854">
          <cell r="A854">
            <v>631099010008</v>
          </cell>
          <cell r="B854" t="str">
            <v>ASISTENCIA MEDICA</v>
          </cell>
          <cell r="C854">
            <v>-3504.38</v>
          </cell>
          <cell r="D854">
            <v>-3504.38</v>
          </cell>
        </row>
        <row r="855">
          <cell r="A855">
            <v>631099010010</v>
          </cell>
          <cell r="B855" t="str">
            <v>INGRESOS POR SOBREGIRO DISPONIBLE DE ENTIDADES SOCIAS</v>
          </cell>
          <cell r="C855">
            <v>-133533.01999999999</v>
          </cell>
          <cell r="D855">
            <v>-133533.01999999999</v>
          </cell>
        </row>
        <row r="856">
          <cell r="A856">
            <v>631099010099</v>
          </cell>
          <cell r="B856" t="str">
            <v>OTROS</v>
          </cell>
          <cell r="C856">
            <v>-292768.48</v>
          </cell>
          <cell r="D856">
            <v>-292768.48</v>
          </cell>
        </row>
        <row r="857">
          <cell r="A857">
            <v>0</v>
          </cell>
          <cell r="C857"/>
          <cell r="D857"/>
        </row>
        <row r="858">
          <cell r="A858">
            <v>0</v>
          </cell>
          <cell r="B858" t="str">
            <v>TOTAL INGRESOS</v>
          </cell>
          <cell r="C858">
            <v>-49398157.149999999</v>
          </cell>
          <cell r="D858">
            <v>-49398157.149999999</v>
          </cell>
        </row>
        <row r="859">
          <cell r="A859">
            <v>0</v>
          </cell>
          <cell r="C859"/>
          <cell r="D859"/>
        </row>
        <row r="860">
          <cell r="A860">
            <v>0</v>
          </cell>
          <cell r="B860" t="str">
            <v>TOTAL CUENTAS ACREEDORAS</v>
          </cell>
          <cell r="C860">
            <v>-643762835.63</v>
          </cell>
          <cell r="D860">
            <v>-643762835.63</v>
          </cell>
        </row>
        <row r="861">
          <cell r="A861">
            <v>0</v>
          </cell>
          <cell r="C861"/>
          <cell r="D861"/>
        </row>
        <row r="862">
          <cell r="A862">
            <v>0</v>
          </cell>
          <cell r="B862" t="str">
            <v>CUENTAS DE ORDEN</v>
          </cell>
          <cell r="C862">
            <v>0</v>
          </cell>
          <cell r="D862">
            <v>0</v>
          </cell>
        </row>
        <row r="863">
          <cell r="A863">
            <v>0</v>
          </cell>
          <cell r="C863"/>
          <cell r="D863"/>
        </row>
        <row r="864">
          <cell r="A864">
            <v>91</v>
          </cell>
          <cell r="B864" t="str">
            <v>INFORMACION FINANCIERA</v>
          </cell>
          <cell r="C864">
            <v>196179971.53999999</v>
          </cell>
          <cell r="D864">
            <v>196179971.53999999</v>
          </cell>
        </row>
        <row r="865">
          <cell r="A865">
            <v>911</v>
          </cell>
          <cell r="B865" t="str">
            <v>DERECHOS Y OBLIGACIONES POR CREDITOS</v>
          </cell>
          <cell r="C865">
            <v>73247468.920000002</v>
          </cell>
          <cell r="D865">
            <v>73247468.920000002</v>
          </cell>
        </row>
        <row r="866">
          <cell r="A866">
            <v>9110</v>
          </cell>
          <cell r="B866" t="str">
            <v>DERECHOS Y OBLIGACIONES POR CREDITOS</v>
          </cell>
          <cell r="C866">
            <v>73247468.920000002</v>
          </cell>
          <cell r="D866">
            <v>73247468.920000002</v>
          </cell>
        </row>
        <row r="867">
          <cell r="A867">
            <v>911001</v>
          </cell>
          <cell r="B867" t="str">
            <v>DISPONIBILIDAD POR CREDITOS OBTENIDOS</v>
          </cell>
          <cell r="C867">
            <v>73247468.920000002</v>
          </cell>
          <cell r="D867">
            <v>73247468.920000002</v>
          </cell>
        </row>
        <row r="868">
          <cell r="A868">
            <v>9110010101</v>
          </cell>
          <cell r="B868" t="str">
            <v>OTORGADOS POR EL BMI</v>
          </cell>
          <cell r="C868">
            <v>47868370.850000001</v>
          </cell>
          <cell r="D868">
            <v>47868370.850000001</v>
          </cell>
        </row>
        <row r="869">
          <cell r="A869">
            <v>9110010501</v>
          </cell>
          <cell r="B869" t="str">
            <v>OTORGADOS POR BANCOS</v>
          </cell>
          <cell r="C869">
            <v>925000</v>
          </cell>
          <cell r="D869">
            <v>925000</v>
          </cell>
        </row>
        <row r="870">
          <cell r="A870">
            <v>9110010601</v>
          </cell>
          <cell r="B870" t="str">
            <v>OTRAS ENTIDADES DEL SISTEMA FINANCIERO</v>
          </cell>
          <cell r="C870">
            <v>7450975</v>
          </cell>
          <cell r="D870">
            <v>7450975</v>
          </cell>
        </row>
        <row r="871">
          <cell r="A871">
            <v>9110010701</v>
          </cell>
          <cell r="B871" t="str">
            <v>OTORGADOS POR BANCOS EXTRANJEROS</v>
          </cell>
          <cell r="C871">
            <v>17003123.07</v>
          </cell>
          <cell r="D871">
            <v>17003123.07</v>
          </cell>
        </row>
        <row r="872">
          <cell r="A872">
            <v>912</v>
          </cell>
          <cell r="B872" t="str">
            <v>FONDOS EN ADMINISTRACION</v>
          </cell>
          <cell r="C872">
            <v>6652250.0099999998</v>
          </cell>
          <cell r="D872">
            <v>6652250.0099999998</v>
          </cell>
        </row>
        <row r="873">
          <cell r="A873">
            <v>9120</v>
          </cell>
          <cell r="B873" t="str">
            <v>FONDOS EN ADMINISTRACION</v>
          </cell>
          <cell r="C873">
            <v>6652250.0099999998</v>
          </cell>
          <cell r="D873">
            <v>6652250.0099999998</v>
          </cell>
        </row>
        <row r="874">
          <cell r="A874">
            <v>912000</v>
          </cell>
          <cell r="B874" t="str">
            <v>FONDOS EN ADMINISTRACION</v>
          </cell>
          <cell r="C874">
            <v>6652250.0099999998</v>
          </cell>
          <cell r="D874">
            <v>6652250.0099999998</v>
          </cell>
        </row>
        <row r="875">
          <cell r="A875">
            <v>9120000001</v>
          </cell>
          <cell r="B875" t="str">
            <v>FONDOS EN ADMINISTRACION</v>
          </cell>
          <cell r="C875">
            <v>6652250.0099999998</v>
          </cell>
          <cell r="D875">
            <v>6652250.0099999998</v>
          </cell>
        </row>
        <row r="876">
          <cell r="A876">
            <v>912000000101</v>
          </cell>
          <cell r="B876" t="str">
            <v>PRODERNOR</v>
          </cell>
          <cell r="C876">
            <v>6346.6</v>
          </cell>
          <cell r="D876">
            <v>6346.6</v>
          </cell>
        </row>
        <row r="877">
          <cell r="A877">
            <v>912000000199</v>
          </cell>
          <cell r="B877" t="str">
            <v>OTROS FONDOS</v>
          </cell>
          <cell r="C877">
            <v>6645903.4100000001</v>
          </cell>
          <cell r="D877">
            <v>6645903.4100000001</v>
          </cell>
        </row>
        <row r="878">
          <cell r="A878">
            <v>91200000019901</v>
          </cell>
          <cell r="B878" t="str">
            <v>PROYECTO IMCA - FEDECREDITO</v>
          </cell>
          <cell r="C878">
            <v>5257165.34</v>
          </cell>
          <cell r="D878">
            <v>5257165.34</v>
          </cell>
        </row>
        <row r="879">
          <cell r="A879">
            <v>9120000001990090</v>
          </cell>
          <cell r="B879" t="str">
            <v>APORTE IMCA WSBI</v>
          </cell>
          <cell r="C879">
            <v>1800000</v>
          </cell>
          <cell r="D879">
            <v>1800000</v>
          </cell>
        </row>
        <row r="880">
          <cell r="A880">
            <v>9120000001990090</v>
          </cell>
          <cell r="B880" t="str">
            <v>APORTE ENTIDADES SOCIAS</v>
          </cell>
          <cell r="C880">
            <v>1999980.8</v>
          </cell>
          <cell r="D880">
            <v>1999980.8</v>
          </cell>
        </row>
        <row r="881">
          <cell r="A881">
            <v>9120000001990090</v>
          </cell>
          <cell r="B881" t="str">
            <v>APORTE FEDECREDITO</v>
          </cell>
          <cell r="C881">
            <v>1457184.54</v>
          </cell>
          <cell r="D881">
            <v>1457184.54</v>
          </cell>
        </row>
        <row r="882">
          <cell r="A882">
            <v>91200000019902</v>
          </cell>
          <cell r="B882" t="str">
            <v>PROYECTO IMCA - FEDECREDITO</v>
          </cell>
          <cell r="C882">
            <v>1388738.07</v>
          </cell>
          <cell r="D882">
            <v>1388738.07</v>
          </cell>
        </row>
        <row r="883">
          <cell r="A883">
            <v>915</v>
          </cell>
          <cell r="B883" t="str">
            <v>INTERESES SOBRE PRESTAMOS DE DUDOSA RECUPERACION</v>
          </cell>
          <cell r="C883">
            <v>1424.68</v>
          </cell>
          <cell r="D883">
            <v>1424.68</v>
          </cell>
        </row>
        <row r="884">
          <cell r="A884">
            <v>9150</v>
          </cell>
          <cell r="B884" t="str">
            <v>INTERESES SOBRE PRESTAMOS DE DUDOSA RECUPERACION</v>
          </cell>
          <cell r="C884">
            <v>1424.68</v>
          </cell>
          <cell r="D884">
            <v>1424.68</v>
          </cell>
        </row>
        <row r="885">
          <cell r="A885">
            <v>915000</v>
          </cell>
          <cell r="B885" t="str">
            <v>INTERESES SOBRE PRESTAMOS DE DUDOSA RECUPERACION</v>
          </cell>
          <cell r="C885">
            <v>1424.68</v>
          </cell>
          <cell r="D885">
            <v>1424.68</v>
          </cell>
        </row>
        <row r="886">
          <cell r="A886">
            <v>916</v>
          </cell>
          <cell r="B886" t="str">
            <v>CARTERA DE PRESTAMOS DE DUDOSA RECUPERACION</v>
          </cell>
          <cell r="C886">
            <v>116003178.95</v>
          </cell>
          <cell r="D886">
            <v>116003178.95</v>
          </cell>
        </row>
        <row r="887">
          <cell r="A887">
            <v>9160</v>
          </cell>
          <cell r="B887" t="str">
            <v>CARTERA DE PRESTAMOS PIGNORADA</v>
          </cell>
          <cell r="C887">
            <v>116003178.95</v>
          </cell>
          <cell r="D887">
            <v>116003178.95</v>
          </cell>
        </row>
        <row r="888">
          <cell r="A888">
            <v>916001</v>
          </cell>
          <cell r="B888" t="str">
            <v>A FAVOR DEL BMI</v>
          </cell>
          <cell r="C888">
            <v>12138348.289999999</v>
          </cell>
          <cell r="D888">
            <v>12138348.289999999</v>
          </cell>
        </row>
        <row r="889">
          <cell r="A889">
            <v>9160010901</v>
          </cell>
          <cell r="B889" t="str">
            <v>PRESTAMOS A OTROS</v>
          </cell>
          <cell r="C889">
            <v>12138348.289999999</v>
          </cell>
          <cell r="D889">
            <v>12138348.289999999</v>
          </cell>
        </row>
        <row r="890">
          <cell r="A890">
            <v>916005</v>
          </cell>
          <cell r="B890" t="str">
            <v>A FAVOR DE OTRAS ENTIDADES DEL SISTEMA FINANCIERO</v>
          </cell>
          <cell r="C890">
            <v>14922927.1</v>
          </cell>
          <cell r="D890">
            <v>14922927.1</v>
          </cell>
        </row>
        <row r="891">
          <cell r="A891">
            <v>9160050901</v>
          </cell>
          <cell r="B891" t="str">
            <v>PRESTAMOS A OTROS</v>
          </cell>
          <cell r="C891">
            <v>14922927.1</v>
          </cell>
          <cell r="D891">
            <v>14922927.1</v>
          </cell>
        </row>
        <row r="892">
          <cell r="A892">
            <v>916005090101</v>
          </cell>
          <cell r="B892" t="str">
            <v>BANCOS</v>
          </cell>
          <cell r="C892">
            <v>14922927.1</v>
          </cell>
          <cell r="D892">
            <v>14922927.1</v>
          </cell>
        </row>
        <row r="893">
          <cell r="A893">
            <v>916006</v>
          </cell>
          <cell r="B893" t="str">
            <v>A FAVOR DE OTRAS ENTIDADES EXTRANJERAS</v>
          </cell>
          <cell r="C893">
            <v>88941903.560000002</v>
          </cell>
          <cell r="D893">
            <v>88941903.560000002</v>
          </cell>
        </row>
        <row r="894">
          <cell r="A894">
            <v>9160060901</v>
          </cell>
          <cell r="B894" t="str">
            <v>PRESTAMOS A OTROS</v>
          </cell>
          <cell r="C894">
            <v>88941903.560000002</v>
          </cell>
          <cell r="D894">
            <v>88941903.560000002</v>
          </cell>
        </row>
        <row r="895">
          <cell r="A895">
            <v>917</v>
          </cell>
          <cell r="B895" t="str">
            <v>SALDOS A CARGO DE DEUDORES</v>
          </cell>
          <cell r="C895">
            <v>275648.98</v>
          </cell>
          <cell r="D895">
            <v>275648.98</v>
          </cell>
        </row>
        <row r="896">
          <cell r="A896">
            <v>9170</v>
          </cell>
          <cell r="B896" t="str">
            <v>SALDOS A CARGO DE DEUDORES</v>
          </cell>
          <cell r="C896">
            <v>275648.98</v>
          </cell>
          <cell r="D896">
            <v>275648.98</v>
          </cell>
        </row>
        <row r="897">
          <cell r="A897">
            <v>917000</v>
          </cell>
          <cell r="B897" t="str">
            <v>SALDOS A CARGO DE DEUDORES</v>
          </cell>
          <cell r="C897">
            <v>275648.98</v>
          </cell>
          <cell r="D897">
            <v>275648.98</v>
          </cell>
        </row>
        <row r="898">
          <cell r="A898">
            <v>9170000001</v>
          </cell>
          <cell r="B898" t="str">
            <v>SALDOS A CARGO DE DEUDORES</v>
          </cell>
          <cell r="C898">
            <v>275648.98</v>
          </cell>
          <cell r="D898">
            <v>275648.98</v>
          </cell>
        </row>
        <row r="899">
          <cell r="A899">
            <v>917000000104</v>
          </cell>
          <cell r="B899" t="str">
            <v>OTROS</v>
          </cell>
          <cell r="C899">
            <v>275648.98</v>
          </cell>
          <cell r="D899">
            <v>275648.98</v>
          </cell>
        </row>
        <row r="900">
          <cell r="A900">
            <v>92</v>
          </cell>
          <cell r="B900" t="str">
            <v>EXISTENCIAS EN LA BOVEDA</v>
          </cell>
          <cell r="C900">
            <v>231552520.16999999</v>
          </cell>
          <cell r="D900">
            <v>231552520.16999999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DICIEMBRE</v>
          </cell>
          <cell r="D5" t="str">
            <v xml:space="preserve">
DICIEMBRE</v>
          </cell>
        </row>
        <row r="6">
          <cell r="A6">
            <v>11</v>
          </cell>
          <cell r="B6" t="str">
            <v>ACTIVOS DE INTERMEDIACION</v>
          </cell>
          <cell r="C6">
            <v>574600270.82000005</v>
          </cell>
          <cell r="D6">
            <v>574600270.82000005</v>
          </cell>
        </row>
        <row r="7">
          <cell r="A7">
            <v>111</v>
          </cell>
          <cell r="B7" t="str">
            <v>FONDOS DISPONIBLES</v>
          </cell>
          <cell r="C7">
            <v>38638308.450000003</v>
          </cell>
          <cell r="D7">
            <v>38638308.450000003</v>
          </cell>
        </row>
        <row r="8">
          <cell r="A8">
            <v>1110</v>
          </cell>
          <cell r="B8" t="str">
            <v>FONDOS DISPONIBLES</v>
          </cell>
          <cell r="C8">
            <v>38638308.450000003</v>
          </cell>
          <cell r="D8">
            <v>38638308.450000003</v>
          </cell>
        </row>
        <row r="9">
          <cell r="A9">
            <v>111001</v>
          </cell>
          <cell r="B9" t="str">
            <v>CAJA</v>
          </cell>
          <cell r="C9">
            <v>11455391.51</v>
          </cell>
          <cell r="D9">
            <v>11455391.51</v>
          </cell>
        </row>
        <row r="10">
          <cell r="A10">
            <v>1110010101</v>
          </cell>
          <cell r="B10" t="str">
            <v>OFICINA CENTRAL</v>
          </cell>
          <cell r="C10">
            <v>8639771.1400000006</v>
          </cell>
          <cell r="D10">
            <v>8639771.1400000006</v>
          </cell>
        </row>
        <row r="11">
          <cell r="A11">
            <v>111001010102</v>
          </cell>
          <cell r="B11" t="str">
            <v>BOVEDA</v>
          </cell>
          <cell r="C11">
            <v>515250.06</v>
          </cell>
          <cell r="D11">
            <v>515250.06</v>
          </cell>
        </row>
        <row r="12">
          <cell r="A12">
            <v>111001010103</v>
          </cell>
          <cell r="B12" t="str">
            <v>EFECTIVO ATM´S</v>
          </cell>
          <cell r="C12">
            <v>1392245</v>
          </cell>
          <cell r="D12">
            <v>1392245</v>
          </cell>
        </row>
        <row r="13">
          <cell r="A13">
            <v>11100101010303</v>
          </cell>
          <cell r="B13" t="str">
            <v>EFECTIVO ATM´S - FEDECREDITO</v>
          </cell>
          <cell r="C13">
            <v>1392245</v>
          </cell>
          <cell r="D13">
            <v>1392245</v>
          </cell>
        </row>
        <row r="14">
          <cell r="A14">
            <v>111001010104</v>
          </cell>
          <cell r="B14" t="str">
            <v>DISPONIBLE EN SERSAPROSA</v>
          </cell>
          <cell r="C14">
            <v>6726474.0800000001</v>
          </cell>
          <cell r="D14">
            <v>6726474.0800000001</v>
          </cell>
        </row>
        <row r="15">
          <cell r="A15">
            <v>11100101010401</v>
          </cell>
          <cell r="B15" t="str">
            <v>PARA ATM´S</v>
          </cell>
          <cell r="C15">
            <v>2839792</v>
          </cell>
          <cell r="D15">
            <v>2839792</v>
          </cell>
        </row>
        <row r="16">
          <cell r="A16">
            <v>11100101010402</v>
          </cell>
          <cell r="B16" t="str">
            <v>PARA CUENTA CORRIENTE</v>
          </cell>
          <cell r="C16">
            <v>3886682.08</v>
          </cell>
          <cell r="D16">
            <v>3886682.08</v>
          </cell>
        </row>
        <row r="17">
          <cell r="A17">
            <v>111001010105</v>
          </cell>
          <cell r="B17" t="str">
            <v>EFECTIVO RECIBIDO ATM´S DEPOSITARIOS</v>
          </cell>
          <cell r="C17">
            <v>5802</v>
          </cell>
          <cell r="D17">
            <v>5802</v>
          </cell>
        </row>
        <row r="18">
          <cell r="A18">
            <v>11100101010503</v>
          </cell>
          <cell r="B18" t="str">
            <v>ATM´S DEPOSITARIOS - FEDECREDITO</v>
          </cell>
          <cell r="C18">
            <v>5802</v>
          </cell>
          <cell r="D18">
            <v>5802</v>
          </cell>
        </row>
        <row r="19">
          <cell r="A19">
            <v>1110010201</v>
          </cell>
          <cell r="B19" t="str">
            <v>AGENCIAS</v>
          </cell>
          <cell r="C19">
            <v>129207.36</v>
          </cell>
          <cell r="D19">
            <v>129207.36</v>
          </cell>
        </row>
        <row r="20">
          <cell r="A20">
            <v>111001020101</v>
          </cell>
          <cell r="B20" t="str">
            <v>AGENCIAS</v>
          </cell>
          <cell r="C20">
            <v>0.2</v>
          </cell>
          <cell r="D20">
            <v>0.2</v>
          </cell>
        </row>
        <row r="21">
          <cell r="A21">
            <v>111001020102</v>
          </cell>
          <cell r="B21" t="str">
            <v>BOVEDA</v>
          </cell>
          <cell r="C21">
            <v>129207.16</v>
          </cell>
          <cell r="D21">
            <v>129207.16</v>
          </cell>
        </row>
        <row r="22">
          <cell r="A22">
            <v>1110010301</v>
          </cell>
          <cell r="B22" t="str">
            <v>FONDOS FIJOS</v>
          </cell>
          <cell r="C22">
            <v>4200.01</v>
          </cell>
          <cell r="D22">
            <v>4200.01</v>
          </cell>
        </row>
        <row r="23">
          <cell r="A23">
            <v>111001030101</v>
          </cell>
          <cell r="B23" t="str">
            <v>OFICINA CENTRAL</v>
          </cell>
          <cell r="C23">
            <v>4200.01</v>
          </cell>
          <cell r="D23">
            <v>4200.01</v>
          </cell>
        </row>
        <row r="24">
          <cell r="A24">
            <v>1110010401</v>
          </cell>
          <cell r="B24" t="str">
            <v>REMESAS LOCALES EN TRANSITO</v>
          </cell>
          <cell r="C24">
            <v>2682213</v>
          </cell>
          <cell r="D24">
            <v>2682213</v>
          </cell>
        </row>
        <row r="25">
          <cell r="A25">
            <v>111002</v>
          </cell>
          <cell r="B25" t="str">
            <v>DEPOSITOS EN EL BCR</v>
          </cell>
          <cell r="C25">
            <v>2241648.54</v>
          </cell>
          <cell r="D25">
            <v>2241648.54</v>
          </cell>
        </row>
        <row r="26">
          <cell r="A26">
            <v>1110020101</v>
          </cell>
          <cell r="B26" t="str">
            <v>DEPOSITOS PARA RESERVA DE LIQUIDEZ</v>
          </cell>
          <cell r="C26">
            <v>2159073.0099999998</v>
          </cell>
          <cell r="D26">
            <v>2159073.0099999998</v>
          </cell>
        </row>
        <row r="27">
          <cell r="A27">
            <v>1110020301</v>
          </cell>
          <cell r="B27" t="str">
            <v>DEPOSITOS OTROS</v>
          </cell>
          <cell r="C27">
            <v>75917.63</v>
          </cell>
          <cell r="D27">
            <v>75917.63</v>
          </cell>
        </row>
        <row r="28">
          <cell r="A28">
            <v>111002030199</v>
          </cell>
          <cell r="B28" t="str">
            <v>DEPOSITOS OTROS</v>
          </cell>
          <cell r="C28">
            <v>75917.63</v>
          </cell>
          <cell r="D28">
            <v>75917.63</v>
          </cell>
        </row>
        <row r="29">
          <cell r="A29">
            <v>1110029901</v>
          </cell>
          <cell r="B29" t="str">
            <v>INTERESES Y OTROS POR COBRAR</v>
          </cell>
          <cell r="C29">
            <v>6657.9</v>
          </cell>
          <cell r="D29">
            <v>6657.9</v>
          </cell>
        </row>
        <row r="30">
          <cell r="A30">
            <v>111002990101</v>
          </cell>
          <cell r="B30" t="str">
            <v>DEPOSITOS PARA RESERVA DE LIQUIDEZ</v>
          </cell>
          <cell r="C30">
            <v>6657.9</v>
          </cell>
          <cell r="D30">
            <v>6657.9</v>
          </cell>
        </row>
        <row r="31">
          <cell r="A31">
            <v>111004</v>
          </cell>
          <cell r="B31" t="str">
            <v>DEPOSITOS EN BANCOS LOCALES</v>
          </cell>
          <cell r="C31">
            <v>23349127.649999999</v>
          </cell>
          <cell r="D31">
            <v>23349127.649999999</v>
          </cell>
        </row>
        <row r="32">
          <cell r="A32">
            <v>1110040101</v>
          </cell>
          <cell r="B32" t="str">
            <v>A LA VISTA - ML</v>
          </cell>
          <cell r="C32">
            <v>23306621.059999999</v>
          </cell>
          <cell r="D32">
            <v>23306621.059999999</v>
          </cell>
        </row>
        <row r="33">
          <cell r="A33">
            <v>111004010101</v>
          </cell>
          <cell r="B33" t="str">
            <v>BANCO AGRICOLA</v>
          </cell>
          <cell r="C33">
            <v>3340000.4</v>
          </cell>
          <cell r="D33">
            <v>3340000.4</v>
          </cell>
        </row>
        <row r="34">
          <cell r="A34">
            <v>111004010103</v>
          </cell>
          <cell r="B34" t="str">
            <v>BANCO DE AMERICA CENTRAL</v>
          </cell>
          <cell r="C34">
            <v>4269651.72</v>
          </cell>
          <cell r="D34">
            <v>4269651.72</v>
          </cell>
        </row>
        <row r="35">
          <cell r="A35">
            <v>111004010104</v>
          </cell>
          <cell r="B35" t="str">
            <v>BANCO CUSCATLAN, S.A.</v>
          </cell>
          <cell r="C35">
            <v>14265961.41</v>
          </cell>
          <cell r="D35">
            <v>14265961.41</v>
          </cell>
        </row>
        <row r="36">
          <cell r="A36">
            <v>111004010107</v>
          </cell>
          <cell r="B36" t="str">
            <v>BANCO DE FOMENTO AGROPECUARIO</v>
          </cell>
          <cell r="C36">
            <v>1089.71</v>
          </cell>
          <cell r="D36">
            <v>1089.71</v>
          </cell>
        </row>
        <row r="37">
          <cell r="A37">
            <v>111004010108</v>
          </cell>
          <cell r="B37" t="str">
            <v>BANCO HIPOTECARIO</v>
          </cell>
          <cell r="C37">
            <v>1196664.69</v>
          </cell>
          <cell r="D37">
            <v>1196664.69</v>
          </cell>
        </row>
        <row r="38">
          <cell r="A38">
            <v>111004010111</v>
          </cell>
          <cell r="B38" t="str">
            <v>BANCO PROMERICA</v>
          </cell>
          <cell r="C38">
            <v>15112.61</v>
          </cell>
          <cell r="D38">
            <v>15112.61</v>
          </cell>
        </row>
        <row r="39">
          <cell r="A39">
            <v>111004010112</v>
          </cell>
          <cell r="B39" t="str">
            <v>DAVIVIENDA</v>
          </cell>
          <cell r="C39">
            <v>217425.42</v>
          </cell>
          <cell r="D39">
            <v>217425.42</v>
          </cell>
        </row>
        <row r="40">
          <cell r="A40">
            <v>111004010117</v>
          </cell>
          <cell r="B40" t="str">
            <v>BANCO AZUL EL SALVADOR, S.A.</v>
          </cell>
          <cell r="C40">
            <v>715.1</v>
          </cell>
          <cell r="D40">
            <v>715.1</v>
          </cell>
        </row>
        <row r="41">
          <cell r="A41">
            <v>1110049901</v>
          </cell>
          <cell r="B41" t="str">
            <v>INTERESES Y OTROS POR COBRAR</v>
          </cell>
          <cell r="C41">
            <v>42506.59</v>
          </cell>
          <cell r="D41">
            <v>42506.59</v>
          </cell>
        </row>
        <row r="42">
          <cell r="A42">
            <v>111004990101</v>
          </cell>
          <cell r="B42" t="str">
            <v>A LA VISTA</v>
          </cell>
          <cell r="C42">
            <v>42506.59</v>
          </cell>
          <cell r="D42">
            <v>42506.59</v>
          </cell>
        </row>
        <row r="43">
          <cell r="A43">
            <v>11100499010101</v>
          </cell>
          <cell r="B43" t="str">
            <v>BANCO AGRICOLA</v>
          </cell>
          <cell r="C43">
            <v>17182.150000000001</v>
          </cell>
          <cell r="D43">
            <v>17182.150000000001</v>
          </cell>
        </row>
        <row r="44">
          <cell r="A44">
            <v>11100499010103</v>
          </cell>
          <cell r="B44" t="str">
            <v>BANCO DE AMERICA CENTRAL</v>
          </cell>
          <cell r="C44">
            <v>6950.41</v>
          </cell>
          <cell r="D44">
            <v>6950.41</v>
          </cell>
        </row>
        <row r="45">
          <cell r="A45">
            <v>11100499010104</v>
          </cell>
          <cell r="B45" t="str">
            <v>BANCO CUSCATLAN, S.A.</v>
          </cell>
          <cell r="C45">
            <v>16798.560000000001</v>
          </cell>
          <cell r="D45">
            <v>16798.560000000001</v>
          </cell>
        </row>
        <row r="46">
          <cell r="A46">
            <v>11100499010108</v>
          </cell>
          <cell r="B46" t="str">
            <v>BANCO HIPOTECARIO</v>
          </cell>
          <cell r="C46">
            <v>359.69</v>
          </cell>
          <cell r="D46">
            <v>359.69</v>
          </cell>
        </row>
        <row r="47">
          <cell r="A47">
            <v>11100499010111</v>
          </cell>
          <cell r="B47" t="str">
            <v>BANCO PROMERICA</v>
          </cell>
          <cell r="C47">
            <v>174.75</v>
          </cell>
          <cell r="D47">
            <v>174.75</v>
          </cell>
        </row>
        <row r="48">
          <cell r="A48">
            <v>11100499010112</v>
          </cell>
          <cell r="B48" t="str">
            <v>DAVIVIENDA</v>
          </cell>
          <cell r="C48">
            <v>1041.03</v>
          </cell>
          <cell r="D48">
            <v>1041.03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1592140.75</v>
          </cell>
          <cell r="D49">
            <v>1592140.75</v>
          </cell>
        </row>
        <row r="50">
          <cell r="A50">
            <v>1110060101</v>
          </cell>
          <cell r="B50" t="str">
            <v>A LA VISTA</v>
          </cell>
          <cell r="C50">
            <v>1592140.75</v>
          </cell>
          <cell r="D50">
            <v>1592140.75</v>
          </cell>
        </row>
        <row r="51">
          <cell r="A51">
            <v>111006010101</v>
          </cell>
          <cell r="B51" t="str">
            <v>BANCO CITIBANK NEW YORK</v>
          </cell>
          <cell r="C51">
            <v>1592140.75</v>
          </cell>
          <cell r="D51">
            <v>1592140.75</v>
          </cell>
        </row>
        <row r="52">
          <cell r="A52">
            <v>113</v>
          </cell>
          <cell r="B52" t="str">
            <v>INVERSIONES FINANCIERAS</v>
          </cell>
          <cell r="C52">
            <v>171413036.78</v>
          </cell>
          <cell r="D52">
            <v>171413036.78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164176233.58000001</v>
          </cell>
          <cell r="D53">
            <v>164176233.58000001</v>
          </cell>
        </row>
        <row r="54">
          <cell r="A54">
            <v>113001</v>
          </cell>
          <cell r="B54" t="str">
            <v>TITULOSVALORES PROPIOS</v>
          </cell>
          <cell r="C54">
            <v>164176233.58000001</v>
          </cell>
          <cell r="D54">
            <v>164176233.58000001</v>
          </cell>
        </row>
        <row r="55">
          <cell r="A55">
            <v>1130010201</v>
          </cell>
          <cell r="B55" t="str">
            <v>EMITIDOS POR EL ESTADO</v>
          </cell>
          <cell r="C55">
            <v>163981795.25</v>
          </cell>
          <cell r="D55">
            <v>163981795.25</v>
          </cell>
        </row>
        <row r="56">
          <cell r="A56">
            <v>1130019901</v>
          </cell>
          <cell r="B56" t="str">
            <v>INTERESES Y OTROS POR COBRAR</v>
          </cell>
          <cell r="C56">
            <v>194438.33</v>
          </cell>
          <cell r="D56">
            <v>194438.33</v>
          </cell>
        </row>
        <row r="57">
          <cell r="A57">
            <v>113001990102</v>
          </cell>
          <cell r="B57" t="str">
            <v>EMITIDOS POR EL ESTADO</v>
          </cell>
          <cell r="C57">
            <v>194438.33</v>
          </cell>
          <cell r="D57">
            <v>194438.33</v>
          </cell>
        </row>
        <row r="58">
          <cell r="A58">
            <v>1131</v>
          </cell>
          <cell r="B58" t="str">
            <v>TITULOSVALORES CONSERVARSE HASTA EL VENCIMIENTO</v>
          </cell>
          <cell r="C58">
            <v>7236803.2000000002</v>
          </cell>
          <cell r="D58">
            <v>7236803.2000000002</v>
          </cell>
        </row>
        <row r="59">
          <cell r="A59">
            <v>113100</v>
          </cell>
          <cell r="B59" t="str">
            <v>TITULOSVALORES CONSERVARSE HASTA EL VENCIMIENTO</v>
          </cell>
          <cell r="C59">
            <v>7236803.2000000002</v>
          </cell>
          <cell r="D59">
            <v>7236803.2000000002</v>
          </cell>
        </row>
        <row r="60">
          <cell r="A60">
            <v>1131000701</v>
          </cell>
          <cell r="B60" t="str">
            <v>EMITIDOS POR INSTITUCIONES EXTRANJERAS</v>
          </cell>
          <cell r="C60">
            <v>7236803.2000000002</v>
          </cell>
          <cell r="D60">
            <v>7236803.2000000002</v>
          </cell>
        </row>
        <row r="61">
          <cell r="A61">
            <v>114</v>
          </cell>
          <cell r="B61" t="str">
            <v>PRESTAMOS</v>
          </cell>
          <cell r="C61">
            <v>364548925.58999997</v>
          </cell>
          <cell r="D61">
            <v>364548925.58999997</v>
          </cell>
        </row>
        <row r="62">
          <cell r="A62">
            <v>1141</v>
          </cell>
          <cell r="B62" t="str">
            <v>PRESTAMOS PACTADOS HASTA UN AÑO PLAZO</v>
          </cell>
          <cell r="C62">
            <v>2376459.79</v>
          </cell>
          <cell r="D62">
            <v>2376459.79</v>
          </cell>
        </row>
        <row r="63">
          <cell r="A63">
            <v>114104</v>
          </cell>
          <cell r="B63" t="str">
            <v>PRESTAMOS A PARTICULARES</v>
          </cell>
          <cell r="C63">
            <v>953.44</v>
          </cell>
          <cell r="D63">
            <v>953.44</v>
          </cell>
        </row>
        <row r="64">
          <cell r="A64">
            <v>1141040101</v>
          </cell>
          <cell r="B64" t="str">
            <v>OTORGAMIENTOS ORIGINALES</v>
          </cell>
          <cell r="C64">
            <v>950</v>
          </cell>
          <cell r="D64">
            <v>950</v>
          </cell>
        </row>
        <row r="65">
          <cell r="A65">
            <v>1141049901</v>
          </cell>
          <cell r="B65" t="str">
            <v>INTERESES Y OTROS POR COBRAR</v>
          </cell>
          <cell r="C65">
            <v>3.44</v>
          </cell>
          <cell r="D65">
            <v>3.44</v>
          </cell>
        </row>
        <row r="66">
          <cell r="A66">
            <v>114104990101</v>
          </cell>
          <cell r="B66" t="str">
            <v>OTORGAMIENTOS ORIGINALES</v>
          </cell>
          <cell r="C66">
            <v>3.44</v>
          </cell>
          <cell r="D66">
            <v>3.44</v>
          </cell>
        </row>
        <row r="67">
          <cell r="A67">
            <v>114106</v>
          </cell>
          <cell r="B67" t="str">
            <v>PRESTAMOS A OTRAS ENTIDADES DEL SISTEMA FINANCIERO</v>
          </cell>
          <cell r="C67">
            <v>2375506.35</v>
          </cell>
          <cell r="D67">
            <v>2375506.35</v>
          </cell>
        </row>
        <row r="68">
          <cell r="A68">
            <v>1141060201</v>
          </cell>
          <cell r="B68" t="str">
            <v>PRESTAMOS PARA OTROS PROPOSITOS</v>
          </cell>
          <cell r="C68">
            <v>2370914.94</v>
          </cell>
          <cell r="D68">
            <v>2370914.94</v>
          </cell>
        </row>
        <row r="69">
          <cell r="A69">
            <v>114106020101</v>
          </cell>
          <cell r="B69" t="str">
            <v>OTORGAMIENTOS ORIGINALES</v>
          </cell>
          <cell r="C69">
            <v>2370914.94</v>
          </cell>
          <cell r="D69">
            <v>2370914.94</v>
          </cell>
        </row>
        <row r="70">
          <cell r="A70">
            <v>1141069901</v>
          </cell>
          <cell r="B70" t="str">
            <v>INTERESES Y OTROS POR COBRAR</v>
          </cell>
          <cell r="C70">
            <v>4591.41</v>
          </cell>
          <cell r="D70">
            <v>4591.41</v>
          </cell>
        </row>
        <row r="71">
          <cell r="A71">
            <v>114106990101</v>
          </cell>
          <cell r="B71" t="str">
            <v>OTORGAMIENTOS ORIGINALES</v>
          </cell>
          <cell r="C71">
            <v>4591.41</v>
          </cell>
          <cell r="D71">
            <v>4591.41</v>
          </cell>
        </row>
        <row r="72">
          <cell r="A72">
            <v>11410699010102</v>
          </cell>
          <cell r="B72" t="str">
            <v>PRESTAMOS PARA OTROS PROPOSITOS</v>
          </cell>
          <cell r="C72">
            <v>4591.41</v>
          </cell>
          <cell r="D72">
            <v>4591.41</v>
          </cell>
        </row>
        <row r="73">
          <cell r="A73">
            <v>1142</v>
          </cell>
          <cell r="B73" t="str">
            <v>PRESTAMOS PACTADOS A MAS DE UN ANIO PLAZO</v>
          </cell>
          <cell r="C73">
            <v>365854778.18000001</v>
          </cell>
          <cell r="D73">
            <v>365854778.18000001</v>
          </cell>
        </row>
        <row r="74">
          <cell r="A74">
            <v>114204</v>
          </cell>
          <cell r="B74" t="str">
            <v>PRESTAMOS A PARTICULARES</v>
          </cell>
          <cell r="C74">
            <v>4156215.69</v>
          </cell>
          <cell r="D74">
            <v>4156215.69</v>
          </cell>
        </row>
        <row r="75">
          <cell r="A75">
            <v>1142040101</v>
          </cell>
          <cell r="B75" t="str">
            <v>OTORGAMIENTOS ORIGINALES</v>
          </cell>
          <cell r="C75">
            <v>567530.81999999995</v>
          </cell>
          <cell r="D75">
            <v>567530.81999999995</v>
          </cell>
        </row>
        <row r="76">
          <cell r="A76">
            <v>1142040701</v>
          </cell>
          <cell r="B76" t="str">
            <v>PRESTAMOS PARA ADQUISICION DE VIVIENDA</v>
          </cell>
          <cell r="C76">
            <v>3587902.97</v>
          </cell>
          <cell r="D76">
            <v>3587902.97</v>
          </cell>
        </row>
        <row r="77">
          <cell r="A77">
            <v>1142049901</v>
          </cell>
          <cell r="B77" t="str">
            <v>INTERESES Y OTROS POR COBRAR</v>
          </cell>
          <cell r="C77">
            <v>781.9</v>
          </cell>
          <cell r="D77">
            <v>781.9</v>
          </cell>
        </row>
        <row r="78">
          <cell r="A78">
            <v>114204990101</v>
          </cell>
          <cell r="B78" t="str">
            <v>OTORGAMIENTOS ORIGINALES</v>
          </cell>
          <cell r="C78">
            <v>229.55</v>
          </cell>
          <cell r="D78">
            <v>229.55</v>
          </cell>
        </row>
        <row r="79">
          <cell r="A79">
            <v>114204990107</v>
          </cell>
          <cell r="B79" t="str">
            <v>PRESTAMOS PARA ADQUISICION DE VIVIENDA</v>
          </cell>
          <cell r="C79">
            <v>552.35</v>
          </cell>
          <cell r="D79">
            <v>552.35</v>
          </cell>
        </row>
        <row r="80">
          <cell r="A80">
            <v>114206</v>
          </cell>
          <cell r="B80" t="str">
            <v>PRESTAMOS A OTRAS ENTIDADES DEL SISTEMA FINANCIERO</v>
          </cell>
          <cell r="C80">
            <v>361698562.49000001</v>
          </cell>
          <cell r="D80">
            <v>361698562.49000001</v>
          </cell>
        </row>
        <row r="81">
          <cell r="A81">
            <v>1142060101</v>
          </cell>
          <cell r="B81" t="str">
            <v>PRESTAMOS PARA OTROS PROPOSITOS</v>
          </cell>
          <cell r="C81">
            <v>360772866.14999998</v>
          </cell>
          <cell r="D81">
            <v>360772866.14999998</v>
          </cell>
        </row>
        <row r="82">
          <cell r="A82">
            <v>114206010101</v>
          </cell>
          <cell r="B82" t="str">
            <v>OTORGAMIENTOS ORIGINALES</v>
          </cell>
          <cell r="C82">
            <v>360772866.14999998</v>
          </cell>
          <cell r="D82">
            <v>360772866.14999998</v>
          </cell>
        </row>
        <row r="83">
          <cell r="A83">
            <v>1142069901</v>
          </cell>
          <cell r="B83" t="str">
            <v>INTERESES Y OTROS POR COBRAR</v>
          </cell>
          <cell r="C83">
            <v>925696.34</v>
          </cell>
          <cell r="D83">
            <v>925696.34</v>
          </cell>
        </row>
        <row r="84">
          <cell r="A84">
            <v>114206990101</v>
          </cell>
          <cell r="B84" t="str">
            <v>OTORGAMIENTOS ORIGINALES</v>
          </cell>
          <cell r="C84">
            <v>925696.34</v>
          </cell>
          <cell r="D84">
            <v>925696.34</v>
          </cell>
        </row>
        <row r="85">
          <cell r="A85">
            <v>11420699010101</v>
          </cell>
          <cell r="B85" t="str">
            <v>PRESTAMOS PARA OTROS PROPOSITOS</v>
          </cell>
          <cell r="C85">
            <v>925696.34</v>
          </cell>
          <cell r="D85">
            <v>925696.34</v>
          </cell>
        </row>
        <row r="86">
          <cell r="A86">
            <v>1149</v>
          </cell>
          <cell r="B86" t="str">
            <v>PROVISION PARA INCOBRABILIDAD DE PRESTAMOS</v>
          </cell>
          <cell r="C86">
            <v>-3682312.38</v>
          </cell>
          <cell r="D86">
            <v>-3682312.38</v>
          </cell>
        </row>
        <row r="87">
          <cell r="A87">
            <v>114901</v>
          </cell>
          <cell r="B87" t="str">
            <v>PROVISION PARA INCOBRABILIDAD DE PRESTAMOS</v>
          </cell>
          <cell r="C87">
            <v>-3682312.38</v>
          </cell>
          <cell r="D87">
            <v>-3682312.38</v>
          </cell>
        </row>
        <row r="88">
          <cell r="A88">
            <v>1149010101</v>
          </cell>
          <cell r="B88" t="str">
            <v>PROVISIONES POR CATEGORIA DE RIESGO</v>
          </cell>
          <cell r="C88">
            <v>-47374.33</v>
          </cell>
          <cell r="D88">
            <v>-47374.33</v>
          </cell>
        </row>
        <row r="89">
          <cell r="A89">
            <v>114901010101</v>
          </cell>
          <cell r="B89" t="str">
            <v>CAPITAL</v>
          </cell>
          <cell r="C89">
            <v>-47112.02</v>
          </cell>
          <cell r="D89">
            <v>-47112.02</v>
          </cell>
        </row>
        <row r="90">
          <cell r="A90">
            <v>11490101010101</v>
          </cell>
          <cell r="B90" t="str">
            <v>RESERVA PRESTAMOS CATEGORIA A2 Y B</v>
          </cell>
          <cell r="C90">
            <v>-47112.02</v>
          </cell>
          <cell r="D90">
            <v>-47112.02</v>
          </cell>
        </row>
        <row r="91">
          <cell r="A91">
            <v>114901010102</v>
          </cell>
          <cell r="B91" t="str">
            <v>INTERESES</v>
          </cell>
          <cell r="C91">
            <v>-262.31</v>
          </cell>
          <cell r="D91">
            <v>-262.31</v>
          </cell>
        </row>
        <row r="92">
          <cell r="A92">
            <v>11490101010201</v>
          </cell>
          <cell r="B92" t="str">
            <v>RESERVA PRESTAMOS CATEGORIA A2 Y B</v>
          </cell>
          <cell r="C92">
            <v>-262.31</v>
          </cell>
          <cell r="D92">
            <v>-262.31</v>
          </cell>
        </row>
        <row r="93">
          <cell r="A93">
            <v>1149010301</v>
          </cell>
          <cell r="B93" t="str">
            <v>PROVISIONES VOLUNTARIAS</v>
          </cell>
          <cell r="C93">
            <v>-3634938.05</v>
          </cell>
          <cell r="D93">
            <v>-3634938.05</v>
          </cell>
        </row>
        <row r="94">
          <cell r="A94">
            <v>12</v>
          </cell>
          <cell r="B94" t="str">
            <v>OTROS ACTIVOS</v>
          </cell>
          <cell r="C94">
            <v>29264475.120000001</v>
          </cell>
          <cell r="D94">
            <v>29264475.120000001</v>
          </cell>
        </row>
        <row r="95">
          <cell r="A95">
            <v>123</v>
          </cell>
          <cell r="B95" t="str">
            <v>EXISTENCIAS</v>
          </cell>
          <cell r="C95">
            <v>371403.91</v>
          </cell>
          <cell r="D95">
            <v>371403.91</v>
          </cell>
        </row>
        <row r="96">
          <cell r="A96">
            <v>1230</v>
          </cell>
          <cell r="B96" t="str">
            <v>EXISTENCIAS</v>
          </cell>
          <cell r="C96">
            <v>371403.91</v>
          </cell>
          <cell r="D96">
            <v>371403.91</v>
          </cell>
        </row>
        <row r="97">
          <cell r="A97">
            <v>123001</v>
          </cell>
          <cell r="B97" t="str">
            <v>BIENES PARA LA VENTA</v>
          </cell>
          <cell r="C97">
            <v>326270.96999999997</v>
          </cell>
          <cell r="D97">
            <v>326270.96999999997</v>
          </cell>
        </row>
        <row r="98">
          <cell r="A98">
            <v>1230010100</v>
          </cell>
          <cell r="B98" t="str">
            <v>TARJETAS DE CREDITO</v>
          </cell>
          <cell r="C98">
            <v>163923.79999999999</v>
          </cell>
          <cell r="D98">
            <v>163923.79999999999</v>
          </cell>
        </row>
        <row r="99">
          <cell r="A99">
            <v>123001010001</v>
          </cell>
          <cell r="B99" t="str">
            <v>OFICINA CENTRAL</v>
          </cell>
          <cell r="C99">
            <v>107798.34</v>
          </cell>
          <cell r="D99">
            <v>107798.34</v>
          </cell>
        </row>
        <row r="100">
          <cell r="A100">
            <v>123001010003</v>
          </cell>
          <cell r="B100" t="str">
            <v>FEDECREDITO</v>
          </cell>
          <cell r="C100">
            <v>56125.46</v>
          </cell>
          <cell r="D100">
            <v>56125.46</v>
          </cell>
        </row>
        <row r="101">
          <cell r="A101">
            <v>12300101000301</v>
          </cell>
          <cell r="B101" t="str">
            <v>PLASTICO</v>
          </cell>
          <cell r="C101">
            <v>18613.240000000002</v>
          </cell>
          <cell r="D101">
            <v>18613.240000000002</v>
          </cell>
        </row>
        <row r="102">
          <cell r="A102">
            <v>12300101000302</v>
          </cell>
          <cell r="B102" t="str">
            <v>ARTICULOS PROMOCIONALES Y PAPELERIA</v>
          </cell>
          <cell r="C102">
            <v>37512.22</v>
          </cell>
          <cell r="D102">
            <v>37512.22</v>
          </cell>
        </row>
        <row r="103">
          <cell r="A103">
            <v>1230010200</v>
          </cell>
          <cell r="B103" t="str">
            <v>CHEQUERAS</v>
          </cell>
          <cell r="C103">
            <v>3576.5</v>
          </cell>
          <cell r="D103">
            <v>3576.5</v>
          </cell>
        </row>
        <row r="104">
          <cell r="A104">
            <v>123001020001</v>
          </cell>
          <cell r="B104" t="str">
            <v>OFICINA CENTRAL</v>
          </cell>
          <cell r="C104">
            <v>3576.5</v>
          </cell>
          <cell r="D104">
            <v>3576.5</v>
          </cell>
        </row>
        <row r="105">
          <cell r="A105">
            <v>1230019100</v>
          </cell>
          <cell r="B105" t="str">
            <v>OTROS</v>
          </cell>
          <cell r="C105">
            <v>158770.67000000001</v>
          </cell>
          <cell r="D105">
            <v>158770.67000000001</v>
          </cell>
        </row>
        <row r="106">
          <cell r="A106">
            <v>123001910001</v>
          </cell>
          <cell r="B106" t="str">
            <v>OFICINA CENTRAL</v>
          </cell>
          <cell r="C106">
            <v>158770.67000000001</v>
          </cell>
          <cell r="D106">
            <v>158770.67000000001</v>
          </cell>
        </row>
        <row r="107">
          <cell r="A107">
            <v>123002</v>
          </cell>
          <cell r="B107" t="str">
            <v>BIENES PARA CONSUMO</v>
          </cell>
          <cell r="C107">
            <v>45132.94</v>
          </cell>
          <cell r="D107">
            <v>45132.94</v>
          </cell>
        </row>
        <row r="108">
          <cell r="A108">
            <v>1230020100</v>
          </cell>
          <cell r="B108" t="str">
            <v>PAPELERIA, UTILES Y ENSERES</v>
          </cell>
          <cell r="C108">
            <v>38853.86</v>
          </cell>
          <cell r="D108">
            <v>38853.86</v>
          </cell>
        </row>
        <row r="109">
          <cell r="A109">
            <v>123002010001</v>
          </cell>
          <cell r="B109" t="str">
            <v>OFICINA CENTRAL</v>
          </cell>
          <cell r="C109">
            <v>38853.86</v>
          </cell>
          <cell r="D109">
            <v>38853.86</v>
          </cell>
        </row>
        <row r="110">
          <cell r="A110">
            <v>1230029100</v>
          </cell>
          <cell r="B110" t="str">
            <v>OTROS</v>
          </cell>
          <cell r="C110">
            <v>6279.08</v>
          </cell>
          <cell r="D110">
            <v>6279.08</v>
          </cell>
        </row>
        <row r="111">
          <cell r="A111">
            <v>123002910001</v>
          </cell>
          <cell r="B111" t="str">
            <v>ARTICULOS DE ASEO Y LIMPIEZA</v>
          </cell>
          <cell r="C111">
            <v>2680.64</v>
          </cell>
          <cell r="D111">
            <v>2680.64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224.32</v>
          </cell>
          <cell r="D112">
            <v>224.32</v>
          </cell>
        </row>
        <row r="113">
          <cell r="A113">
            <v>123002910003</v>
          </cell>
          <cell r="B113" t="str">
            <v>CUPONES DE COMBUSTIBLE</v>
          </cell>
          <cell r="C113">
            <v>3374.12</v>
          </cell>
          <cell r="D113">
            <v>3374.12</v>
          </cell>
        </row>
        <row r="114">
          <cell r="A114">
            <v>124</v>
          </cell>
          <cell r="B114" t="str">
            <v>GASTOS PAGADOS POR ANTICIPADO Y CARGOS DIFERIDOS</v>
          </cell>
          <cell r="C114">
            <v>6330531.3499999996</v>
          </cell>
          <cell r="D114">
            <v>6330531.3499999996</v>
          </cell>
        </row>
        <row r="115">
          <cell r="A115">
            <v>1240</v>
          </cell>
          <cell r="B115" t="str">
            <v>GASTOS PAGADOS POR ANTICIPADO Y CARGOS DIFERIDOS</v>
          </cell>
          <cell r="C115">
            <v>6330531.3499999996</v>
          </cell>
          <cell r="D115">
            <v>6330531.3499999996</v>
          </cell>
        </row>
        <row r="116">
          <cell r="A116">
            <v>124001</v>
          </cell>
          <cell r="B116" t="str">
            <v>SEGUROS</v>
          </cell>
          <cell r="C116">
            <v>202510.85</v>
          </cell>
          <cell r="D116">
            <v>202510.85</v>
          </cell>
        </row>
        <row r="117">
          <cell r="A117">
            <v>1240010100</v>
          </cell>
          <cell r="B117" t="str">
            <v>SOBRE PERSONAS</v>
          </cell>
          <cell r="C117">
            <v>82720.62</v>
          </cell>
          <cell r="D117">
            <v>82720.62</v>
          </cell>
        </row>
        <row r="118">
          <cell r="A118">
            <v>124001010001</v>
          </cell>
          <cell r="B118" t="str">
            <v>SEGURO DE VIDA</v>
          </cell>
          <cell r="C118">
            <v>29547.85</v>
          </cell>
          <cell r="D118">
            <v>29547.85</v>
          </cell>
        </row>
        <row r="119">
          <cell r="A119">
            <v>124001010002</v>
          </cell>
          <cell r="B119" t="str">
            <v>SEGURO MEDICO HOSPITALARIO</v>
          </cell>
          <cell r="C119">
            <v>53172.77</v>
          </cell>
          <cell r="D119">
            <v>53172.77</v>
          </cell>
        </row>
        <row r="120">
          <cell r="A120">
            <v>1240010200</v>
          </cell>
          <cell r="B120" t="str">
            <v>SOBRE BIENES</v>
          </cell>
          <cell r="C120">
            <v>13019.4</v>
          </cell>
          <cell r="D120">
            <v>13019.4</v>
          </cell>
        </row>
        <row r="121">
          <cell r="A121">
            <v>1240010300</v>
          </cell>
          <cell r="B121" t="str">
            <v>SOBRE RIESGOS DE INTERMEDIACION</v>
          </cell>
          <cell r="C121">
            <v>106770.83</v>
          </cell>
          <cell r="D121">
            <v>106770.83</v>
          </cell>
        </row>
        <row r="122">
          <cell r="A122">
            <v>124002</v>
          </cell>
          <cell r="B122" t="str">
            <v>ALQUILERES</v>
          </cell>
          <cell r="C122">
            <v>2306.08</v>
          </cell>
          <cell r="D122">
            <v>2306.08</v>
          </cell>
        </row>
        <row r="123">
          <cell r="A123">
            <v>1240020100</v>
          </cell>
          <cell r="B123" t="str">
            <v>LOCALES</v>
          </cell>
          <cell r="C123">
            <v>2306.08</v>
          </cell>
          <cell r="D123">
            <v>2306.08</v>
          </cell>
        </row>
        <row r="124">
          <cell r="A124">
            <v>124004</v>
          </cell>
          <cell r="B124" t="str">
            <v>INTANGIBLES</v>
          </cell>
          <cell r="C124">
            <v>2624516.4900000002</v>
          </cell>
          <cell r="D124">
            <v>2624516.4900000002</v>
          </cell>
        </row>
        <row r="125">
          <cell r="A125">
            <v>1240040100</v>
          </cell>
          <cell r="B125" t="str">
            <v>PROGRAMAS COMPUTACIONALES</v>
          </cell>
          <cell r="C125">
            <v>2624516.4900000002</v>
          </cell>
          <cell r="D125">
            <v>2624516.4900000002</v>
          </cell>
        </row>
        <row r="126">
          <cell r="A126">
            <v>124004010001</v>
          </cell>
          <cell r="B126" t="str">
            <v>ADQUIRIDOS POR LA EMPRESA</v>
          </cell>
          <cell r="C126">
            <v>2624516.4900000002</v>
          </cell>
          <cell r="D126">
            <v>2624516.4900000002</v>
          </cell>
        </row>
        <row r="127">
          <cell r="A127">
            <v>124006</v>
          </cell>
          <cell r="B127" t="str">
            <v>DIFERENCIAS TEMPORARIAS POR IMPUESTOS SOBRE LAS GANANCIAS</v>
          </cell>
          <cell r="C127">
            <v>62522.01</v>
          </cell>
          <cell r="D127">
            <v>62522.01</v>
          </cell>
        </row>
        <row r="128">
          <cell r="A128">
            <v>1240060100</v>
          </cell>
          <cell r="B128" t="str">
            <v>IMPUESTO SOBRE LA RENTA</v>
          </cell>
          <cell r="C128">
            <v>62522.01</v>
          </cell>
          <cell r="D128">
            <v>62522.01</v>
          </cell>
        </row>
        <row r="129">
          <cell r="A129">
            <v>124098</v>
          </cell>
          <cell r="B129" t="str">
            <v>OTROS PAGOS ANTICIPADOS</v>
          </cell>
          <cell r="C129">
            <v>1262108.32</v>
          </cell>
          <cell r="D129">
            <v>1262108.32</v>
          </cell>
        </row>
        <row r="130">
          <cell r="A130">
            <v>1240980100</v>
          </cell>
          <cell r="B130" t="str">
            <v>PAGO A CUENTA DEL IMPUESTO SOBRE LA RENTA</v>
          </cell>
          <cell r="C130">
            <v>715581.33</v>
          </cell>
          <cell r="D130">
            <v>715581.33</v>
          </cell>
        </row>
        <row r="131">
          <cell r="A131">
            <v>124098010001</v>
          </cell>
          <cell r="B131" t="str">
            <v>IMPUESTO SOBRE INGRESOS GRAVADOS</v>
          </cell>
          <cell r="C131">
            <v>642884.94999999995</v>
          </cell>
          <cell r="D131">
            <v>642884.94999999995</v>
          </cell>
        </row>
        <row r="132">
          <cell r="A132">
            <v>124098010002</v>
          </cell>
          <cell r="B132" t="str">
            <v>IMPUESTO RETENIDO SOBRE INGRESO GRAVADOS</v>
          </cell>
          <cell r="C132">
            <v>72696.38</v>
          </cell>
          <cell r="D132">
            <v>72696.38</v>
          </cell>
        </row>
        <row r="133">
          <cell r="A133">
            <v>1240980200</v>
          </cell>
          <cell r="B133" t="str">
            <v>SUSCRIPCIONES Y CONTRATOS DE MANTENIMIENTO</v>
          </cell>
          <cell r="C133">
            <v>389479.9</v>
          </cell>
          <cell r="D133">
            <v>389479.9</v>
          </cell>
        </row>
        <row r="134">
          <cell r="A134">
            <v>124098020001</v>
          </cell>
          <cell r="B134" t="str">
            <v>SUSCRIPCIONES</v>
          </cell>
          <cell r="C134">
            <v>6640.11</v>
          </cell>
          <cell r="D134">
            <v>6640.11</v>
          </cell>
        </row>
        <row r="135">
          <cell r="A135">
            <v>124098020002</v>
          </cell>
          <cell r="B135" t="str">
            <v>CONTRATOS DE MANTENIMIENTO</v>
          </cell>
          <cell r="C135">
            <v>382839.79</v>
          </cell>
          <cell r="D135">
            <v>382839.79</v>
          </cell>
        </row>
        <row r="136">
          <cell r="A136">
            <v>1240989100</v>
          </cell>
          <cell r="B136" t="str">
            <v>OTROS</v>
          </cell>
          <cell r="C136">
            <v>157047.09</v>
          </cell>
          <cell r="D136">
            <v>157047.09</v>
          </cell>
        </row>
        <row r="137">
          <cell r="A137">
            <v>124098910001</v>
          </cell>
          <cell r="B137" t="str">
            <v>IMPUESTOS MUNICIPALES</v>
          </cell>
          <cell r="C137">
            <v>1224.56</v>
          </cell>
          <cell r="D137">
            <v>1224.56</v>
          </cell>
        </row>
        <row r="138">
          <cell r="A138">
            <v>124098910003</v>
          </cell>
          <cell r="B138" t="str">
            <v>PAGOS A PROVEEDORES</v>
          </cell>
          <cell r="C138">
            <v>155822.53</v>
          </cell>
          <cell r="D138">
            <v>155822.53</v>
          </cell>
        </row>
        <row r="139">
          <cell r="A139">
            <v>124099</v>
          </cell>
          <cell r="B139" t="str">
            <v>OTROS CARGOS DIFERIDOS</v>
          </cell>
          <cell r="C139">
            <v>2176567.6</v>
          </cell>
          <cell r="D139">
            <v>2176567.6</v>
          </cell>
        </row>
        <row r="140">
          <cell r="A140">
            <v>1240990100</v>
          </cell>
          <cell r="B140" t="str">
            <v>PRESTACIONES AL PERSONAL</v>
          </cell>
          <cell r="C140">
            <v>462.41</v>
          </cell>
          <cell r="D140">
            <v>462.41</v>
          </cell>
        </row>
        <row r="141">
          <cell r="A141">
            <v>1240999100</v>
          </cell>
          <cell r="B141" t="str">
            <v>OTROS</v>
          </cell>
          <cell r="C141">
            <v>2176105.19</v>
          </cell>
          <cell r="D141">
            <v>2176105.19</v>
          </cell>
        </row>
        <row r="142">
          <cell r="A142">
            <v>124099910003</v>
          </cell>
          <cell r="B142" t="str">
            <v>COMISIONES BANCARIAS</v>
          </cell>
          <cell r="C142">
            <v>2140974.84</v>
          </cell>
          <cell r="D142">
            <v>2140974.84</v>
          </cell>
        </row>
        <row r="143">
          <cell r="A143">
            <v>12409991000301</v>
          </cell>
          <cell r="B143" t="str">
            <v>BANCOS Y FINANCIERAS</v>
          </cell>
          <cell r="C143">
            <v>24168.41</v>
          </cell>
          <cell r="D143">
            <v>24168.41</v>
          </cell>
        </row>
        <row r="144">
          <cell r="A144">
            <v>12409991000306</v>
          </cell>
          <cell r="B144" t="str">
            <v>ENTIDADES EXTRANJERAS</v>
          </cell>
          <cell r="C144">
            <v>2116806.4300000002</v>
          </cell>
          <cell r="D144">
            <v>2116806.4300000002</v>
          </cell>
        </row>
        <row r="145">
          <cell r="A145">
            <v>124099910009</v>
          </cell>
          <cell r="B145" t="str">
            <v>OTROS GASTOS SOBRE PRESTAMOS OBTENIDOS</v>
          </cell>
          <cell r="C145">
            <v>35130.35</v>
          </cell>
          <cell r="D145">
            <v>35130.35</v>
          </cell>
        </row>
        <row r="146">
          <cell r="A146">
            <v>12409991000901</v>
          </cell>
          <cell r="B146" t="str">
            <v>CONSULTORIAS POR PRESTAMOS</v>
          </cell>
          <cell r="C146">
            <v>35130.35</v>
          </cell>
          <cell r="D146">
            <v>35130.35</v>
          </cell>
        </row>
        <row r="147">
          <cell r="A147">
            <v>125</v>
          </cell>
          <cell r="B147" t="str">
            <v>CUENTAS POR COBRAR</v>
          </cell>
          <cell r="C147">
            <v>19036940.18</v>
          </cell>
          <cell r="D147">
            <v>19036940.18</v>
          </cell>
        </row>
        <row r="148">
          <cell r="A148">
            <v>1250</v>
          </cell>
          <cell r="B148" t="str">
            <v>CUENTAS POR COBRAR</v>
          </cell>
          <cell r="C148">
            <v>19161257.57</v>
          </cell>
          <cell r="D148">
            <v>19161257.57</v>
          </cell>
        </row>
        <row r="149">
          <cell r="A149">
            <v>125001</v>
          </cell>
          <cell r="B149" t="str">
            <v>SALDOS POR COBRAR</v>
          </cell>
          <cell r="C149">
            <v>2614503.27</v>
          </cell>
          <cell r="D149">
            <v>2614503.27</v>
          </cell>
        </row>
        <row r="150">
          <cell r="A150">
            <v>1250010100</v>
          </cell>
          <cell r="B150" t="str">
            <v>ASOCIADOS</v>
          </cell>
          <cell r="C150">
            <v>2614503.27</v>
          </cell>
          <cell r="D150">
            <v>2614503.27</v>
          </cell>
        </row>
        <row r="151">
          <cell r="A151">
            <v>125001010001</v>
          </cell>
          <cell r="B151" t="str">
            <v>A CAJAS DE CREDITO</v>
          </cell>
          <cell r="C151">
            <v>2614251.1800000002</v>
          </cell>
          <cell r="D151">
            <v>2614251.1800000002</v>
          </cell>
        </row>
        <row r="152">
          <cell r="A152">
            <v>125001010002</v>
          </cell>
          <cell r="B152" t="str">
            <v>A BANCOS DE LOS TRABAJADORES</v>
          </cell>
          <cell r="C152">
            <v>252.09</v>
          </cell>
          <cell r="D152">
            <v>252.09</v>
          </cell>
        </row>
        <row r="153">
          <cell r="A153">
            <v>125004</v>
          </cell>
          <cell r="B153" t="str">
            <v>SERVICIOS FINANCIEROS</v>
          </cell>
          <cell r="C153">
            <v>558886.61</v>
          </cell>
          <cell r="D153">
            <v>558886.61</v>
          </cell>
        </row>
        <row r="154">
          <cell r="A154">
            <v>1250049101</v>
          </cell>
          <cell r="B154" t="str">
            <v>OTROS SERVICIOS FINANCIEROS</v>
          </cell>
          <cell r="C154">
            <v>558886.61</v>
          </cell>
          <cell r="D154">
            <v>558886.61</v>
          </cell>
        </row>
        <row r="155">
          <cell r="A155">
            <v>125004910104</v>
          </cell>
          <cell r="B155" t="str">
            <v>SERVICIOS - ATM´S</v>
          </cell>
          <cell r="C155">
            <v>549810.01</v>
          </cell>
          <cell r="D155">
            <v>549810.01</v>
          </cell>
        </row>
        <row r="156">
          <cell r="A156">
            <v>12500491010404</v>
          </cell>
          <cell r="B156" t="str">
            <v>SERVICIO DE ATM´S A OTROS BANCOS POR COBRAR A ATH</v>
          </cell>
          <cell r="C156">
            <v>595.01</v>
          </cell>
          <cell r="D156">
            <v>595.01</v>
          </cell>
        </row>
        <row r="157">
          <cell r="A157">
            <v>12500491010405</v>
          </cell>
          <cell r="B157" t="str">
            <v>SERVICIO DE ATMs A OTROS BANCOS - VISA</v>
          </cell>
          <cell r="C157">
            <v>549215</v>
          </cell>
          <cell r="D157">
            <v>549215</v>
          </cell>
        </row>
        <row r="158">
          <cell r="A158">
            <v>1250049101040500</v>
          </cell>
          <cell r="B158" t="str">
            <v>SERVICIO DE ATMs TARJETAS EXTRANJERAS</v>
          </cell>
          <cell r="C158">
            <v>78650</v>
          </cell>
          <cell r="D158">
            <v>78650</v>
          </cell>
        </row>
        <row r="159">
          <cell r="A159">
            <v>1250049101040500</v>
          </cell>
          <cell r="B159" t="str">
            <v>SERVICIO DE ATMs TARJETAS DE BANCOS LOCALES</v>
          </cell>
          <cell r="C159">
            <v>470565</v>
          </cell>
          <cell r="D159">
            <v>470565</v>
          </cell>
        </row>
        <row r="160">
          <cell r="A160">
            <v>125004910105</v>
          </cell>
          <cell r="B160" t="str">
            <v>COMISIONES - ATM´S</v>
          </cell>
          <cell r="C160">
            <v>7073.9</v>
          </cell>
          <cell r="D160">
            <v>7073.9</v>
          </cell>
        </row>
        <row r="161">
          <cell r="A161">
            <v>12500491010504</v>
          </cell>
          <cell r="B161" t="str">
            <v>SERVICIO DE ATM´S A OTROS BANCOS POR COBRAR A ATH</v>
          </cell>
          <cell r="C161">
            <v>133.91</v>
          </cell>
          <cell r="D161">
            <v>133.91</v>
          </cell>
        </row>
        <row r="162">
          <cell r="A162">
            <v>12500491010505</v>
          </cell>
          <cell r="B162" t="str">
            <v>COMISION POR SERVICIO DE ATM A OTROS BANCOS - VISA</v>
          </cell>
          <cell r="C162">
            <v>6939.99</v>
          </cell>
          <cell r="D162">
            <v>6939.99</v>
          </cell>
        </row>
        <row r="163">
          <cell r="A163">
            <v>1250049101050500</v>
          </cell>
          <cell r="B163" t="str">
            <v>SERVICIO ATM A OTROS BANCOS - TARJETAS BANCOS LOCALES</v>
          </cell>
          <cell r="C163">
            <v>6939.99</v>
          </cell>
          <cell r="D163">
            <v>6939.99</v>
          </cell>
        </row>
        <row r="164">
          <cell r="A164">
            <v>125004910108</v>
          </cell>
          <cell r="B164" t="str">
            <v>CONTROVERSIAS SERVICIO ATM - TARJETAS BANCOS LOCALE</v>
          </cell>
          <cell r="C164">
            <v>1875.34</v>
          </cell>
          <cell r="D164">
            <v>1875.34</v>
          </cell>
        </row>
        <row r="165">
          <cell r="A165">
            <v>12500491010801</v>
          </cell>
          <cell r="B165" t="str">
            <v>CONTROVERSIAS SERVICIO ATM - TARJETAS EXTRANJERAS</v>
          </cell>
          <cell r="C165">
            <v>1875.34</v>
          </cell>
          <cell r="D165">
            <v>1875.34</v>
          </cell>
        </row>
        <row r="166">
          <cell r="A166">
            <v>125004910113</v>
          </cell>
          <cell r="B166" t="str">
            <v>SERVICIOS COMPRAS A COMERCIOS AFILIADOS</v>
          </cell>
          <cell r="C166">
            <v>127.36</v>
          </cell>
          <cell r="D166">
            <v>127.36</v>
          </cell>
        </row>
        <row r="167">
          <cell r="A167">
            <v>12500491011301</v>
          </cell>
          <cell r="B167" t="str">
            <v>COMPRAS A COMERCIOS AFILIADOS</v>
          </cell>
          <cell r="C167">
            <v>127.36</v>
          </cell>
          <cell r="D167">
            <v>127.36</v>
          </cell>
        </row>
        <row r="168">
          <cell r="A168">
            <v>1250049101130100</v>
          </cell>
          <cell r="B168" t="str">
            <v>COMPRAS CON TARJETAS DE BANCOS EMISORES LOCALES</v>
          </cell>
          <cell r="C168">
            <v>127.36</v>
          </cell>
          <cell r="D168">
            <v>127.36</v>
          </cell>
        </row>
        <row r="169">
          <cell r="A169">
            <v>125005</v>
          </cell>
          <cell r="B169" t="str">
            <v>ANTICIPOS</v>
          </cell>
          <cell r="C169">
            <v>42317.83</v>
          </cell>
          <cell r="D169">
            <v>42317.83</v>
          </cell>
        </row>
        <row r="170">
          <cell r="A170">
            <v>1250050101</v>
          </cell>
          <cell r="B170" t="str">
            <v>AL PERSONAL</v>
          </cell>
          <cell r="C170">
            <v>3804.07</v>
          </cell>
          <cell r="D170">
            <v>3804.07</v>
          </cell>
        </row>
        <row r="171">
          <cell r="A171">
            <v>1250050201</v>
          </cell>
          <cell r="B171" t="str">
            <v>A PROVEEDORES</v>
          </cell>
          <cell r="C171">
            <v>38513.760000000002</v>
          </cell>
          <cell r="D171">
            <v>38513.760000000002</v>
          </cell>
        </row>
        <row r="172">
          <cell r="A172">
            <v>125099</v>
          </cell>
          <cell r="B172" t="str">
            <v>OTRAS</v>
          </cell>
          <cell r="C172">
            <v>15945549.859999999</v>
          </cell>
          <cell r="D172">
            <v>15945549.859999999</v>
          </cell>
        </row>
        <row r="173">
          <cell r="A173">
            <v>1250990101</v>
          </cell>
          <cell r="B173" t="str">
            <v>FALTANTES DE CAJEROS</v>
          </cell>
          <cell r="C173">
            <v>350</v>
          </cell>
          <cell r="D173">
            <v>350</v>
          </cell>
        </row>
        <row r="174">
          <cell r="A174">
            <v>125099010101</v>
          </cell>
          <cell r="B174" t="str">
            <v>OFICINA CENTRAL</v>
          </cell>
          <cell r="C174">
            <v>350</v>
          </cell>
          <cell r="D174">
            <v>350</v>
          </cell>
        </row>
        <row r="175">
          <cell r="A175">
            <v>1250999101</v>
          </cell>
          <cell r="B175" t="str">
            <v>OTRAS</v>
          </cell>
          <cell r="C175">
            <v>15945199.859999999</v>
          </cell>
          <cell r="D175">
            <v>15945199.859999999</v>
          </cell>
        </row>
        <row r="176">
          <cell r="A176">
            <v>125099910103</v>
          </cell>
          <cell r="B176" t="str">
            <v>DEPOSITOS EN GARANTIA</v>
          </cell>
          <cell r="C176">
            <v>913427.22</v>
          </cell>
          <cell r="D176">
            <v>913427.22</v>
          </cell>
        </row>
        <row r="177">
          <cell r="A177">
            <v>125099910105</v>
          </cell>
          <cell r="B177" t="str">
            <v>VALORES PENDIENTES DE OPERACIONES TRANSFER365</v>
          </cell>
          <cell r="C177">
            <v>72574.28</v>
          </cell>
          <cell r="D177">
            <v>72574.28</v>
          </cell>
        </row>
        <row r="178">
          <cell r="A178">
            <v>125099910107</v>
          </cell>
          <cell r="B178" t="str">
            <v>COLATERAL VISA</v>
          </cell>
          <cell r="C178">
            <v>4276187.21</v>
          </cell>
          <cell r="D178">
            <v>4276187.21</v>
          </cell>
        </row>
        <row r="179">
          <cell r="A179">
            <v>125099910114</v>
          </cell>
          <cell r="B179" t="str">
            <v>SALDO PRESTAMOS EX EMPLEADOS</v>
          </cell>
          <cell r="C179">
            <v>366645.77</v>
          </cell>
          <cell r="D179">
            <v>366645.77</v>
          </cell>
        </row>
        <row r="180">
          <cell r="A180">
            <v>125099910129</v>
          </cell>
          <cell r="B180" t="str">
            <v>PROYECTOS</v>
          </cell>
          <cell r="C180">
            <v>2079302.07</v>
          </cell>
          <cell r="D180">
            <v>2079302.07</v>
          </cell>
        </row>
        <row r="181">
          <cell r="A181">
            <v>12509991012907</v>
          </cell>
          <cell r="B181" t="str">
            <v>PROYECTOS OTROS</v>
          </cell>
          <cell r="C181">
            <v>2079302.07</v>
          </cell>
          <cell r="D181">
            <v>2079302.07</v>
          </cell>
        </row>
        <row r="182">
          <cell r="A182">
            <v>125099910134</v>
          </cell>
          <cell r="B182" t="str">
            <v>CORPORACION FINANCIERA INTERNACIONAL</v>
          </cell>
          <cell r="C182">
            <v>7892568.0899999999</v>
          </cell>
          <cell r="D182">
            <v>7892568.0899999999</v>
          </cell>
        </row>
        <row r="183">
          <cell r="A183">
            <v>125099910152</v>
          </cell>
          <cell r="B183" t="str">
            <v>SERVICIOS DE COLECTURIA EXTERNA</v>
          </cell>
          <cell r="C183">
            <v>103878.88</v>
          </cell>
          <cell r="D183">
            <v>103878.88</v>
          </cell>
        </row>
        <row r="184">
          <cell r="A184">
            <v>12509991015201</v>
          </cell>
          <cell r="B184" t="str">
            <v>PAGOS COLECTADOS</v>
          </cell>
          <cell r="C184">
            <v>103878.88</v>
          </cell>
          <cell r="D184">
            <v>103878.88</v>
          </cell>
        </row>
        <row r="185">
          <cell r="A185">
            <v>1250999101520100</v>
          </cell>
          <cell r="B185" t="str">
            <v>FARMACIAS ECONOMICAS</v>
          </cell>
          <cell r="C185">
            <v>103553.46</v>
          </cell>
          <cell r="D185">
            <v>103553.46</v>
          </cell>
        </row>
        <row r="186">
          <cell r="A186">
            <v>1250999101520100</v>
          </cell>
          <cell r="B186" t="str">
            <v>GRUPO MONGE - ALMACENES PRADO</v>
          </cell>
          <cell r="C186">
            <v>4</v>
          </cell>
          <cell r="D186">
            <v>4</v>
          </cell>
        </row>
        <row r="187">
          <cell r="A187">
            <v>1250999101520100</v>
          </cell>
          <cell r="B187" t="str">
            <v>SOVIPE COMERCIAL - ALMACENES WAY</v>
          </cell>
          <cell r="C187">
            <v>321.42</v>
          </cell>
          <cell r="D187">
            <v>321.42</v>
          </cell>
        </row>
        <row r="188">
          <cell r="A188">
            <v>125099910163</v>
          </cell>
          <cell r="B188" t="str">
            <v>COMISIONES POR SERVICIO</v>
          </cell>
          <cell r="C188">
            <v>46329.2</v>
          </cell>
          <cell r="D188">
            <v>46329.2</v>
          </cell>
        </row>
        <row r="189">
          <cell r="A189">
            <v>12509991016301</v>
          </cell>
          <cell r="B189" t="str">
            <v>COMISION POR COBRAR A COLECTORES</v>
          </cell>
          <cell r="C189">
            <v>34346.800000000003</v>
          </cell>
          <cell r="D189">
            <v>34346.800000000003</v>
          </cell>
        </row>
        <row r="190">
          <cell r="A190">
            <v>12509991016303</v>
          </cell>
          <cell r="B190" t="str">
            <v>COMISION POR SERVICIO DE COMERCIALIZACION DE SEGUROS</v>
          </cell>
          <cell r="C190">
            <v>11250.98</v>
          </cell>
          <cell r="D190">
            <v>11250.98</v>
          </cell>
        </row>
        <row r="191">
          <cell r="A191">
            <v>12509991016304</v>
          </cell>
          <cell r="B191" t="str">
            <v>COMISION POR SERVICIOS DE COMERCIALIZACION</v>
          </cell>
          <cell r="C191">
            <v>731.42</v>
          </cell>
          <cell r="D191">
            <v>731.42</v>
          </cell>
        </row>
        <row r="192">
          <cell r="A192">
            <v>1250999101630400</v>
          </cell>
          <cell r="B192" t="str">
            <v>COMISION POR COMERCIALIZACION DE SEGUROS REMESAS FAMILIARES</v>
          </cell>
          <cell r="C192">
            <v>731.42</v>
          </cell>
          <cell r="D192">
            <v>731.42</v>
          </cell>
        </row>
        <row r="193">
          <cell r="A193">
            <v>125099910166</v>
          </cell>
          <cell r="B193" t="str">
            <v>SERVICIOS DE COMERCIALIZACION</v>
          </cell>
          <cell r="C193">
            <v>715</v>
          </cell>
          <cell r="D193">
            <v>715</v>
          </cell>
        </row>
        <row r="194">
          <cell r="A194">
            <v>12509991016601</v>
          </cell>
          <cell r="B194" t="str">
            <v>INDEMNIZACION DE SEGURO REMESAS FAMILIARES</v>
          </cell>
          <cell r="C194">
            <v>715</v>
          </cell>
          <cell r="D194">
            <v>715</v>
          </cell>
        </row>
        <row r="195">
          <cell r="A195">
            <v>125099910199</v>
          </cell>
          <cell r="B195" t="str">
            <v>VARIAS</v>
          </cell>
          <cell r="C195">
            <v>193572.14</v>
          </cell>
          <cell r="D195">
            <v>193572.14</v>
          </cell>
        </row>
        <row r="196">
          <cell r="A196">
            <v>1259</v>
          </cell>
          <cell r="B196" t="str">
            <v>PROVISION DE INCOBRABILIDAD DE CUENTAS POR COBRAR</v>
          </cell>
          <cell r="C196">
            <v>-124317.39</v>
          </cell>
          <cell r="D196">
            <v>-124317.39</v>
          </cell>
        </row>
        <row r="197">
          <cell r="A197">
            <v>125900</v>
          </cell>
          <cell r="B197" t="str">
            <v>PROVISION DE INCOBRABILIDAD DE CUENTAS POR COBRAR</v>
          </cell>
          <cell r="C197">
            <v>-124317.39</v>
          </cell>
          <cell r="D197">
            <v>-124317.39</v>
          </cell>
        </row>
        <row r="198">
          <cell r="A198">
            <v>1259000001</v>
          </cell>
          <cell r="B198" t="str">
            <v>PROVISION POR INCOBRABILIDAD DE CUENTAS POR COBRAR</v>
          </cell>
          <cell r="C198">
            <v>-124317.39</v>
          </cell>
          <cell r="D198">
            <v>-124317.39</v>
          </cell>
        </row>
        <row r="199">
          <cell r="A199">
            <v>125900000101</v>
          </cell>
          <cell r="B199" t="str">
            <v>SALDOS POR COBRAR</v>
          </cell>
          <cell r="C199">
            <v>-124317.39</v>
          </cell>
          <cell r="D199">
            <v>-124317.39</v>
          </cell>
        </row>
        <row r="200">
          <cell r="A200">
            <v>126</v>
          </cell>
          <cell r="B200" t="str">
            <v>DERECHOS Y PARTICIPACIONES</v>
          </cell>
          <cell r="C200">
            <v>3525599.68</v>
          </cell>
          <cell r="D200">
            <v>3525599.68</v>
          </cell>
        </row>
        <row r="201">
          <cell r="A201">
            <v>1260</v>
          </cell>
          <cell r="B201" t="str">
            <v>DERECHOS Y PARTICIPACIONES</v>
          </cell>
          <cell r="C201">
            <v>3525599.68</v>
          </cell>
          <cell r="D201">
            <v>3525599.68</v>
          </cell>
        </row>
        <row r="202">
          <cell r="A202">
            <v>126001</v>
          </cell>
          <cell r="B202" t="str">
            <v>INVERSIONES CONJUNTAS</v>
          </cell>
          <cell r="C202">
            <v>3525599.68</v>
          </cell>
          <cell r="D202">
            <v>3525599.68</v>
          </cell>
        </row>
        <row r="203">
          <cell r="A203">
            <v>1260010101</v>
          </cell>
          <cell r="B203" t="str">
            <v>EN SOCIEDADES NACIONALES - VALOR DE ADQUISICION</v>
          </cell>
          <cell r="C203">
            <v>3032200</v>
          </cell>
          <cell r="D203">
            <v>3032200</v>
          </cell>
        </row>
        <row r="204">
          <cell r="A204">
            <v>126001010101</v>
          </cell>
          <cell r="B204" t="str">
            <v>COSTO DE ADQUISICION</v>
          </cell>
          <cell r="C204">
            <v>3032200</v>
          </cell>
          <cell r="D204">
            <v>3032200</v>
          </cell>
        </row>
        <row r="205">
          <cell r="A205">
            <v>1260019801</v>
          </cell>
          <cell r="B205" t="str">
            <v>EN SOCIEDADES NACIONALES - REVALUO</v>
          </cell>
          <cell r="C205">
            <v>493399.68</v>
          </cell>
          <cell r="D205">
            <v>493399.68</v>
          </cell>
        </row>
        <row r="206">
          <cell r="A206">
            <v>13</v>
          </cell>
          <cell r="B206" t="str">
            <v>ACTIVO FIJO</v>
          </cell>
          <cell r="C206">
            <v>15632837.640000001</v>
          </cell>
          <cell r="D206">
            <v>15632837.640000001</v>
          </cell>
        </row>
        <row r="207">
          <cell r="A207">
            <v>131</v>
          </cell>
          <cell r="B207" t="str">
            <v>NO DEPRECIABLES</v>
          </cell>
          <cell r="C207">
            <v>3803791.71</v>
          </cell>
          <cell r="D207">
            <v>3803791.71</v>
          </cell>
        </row>
        <row r="208">
          <cell r="A208">
            <v>1310</v>
          </cell>
          <cell r="B208" t="str">
            <v>NO DEPRECIABLES</v>
          </cell>
          <cell r="C208">
            <v>3803791.71</v>
          </cell>
          <cell r="D208">
            <v>3803791.71</v>
          </cell>
        </row>
        <row r="209">
          <cell r="A209">
            <v>131001</v>
          </cell>
          <cell r="B209" t="str">
            <v>TERRENOS</v>
          </cell>
          <cell r="C209">
            <v>2551157.89</v>
          </cell>
          <cell r="D209">
            <v>2551157.89</v>
          </cell>
        </row>
        <row r="210">
          <cell r="A210">
            <v>1310010100</v>
          </cell>
          <cell r="B210" t="str">
            <v>TERRENOS - VALOR DE ADQUISICION</v>
          </cell>
          <cell r="C210">
            <v>1046866.41</v>
          </cell>
          <cell r="D210">
            <v>1046866.41</v>
          </cell>
        </row>
        <row r="211">
          <cell r="A211">
            <v>1310019800</v>
          </cell>
          <cell r="B211" t="str">
            <v>TERRENOS ¨ REVALUO</v>
          </cell>
          <cell r="C211">
            <v>1504291.48</v>
          </cell>
          <cell r="D211">
            <v>1504291.48</v>
          </cell>
        </row>
        <row r="212">
          <cell r="A212">
            <v>131002</v>
          </cell>
          <cell r="B212" t="str">
            <v>CONSTRUCCIONES EN PROCESO</v>
          </cell>
          <cell r="C212">
            <v>527698.32999999996</v>
          </cell>
          <cell r="D212">
            <v>527698.32999999996</v>
          </cell>
        </row>
        <row r="213">
          <cell r="A213">
            <v>1310020100</v>
          </cell>
          <cell r="B213" t="str">
            <v>INMUEBLES</v>
          </cell>
          <cell r="C213">
            <v>527698.32999999996</v>
          </cell>
          <cell r="D213">
            <v>527698.32999999996</v>
          </cell>
        </row>
        <row r="214">
          <cell r="A214">
            <v>131003</v>
          </cell>
          <cell r="B214" t="str">
            <v>MOBILIARIO Y EQUIPO POR UTILIZAR</v>
          </cell>
          <cell r="C214">
            <v>724935.49</v>
          </cell>
          <cell r="D214">
            <v>724935.49</v>
          </cell>
        </row>
        <row r="215">
          <cell r="A215">
            <v>1310030200</v>
          </cell>
          <cell r="B215" t="str">
            <v>MOBILIARIO Y EQUIPO EN EXISTENCIA</v>
          </cell>
          <cell r="C215">
            <v>724935.49</v>
          </cell>
          <cell r="D215">
            <v>724935.49</v>
          </cell>
        </row>
        <row r="216">
          <cell r="A216">
            <v>132</v>
          </cell>
          <cell r="B216" t="str">
            <v>DEPRECIABLES</v>
          </cell>
          <cell r="C216">
            <v>11732612.67</v>
          </cell>
          <cell r="D216">
            <v>11732612.67</v>
          </cell>
        </row>
        <row r="217">
          <cell r="A217">
            <v>1320</v>
          </cell>
          <cell r="B217" t="str">
            <v>DEPRECIABLES</v>
          </cell>
          <cell r="C217">
            <v>26872071.800000001</v>
          </cell>
          <cell r="D217">
            <v>26872071.800000001</v>
          </cell>
        </row>
        <row r="218">
          <cell r="A218">
            <v>132001</v>
          </cell>
          <cell r="B218" t="str">
            <v>EDIFICACIONES</v>
          </cell>
          <cell r="C218">
            <v>13479764.810000001</v>
          </cell>
          <cell r="D218">
            <v>13479764.810000001</v>
          </cell>
        </row>
        <row r="219">
          <cell r="A219">
            <v>1320010100</v>
          </cell>
          <cell r="B219" t="str">
            <v>EDIFICACIONES - VALOR DE ADQUISICION</v>
          </cell>
          <cell r="C219">
            <v>10536725.789999999</v>
          </cell>
          <cell r="D219">
            <v>10536725.789999999</v>
          </cell>
        </row>
        <row r="220">
          <cell r="A220">
            <v>132001010001</v>
          </cell>
          <cell r="B220" t="str">
            <v>EDIFICACIONES PROPIAS</v>
          </cell>
          <cell r="C220">
            <v>10536725.789999999</v>
          </cell>
          <cell r="D220">
            <v>10536725.789999999</v>
          </cell>
        </row>
        <row r="221">
          <cell r="A221">
            <v>1320019800</v>
          </cell>
          <cell r="B221" t="str">
            <v>EDIFICACIONES ¨ REVALUO</v>
          </cell>
          <cell r="C221">
            <v>2943039.02</v>
          </cell>
          <cell r="D221">
            <v>2943039.02</v>
          </cell>
        </row>
        <row r="222">
          <cell r="A222">
            <v>132002</v>
          </cell>
          <cell r="B222" t="str">
            <v>EQUIPO DE COMPUTACION</v>
          </cell>
          <cell r="C222">
            <v>7912964.5599999996</v>
          </cell>
          <cell r="D222">
            <v>7912964.5599999996</v>
          </cell>
        </row>
        <row r="223">
          <cell r="A223">
            <v>1320020100</v>
          </cell>
          <cell r="B223" t="str">
            <v>EQUIPO DE COMPUTACION - VALOR DE ADQUISICION</v>
          </cell>
          <cell r="C223">
            <v>7912964.5599999996</v>
          </cell>
          <cell r="D223">
            <v>7912964.5599999996</v>
          </cell>
        </row>
        <row r="224">
          <cell r="A224">
            <v>132002010001</v>
          </cell>
          <cell r="B224" t="str">
            <v>EQUIPO DE COMPUTACION PROPIO</v>
          </cell>
          <cell r="C224">
            <v>7912964.5599999996</v>
          </cell>
          <cell r="D224">
            <v>7912964.5599999996</v>
          </cell>
        </row>
        <row r="225">
          <cell r="A225">
            <v>132003</v>
          </cell>
          <cell r="B225" t="str">
            <v>EQUIPO DE OFICINA</v>
          </cell>
          <cell r="C225">
            <v>347182.6</v>
          </cell>
          <cell r="D225">
            <v>347182.6</v>
          </cell>
        </row>
        <row r="226">
          <cell r="A226">
            <v>1320030100</v>
          </cell>
          <cell r="B226" t="str">
            <v>EQUIPO DE OFICINA - VALOR DE ADQUISICION</v>
          </cell>
          <cell r="C226">
            <v>347182.6</v>
          </cell>
          <cell r="D226">
            <v>347182.6</v>
          </cell>
        </row>
        <row r="227">
          <cell r="A227">
            <v>132003010001</v>
          </cell>
          <cell r="B227" t="str">
            <v>EQUIPO DE OFICINA PROPIO</v>
          </cell>
          <cell r="C227">
            <v>347182.6</v>
          </cell>
          <cell r="D227">
            <v>347182.6</v>
          </cell>
        </row>
        <row r="228">
          <cell r="A228">
            <v>132004</v>
          </cell>
          <cell r="B228" t="str">
            <v>MOBILIARIO</v>
          </cell>
          <cell r="C228">
            <v>659242.69999999995</v>
          </cell>
          <cell r="D228">
            <v>659242.69999999995</v>
          </cell>
        </row>
        <row r="229">
          <cell r="A229">
            <v>1320040100</v>
          </cell>
          <cell r="B229" t="str">
            <v>MOBILIARIO - VALOR DE ADQUISICION</v>
          </cell>
          <cell r="C229">
            <v>659242.69999999995</v>
          </cell>
          <cell r="D229">
            <v>659242.69999999995</v>
          </cell>
        </row>
        <row r="230">
          <cell r="A230">
            <v>132004010001</v>
          </cell>
          <cell r="B230" t="str">
            <v>MOBILIARIO PROPIO</v>
          </cell>
          <cell r="C230">
            <v>659242.69999999995</v>
          </cell>
          <cell r="D230">
            <v>659242.69999999995</v>
          </cell>
        </row>
        <row r="231">
          <cell r="A231">
            <v>132005</v>
          </cell>
          <cell r="B231" t="str">
            <v>VEHICULOS</v>
          </cell>
          <cell r="C231">
            <v>1055686.1299999999</v>
          </cell>
          <cell r="D231">
            <v>1055686.1299999999</v>
          </cell>
        </row>
        <row r="232">
          <cell r="A232">
            <v>1320050100</v>
          </cell>
          <cell r="B232" t="str">
            <v>VEHICULOS - VALOR DE ADQUISICION</v>
          </cell>
          <cell r="C232">
            <v>1055686.1299999999</v>
          </cell>
          <cell r="D232">
            <v>1055686.1299999999</v>
          </cell>
        </row>
        <row r="233">
          <cell r="A233">
            <v>132005010001</v>
          </cell>
          <cell r="B233" t="str">
            <v>VEHICULOS PROPIOS</v>
          </cell>
          <cell r="C233">
            <v>1055686.1299999999</v>
          </cell>
          <cell r="D233">
            <v>1055686.1299999999</v>
          </cell>
        </row>
        <row r="234">
          <cell r="A234">
            <v>132006</v>
          </cell>
          <cell r="B234" t="str">
            <v>MAQUINARIA, EQUIPO Y HERRAMIENTA</v>
          </cell>
          <cell r="C234">
            <v>3417231</v>
          </cell>
          <cell r="D234">
            <v>3417231</v>
          </cell>
        </row>
        <row r="235">
          <cell r="A235">
            <v>1320060100</v>
          </cell>
          <cell r="B235" t="str">
            <v>MAQUINARIA, EQUIPO Y HERRAMIENTA - VALOR DE ADQUISICION.</v>
          </cell>
          <cell r="C235">
            <v>3417231</v>
          </cell>
          <cell r="D235">
            <v>3417231</v>
          </cell>
        </row>
        <row r="236">
          <cell r="A236">
            <v>132006010001</v>
          </cell>
          <cell r="B236" t="str">
            <v>MAQUINARIA, EQUIPO Y HERRAMIENTA PROPIAS</v>
          </cell>
          <cell r="C236">
            <v>3417231</v>
          </cell>
          <cell r="D236">
            <v>3417231</v>
          </cell>
        </row>
        <row r="237">
          <cell r="A237">
            <v>1329</v>
          </cell>
          <cell r="B237" t="str">
            <v>DEPRECIACION ACUMULADA</v>
          </cell>
          <cell r="C237">
            <v>-15139459.130000001</v>
          </cell>
          <cell r="D237">
            <v>-15139459.130000001</v>
          </cell>
        </row>
        <row r="238">
          <cell r="A238">
            <v>132901</v>
          </cell>
          <cell r="B238" t="str">
            <v>VALOR HISTORICO</v>
          </cell>
          <cell r="C238">
            <v>-13111879.380000001</v>
          </cell>
          <cell r="D238">
            <v>-13111879.380000001</v>
          </cell>
        </row>
        <row r="239">
          <cell r="A239">
            <v>1329010100</v>
          </cell>
          <cell r="B239" t="str">
            <v>EDIFICACIONES</v>
          </cell>
          <cell r="C239">
            <v>-3128342.71</v>
          </cell>
          <cell r="D239">
            <v>-3128342.71</v>
          </cell>
        </row>
        <row r="240">
          <cell r="A240">
            <v>1329010200</v>
          </cell>
          <cell r="B240" t="str">
            <v>EQUIPO DE COMPUTACION</v>
          </cell>
          <cell r="C240">
            <v>-6173150.7999999998</v>
          </cell>
          <cell r="D240">
            <v>-6173150.7999999998</v>
          </cell>
        </row>
        <row r="241">
          <cell r="A241">
            <v>1329010300</v>
          </cell>
          <cell r="B241" t="str">
            <v>EQUIPO DE OFICINA</v>
          </cell>
          <cell r="C241">
            <v>-282466.89</v>
          </cell>
          <cell r="D241">
            <v>-282466.89</v>
          </cell>
        </row>
        <row r="242">
          <cell r="A242">
            <v>1329010400</v>
          </cell>
          <cell r="B242" t="str">
            <v>MOBILIARIO</v>
          </cell>
          <cell r="C242">
            <v>-454256.39</v>
          </cell>
          <cell r="D242">
            <v>-454256.39</v>
          </cell>
        </row>
        <row r="243">
          <cell r="A243">
            <v>1329010500</v>
          </cell>
          <cell r="B243" t="str">
            <v>VEHICULOS</v>
          </cell>
          <cell r="C243">
            <v>-955467.83</v>
          </cell>
          <cell r="D243">
            <v>-955467.83</v>
          </cell>
        </row>
        <row r="244">
          <cell r="A244">
            <v>1329010600</v>
          </cell>
          <cell r="B244" t="str">
            <v>MAQUINARIA, EQUIPO Y HERRAMIENTA</v>
          </cell>
          <cell r="C244">
            <v>-2118194.7599999998</v>
          </cell>
          <cell r="D244">
            <v>-2118194.7599999998</v>
          </cell>
        </row>
        <row r="245">
          <cell r="A245">
            <v>132902</v>
          </cell>
          <cell r="B245" t="str">
            <v>REVALUOS</v>
          </cell>
          <cell r="C245">
            <v>-2027579.75</v>
          </cell>
          <cell r="D245">
            <v>-2027579.75</v>
          </cell>
        </row>
        <row r="246">
          <cell r="A246">
            <v>1329020100</v>
          </cell>
          <cell r="B246" t="str">
            <v>EDIFICACIONES</v>
          </cell>
          <cell r="C246">
            <v>-2027579.75</v>
          </cell>
          <cell r="D246">
            <v>-2027579.75</v>
          </cell>
        </row>
        <row r="247">
          <cell r="A247">
            <v>133</v>
          </cell>
          <cell r="B247" t="str">
            <v>AMORTIZABLES</v>
          </cell>
          <cell r="C247">
            <v>96433.26</v>
          </cell>
          <cell r="D247">
            <v>96433.26</v>
          </cell>
        </row>
        <row r="248">
          <cell r="A248">
            <v>1330</v>
          </cell>
          <cell r="B248" t="str">
            <v>AMORTIZABLES</v>
          </cell>
          <cell r="C248">
            <v>96433.26</v>
          </cell>
          <cell r="D248">
            <v>96433.26</v>
          </cell>
        </row>
        <row r="249">
          <cell r="A249">
            <v>133002</v>
          </cell>
          <cell r="B249" t="str">
            <v>REMODELACIONES Y READECUACIONES</v>
          </cell>
          <cell r="C249">
            <v>96433.26</v>
          </cell>
          <cell r="D249">
            <v>96433.26</v>
          </cell>
        </row>
        <row r="250">
          <cell r="A250">
            <v>1330020100</v>
          </cell>
          <cell r="B250" t="str">
            <v>INMUEBLES PROPIOS</v>
          </cell>
          <cell r="C250">
            <v>96433.26</v>
          </cell>
          <cell r="D250">
            <v>96433.26</v>
          </cell>
        </row>
        <row r="251">
          <cell r="A251"/>
          <cell r="B251"/>
          <cell r="C251"/>
          <cell r="D251"/>
        </row>
        <row r="252">
          <cell r="A252"/>
          <cell r="B252" t="str">
            <v>TOTAL ACTIVO</v>
          </cell>
          <cell r="C252">
            <v>619497583.58000004</v>
          </cell>
          <cell r="D252">
            <v>619497583.58000004</v>
          </cell>
        </row>
        <row r="253">
          <cell r="A253"/>
          <cell r="B253"/>
          <cell r="C253"/>
          <cell r="D253"/>
        </row>
        <row r="254">
          <cell r="A254">
            <v>71</v>
          </cell>
          <cell r="B254" t="str">
            <v>COSTOS DE OPERACIONES DE INTERMEDIACION</v>
          </cell>
          <cell r="C254">
            <v>12036835.98</v>
          </cell>
          <cell r="D254">
            <v>12036835.98</v>
          </cell>
        </row>
        <row r="255">
          <cell r="A255">
            <v>711</v>
          </cell>
          <cell r="B255" t="str">
            <v>CAPTACION DE RECURSOS</v>
          </cell>
          <cell r="C255">
            <v>11551097.07</v>
          </cell>
          <cell r="D255">
            <v>11551097.07</v>
          </cell>
        </row>
        <row r="256">
          <cell r="A256">
            <v>7110</v>
          </cell>
          <cell r="B256" t="str">
            <v>CAPTACION DE RECURSOS</v>
          </cell>
          <cell r="C256">
            <v>11551097.07</v>
          </cell>
          <cell r="D256">
            <v>11551097.07</v>
          </cell>
        </row>
        <row r="257">
          <cell r="A257">
            <v>711001</v>
          </cell>
          <cell r="B257" t="str">
            <v>DEPOSITOS</v>
          </cell>
          <cell r="C257">
            <v>218328.78</v>
          </cell>
          <cell r="D257">
            <v>218328.78</v>
          </cell>
        </row>
        <row r="258">
          <cell r="A258">
            <v>7110010200</v>
          </cell>
          <cell r="B258" t="str">
            <v>INTERESES DE DEPOSITOS A PLAZO</v>
          </cell>
          <cell r="C258">
            <v>218328.78</v>
          </cell>
          <cell r="D258">
            <v>218328.78</v>
          </cell>
        </row>
        <row r="259">
          <cell r="A259">
            <v>711001020001</v>
          </cell>
          <cell r="B259" t="str">
            <v>PACTADOS HASTA UN AÑO PLAZO</v>
          </cell>
          <cell r="C259">
            <v>218328.78</v>
          </cell>
          <cell r="D259">
            <v>218328.78</v>
          </cell>
        </row>
        <row r="260">
          <cell r="A260">
            <v>71100102000102</v>
          </cell>
          <cell r="B260" t="str">
            <v>A 30 DIAS PLAZO</v>
          </cell>
          <cell r="C260">
            <v>218328.78</v>
          </cell>
          <cell r="D260">
            <v>218328.78</v>
          </cell>
        </row>
        <row r="261">
          <cell r="A261">
            <v>711002</v>
          </cell>
          <cell r="B261" t="str">
            <v>PRESTAMOS PARA TERCEROS</v>
          </cell>
          <cell r="C261">
            <v>11079970.18</v>
          </cell>
          <cell r="D261">
            <v>11079970.18</v>
          </cell>
        </row>
        <row r="262">
          <cell r="A262">
            <v>7110020100</v>
          </cell>
          <cell r="B262" t="str">
            <v>INTERESES</v>
          </cell>
          <cell r="C262">
            <v>10021471.08</v>
          </cell>
          <cell r="D262">
            <v>10021471.08</v>
          </cell>
        </row>
        <row r="263">
          <cell r="A263">
            <v>711002010001</v>
          </cell>
          <cell r="B263" t="str">
            <v>PACTADOS HASTA UN AÑO PLAZO</v>
          </cell>
          <cell r="C263">
            <v>329156.63</v>
          </cell>
          <cell r="D263">
            <v>329156.63</v>
          </cell>
        </row>
        <row r="264">
          <cell r="A264">
            <v>711002010002</v>
          </cell>
          <cell r="B264" t="str">
            <v>PACTADOS A MAS DE UN AÑO PLAZO</v>
          </cell>
          <cell r="C264">
            <v>169509.75</v>
          </cell>
          <cell r="D264">
            <v>169509.75</v>
          </cell>
        </row>
        <row r="265">
          <cell r="A265">
            <v>711002010003</v>
          </cell>
          <cell r="B265" t="str">
            <v>PACTADOS A CINCO O MAS AÑOS PLAZO</v>
          </cell>
          <cell r="C265">
            <v>9522804.6999999993</v>
          </cell>
          <cell r="D265">
            <v>9522804.6999999993</v>
          </cell>
        </row>
        <row r="266">
          <cell r="A266">
            <v>7110020200</v>
          </cell>
          <cell r="B266" t="str">
            <v>COMISIONES</v>
          </cell>
          <cell r="C266">
            <v>1058499.1000000001</v>
          </cell>
          <cell r="D266">
            <v>1058499.1000000001</v>
          </cell>
        </row>
        <row r="267">
          <cell r="A267">
            <v>711002020001</v>
          </cell>
          <cell r="B267" t="str">
            <v>PACTADOS HASTA UN AÑO PLAZO</v>
          </cell>
          <cell r="C267">
            <v>32650.5</v>
          </cell>
          <cell r="D267">
            <v>32650.5</v>
          </cell>
        </row>
        <row r="268">
          <cell r="A268">
            <v>711002020003</v>
          </cell>
          <cell r="B268" t="str">
            <v>PACTADOS A CINCO O MAS AÑOS PLAZO</v>
          </cell>
          <cell r="C268">
            <v>1025848.6</v>
          </cell>
          <cell r="D268">
            <v>1025848.6</v>
          </cell>
        </row>
        <row r="269">
          <cell r="A269">
            <v>711007</v>
          </cell>
          <cell r="B269" t="str">
            <v>OTROS COSTOS DE INTERMEDIACION</v>
          </cell>
          <cell r="C269">
            <v>252798.11</v>
          </cell>
          <cell r="D269">
            <v>252798.11</v>
          </cell>
        </row>
        <row r="270">
          <cell r="A270">
            <v>7110070300</v>
          </cell>
          <cell r="B270" t="str">
            <v>COMISIONES PAGADAS POR ADQUISICION DE TITULOS VALORES</v>
          </cell>
          <cell r="C270">
            <v>252798.11</v>
          </cell>
          <cell r="D270">
            <v>252798.11</v>
          </cell>
        </row>
        <row r="271">
          <cell r="A271">
            <v>712</v>
          </cell>
          <cell r="B271" t="str">
            <v>SANEAMIENTO DE ACTIVOS DE INTERMEDIACION</v>
          </cell>
          <cell r="C271">
            <v>485738.91</v>
          </cell>
          <cell r="D271">
            <v>485738.91</v>
          </cell>
        </row>
        <row r="272">
          <cell r="A272">
            <v>7120</v>
          </cell>
          <cell r="B272" t="str">
            <v>SANEAMIENTO DE ACTIVOS DE INTERMEDIACION</v>
          </cell>
          <cell r="C272">
            <v>485738.91</v>
          </cell>
          <cell r="D272">
            <v>485738.91</v>
          </cell>
        </row>
        <row r="273">
          <cell r="A273">
            <v>712000</v>
          </cell>
          <cell r="B273" t="str">
            <v>SANEAMIENTO DE ACTIVOS DE INTERMEDIACION</v>
          </cell>
          <cell r="C273">
            <v>485738.91</v>
          </cell>
          <cell r="D273">
            <v>485738.91</v>
          </cell>
        </row>
        <row r="274">
          <cell r="A274">
            <v>7120000200</v>
          </cell>
          <cell r="B274" t="str">
            <v>SANEAMIENTO DE PRESTAMOS E INTERESES</v>
          </cell>
          <cell r="C274">
            <v>485738.91</v>
          </cell>
          <cell r="D274">
            <v>485738.91</v>
          </cell>
        </row>
        <row r="275">
          <cell r="A275">
            <v>712000020002</v>
          </cell>
          <cell r="B275" t="str">
            <v>INTERESES</v>
          </cell>
          <cell r="C275">
            <v>230.03</v>
          </cell>
          <cell r="D275">
            <v>230.03</v>
          </cell>
        </row>
        <row r="276">
          <cell r="A276">
            <v>71200002000201</v>
          </cell>
          <cell r="B276" t="str">
            <v>RESERVA PRESTAMOS CATEGORIA A2 Y B</v>
          </cell>
          <cell r="C276">
            <v>230.03</v>
          </cell>
          <cell r="D276">
            <v>230.03</v>
          </cell>
        </row>
        <row r="277">
          <cell r="A277">
            <v>712000020003</v>
          </cell>
          <cell r="B277" t="str">
            <v>RESERVA VOLUNTARIA DE PRESTAMOS</v>
          </cell>
          <cell r="C277">
            <v>485508.88</v>
          </cell>
          <cell r="D277">
            <v>485508.88</v>
          </cell>
        </row>
        <row r="278">
          <cell r="A278">
            <v>72</v>
          </cell>
          <cell r="B278" t="str">
            <v>COSTOS DE OTRAS OPERACIONES</v>
          </cell>
          <cell r="C278">
            <v>9552427.3699999992</v>
          </cell>
          <cell r="D278">
            <v>9552427.3699999992</v>
          </cell>
        </row>
        <row r="279">
          <cell r="A279">
            <v>722</v>
          </cell>
          <cell r="B279" t="str">
            <v>PRESTACION DE SERVICIOS</v>
          </cell>
          <cell r="C279">
            <v>9552427.3699999992</v>
          </cell>
          <cell r="D279">
            <v>9552427.3699999992</v>
          </cell>
        </row>
        <row r="280">
          <cell r="A280">
            <v>7220</v>
          </cell>
          <cell r="B280" t="str">
            <v>PRESTACION DE SERVICIOS</v>
          </cell>
          <cell r="C280">
            <v>9552427.3699999992</v>
          </cell>
          <cell r="D280">
            <v>9552427.3699999992</v>
          </cell>
        </row>
        <row r="281">
          <cell r="A281">
            <v>722001</v>
          </cell>
          <cell r="B281" t="str">
            <v>PRESTACION DE SERVICIOS FINANCIEROS</v>
          </cell>
          <cell r="C281">
            <v>9051225.1799999997</v>
          </cell>
          <cell r="D281">
            <v>9051225.1799999997</v>
          </cell>
        </row>
        <row r="282">
          <cell r="A282">
            <v>7220010000</v>
          </cell>
          <cell r="B282" t="str">
            <v>PRESTACION DE SERVICIOS FINANCIEROS</v>
          </cell>
          <cell r="C282">
            <v>9051225.1799999997</v>
          </cell>
          <cell r="D282">
            <v>9051225.1799999997</v>
          </cell>
        </row>
        <row r="283">
          <cell r="A283">
            <v>722001000006</v>
          </cell>
          <cell r="B283" t="str">
            <v>UNIDAD PYME</v>
          </cell>
          <cell r="C283">
            <v>342758.94</v>
          </cell>
          <cell r="D283">
            <v>342758.94</v>
          </cell>
        </row>
        <row r="284">
          <cell r="A284">
            <v>722001000010</v>
          </cell>
          <cell r="B284" t="str">
            <v>RESGUARDO Y CUSTODIA DE DOCUMENTOS</v>
          </cell>
          <cell r="C284">
            <v>2330.3000000000002</v>
          </cell>
          <cell r="D284">
            <v>2330.3000000000002</v>
          </cell>
        </row>
        <row r="285">
          <cell r="A285">
            <v>722001000013</v>
          </cell>
          <cell r="B285" t="str">
            <v>SERVICIOS POR PAGO DE REMESAS FAMILIARES</v>
          </cell>
          <cell r="C285">
            <v>299816.43</v>
          </cell>
          <cell r="D285">
            <v>299816.43</v>
          </cell>
        </row>
        <row r="286">
          <cell r="A286">
            <v>722001000015</v>
          </cell>
          <cell r="B286" t="str">
            <v>TARJETAS</v>
          </cell>
          <cell r="C286">
            <v>5273963.7300000004</v>
          </cell>
          <cell r="D286">
            <v>5273963.7300000004</v>
          </cell>
        </row>
        <row r="287">
          <cell r="A287">
            <v>72200100001501</v>
          </cell>
          <cell r="B287" t="str">
            <v>TARJETA DE CREDITO</v>
          </cell>
          <cell r="C287">
            <v>3398293.62</v>
          </cell>
          <cell r="D287">
            <v>3398293.62</v>
          </cell>
        </row>
        <row r="288">
          <cell r="A288">
            <v>72200100001502</v>
          </cell>
          <cell r="B288" t="str">
            <v>TARJETA DE DEBITO</v>
          </cell>
          <cell r="C288">
            <v>1875670.11</v>
          </cell>
          <cell r="D288">
            <v>1875670.11</v>
          </cell>
        </row>
        <row r="289">
          <cell r="A289">
            <v>722001000024</v>
          </cell>
          <cell r="B289" t="str">
            <v>SERVICIO SARO</v>
          </cell>
          <cell r="C289">
            <v>96052.52</v>
          </cell>
          <cell r="D289">
            <v>96052.52</v>
          </cell>
        </row>
        <row r="290">
          <cell r="A290">
            <v>722001000025</v>
          </cell>
          <cell r="B290" t="str">
            <v>SERVICIO CREDIT SCORING</v>
          </cell>
          <cell r="C290">
            <v>98054.73</v>
          </cell>
          <cell r="D290">
            <v>98054.73</v>
          </cell>
        </row>
        <row r="291">
          <cell r="A291">
            <v>722001000041</v>
          </cell>
          <cell r="B291" t="str">
            <v>SERVICIO DE SALUD A TU ALCANCE</v>
          </cell>
          <cell r="C291">
            <v>1474.11</v>
          </cell>
          <cell r="D291">
            <v>1474.11</v>
          </cell>
        </row>
        <row r="292">
          <cell r="A292">
            <v>722001000042</v>
          </cell>
          <cell r="B292" t="str">
            <v>COMISIONES ATM´S</v>
          </cell>
          <cell r="C292">
            <v>2137.8000000000002</v>
          </cell>
          <cell r="D292">
            <v>2137.8000000000002</v>
          </cell>
        </row>
        <row r="293">
          <cell r="A293">
            <v>72200100004203</v>
          </cell>
          <cell r="B293" t="str">
            <v>COMISION A ATH POR OPERACIONES DE OTROS BANCOS EN ATM DE FCB</v>
          </cell>
          <cell r="C293">
            <v>2137.8000000000002</v>
          </cell>
          <cell r="D293">
            <v>2137.8000000000002</v>
          </cell>
        </row>
        <row r="294">
          <cell r="A294">
            <v>722001000043</v>
          </cell>
          <cell r="B294" t="str">
            <v>ADMINISTRACION Y OTROS COSTOS POR SERVICIO EN ATM´S</v>
          </cell>
          <cell r="C294">
            <v>1553370.2</v>
          </cell>
          <cell r="D294">
            <v>1553370.2</v>
          </cell>
        </row>
        <row r="295">
          <cell r="A295">
            <v>722001000046</v>
          </cell>
          <cell r="B295" t="str">
            <v>CORRESPONSALES NO BANCARIOS</v>
          </cell>
          <cell r="C295">
            <v>2151.6</v>
          </cell>
          <cell r="D295">
            <v>2151.6</v>
          </cell>
        </row>
        <row r="296">
          <cell r="A296">
            <v>72200100004601</v>
          </cell>
          <cell r="B296" t="str">
            <v>COMISION POR SERVICIOS DE RED DE CNB</v>
          </cell>
          <cell r="C296">
            <v>2151.6</v>
          </cell>
          <cell r="D296">
            <v>2151.6</v>
          </cell>
        </row>
        <row r="297">
          <cell r="A297">
            <v>722001000048</v>
          </cell>
          <cell r="B297" t="str">
            <v>ADMINISTRACION Y OTROS COSTOS POR SERVICIOS DE CNB</v>
          </cell>
          <cell r="C297">
            <v>175723.47</v>
          </cell>
          <cell r="D297">
            <v>175723.47</v>
          </cell>
        </row>
        <row r="298">
          <cell r="A298">
            <v>722001000056</v>
          </cell>
          <cell r="B298" t="str">
            <v>BANCA MOVIL</v>
          </cell>
          <cell r="C298">
            <v>259234.55</v>
          </cell>
          <cell r="D298">
            <v>259234.55</v>
          </cell>
        </row>
        <row r="299">
          <cell r="A299">
            <v>72200100005601</v>
          </cell>
          <cell r="B299" t="str">
            <v>COMISION POR SERVICIO DE BANCA MOVIL</v>
          </cell>
          <cell r="C299">
            <v>41105.75</v>
          </cell>
          <cell r="D299">
            <v>41105.75</v>
          </cell>
        </row>
        <row r="300">
          <cell r="A300">
            <v>72200100005602</v>
          </cell>
          <cell r="B300" t="str">
            <v>ADMINISTRACION Y OTROS COSTOS POR SERVICIO DE BANCA MOVIL</v>
          </cell>
          <cell r="C300">
            <v>218128.8</v>
          </cell>
          <cell r="D300">
            <v>218128.8</v>
          </cell>
        </row>
        <row r="301">
          <cell r="A301">
            <v>722001000060</v>
          </cell>
          <cell r="B301" t="str">
            <v>CALL CENTER TARJETAS</v>
          </cell>
          <cell r="C301">
            <v>855081.44</v>
          </cell>
          <cell r="D301">
            <v>855081.44</v>
          </cell>
        </row>
        <row r="302">
          <cell r="A302">
            <v>722001000066</v>
          </cell>
          <cell r="B302" t="str">
            <v>SERVICIO DE KIOSKOS FINANCIEROS</v>
          </cell>
          <cell r="C302">
            <v>21686.99</v>
          </cell>
          <cell r="D302">
            <v>21686.99</v>
          </cell>
        </row>
        <row r="303">
          <cell r="A303">
            <v>72200100006603</v>
          </cell>
          <cell r="B303" t="str">
            <v>COMISION POR SERVICIO DE ADMINISTRACION DE KIOSKOS</v>
          </cell>
          <cell r="C303">
            <v>21686.99</v>
          </cell>
          <cell r="D303">
            <v>21686.99</v>
          </cell>
        </row>
        <row r="304">
          <cell r="A304">
            <v>722001000099</v>
          </cell>
          <cell r="B304" t="str">
            <v>OTROS</v>
          </cell>
          <cell r="C304">
            <v>67388.37</v>
          </cell>
          <cell r="D304">
            <v>67388.37</v>
          </cell>
        </row>
        <row r="305">
          <cell r="A305">
            <v>722002</v>
          </cell>
          <cell r="B305" t="str">
            <v>PRESTACION DE SERVICIOS TECNICOS</v>
          </cell>
          <cell r="C305">
            <v>501202.19</v>
          </cell>
          <cell r="D305">
            <v>501202.19</v>
          </cell>
        </row>
        <row r="306">
          <cell r="A306">
            <v>7220020300</v>
          </cell>
          <cell r="B306" t="str">
            <v>SERVICIOS DE CAPACITACION</v>
          </cell>
          <cell r="C306">
            <v>289208.03999999998</v>
          </cell>
          <cell r="D306">
            <v>289208.03999999998</v>
          </cell>
        </row>
        <row r="307">
          <cell r="A307">
            <v>7220020700</v>
          </cell>
          <cell r="B307" t="str">
            <v>ASESORIA</v>
          </cell>
          <cell r="C307">
            <v>103085.27</v>
          </cell>
          <cell r="D307">
            <v>103085.27</v>
          </cell>
        </row>
        <row r="308">
          <cell r="A308">
            <v>7220029100</v>
          </cell>
          <cell r="B308" t="str">
            <v>OTROS</v>
          </cell>
          <cell r="C308">
            <v>108908.88</v>
          </cell>
          <cell r="D308">
            <v>108908.88</v>
          </cell>
        </row>
        <row r="309">
          <cell r="A309">
            <v>722002910002</v>
          </cell>
          <cell r="B309" t="str">
            <v>SERVICIO DE ORGANIZACION Y METODO</v>
          </cell>
          <cell r="C309">
            <v>3495.34</v>
          </cell>
          <cell r="D309">
            <v>3495.34</v>
          </cell>
        </row>
        <row r="310">
          <cell r="A310">
            <v>722002910003</v>
          </cell>
          <cell r="B310" t="str">
            <v>SERVICIO DE SELECCION Y EVALUACION DE RECURSOS HUMANOS</v>
          </cell>
          <cell r="C310">
            <v>24751.18</v>
          </cell>
          <cell r="D310">
            <v>24751.18</v>
          </cell>
        </row>
        <row r="311">
          <cell r="A311">
            <v>722002910004</v>
          </cell>
          <cell r="B311" t="str">
            <v>SERVICIO DE CIERRE CENTRALIZADO EN CADI</v>
          </cell>
          <cell r="C311">
            <v>80662.36</v>
          </cell>
          <cell r="D311">
            <v>80662.36</v>
          </cell>
        </row>
        <row r="312">
          <cell r="A312"/>
          <cell r="B312"/>
          <cell r="C312"/>
          <cell r="D312"/>
        </row>
        <row r="313">
          <cell r="A313"/>
          <cell r="B313" t="str">
            <v>TOTAL COSTOS</v>
          </cell>
          <cell r="C313">
            <v>21589263.350000001</v>
          </cell>
          <cell r="D313">
            <v>21589263.350000001</v>
          </cell>
        </row>
        <row r="314">
          <cell r="A314"/>
          <cell r="B314"/>
          <cell r="C314"/>
          <cell r="D314"/>
        </row>
        <row r="315">
          <cell r="A315">
            <v>81</v>
          </cell>
          <cell r="B315" t="str">
            <v>GASTOS DE OPERACION</v>
          </cell>
          <cell r="C315">
            <v>10773822.720000001</v>
          </cell>
          <cell r="D315">
            <v>10773822.720000001</v>
          </cell>
        </row>
        <row r="316">
          <cell r="A316">
            <v>811</v>
          </cell>
          <cell r="B316" t="str">
            <v>GASTOS DE FUNCIONARIOS Y EMPLEADOS</v>
          </cell>
          <cell r="C316">
            <v>5496054.7800000003</v>
          </cell>
          <cell r="D316">
            <v>5496054.7800000003</v>
          </cell>
        </row>
        <row r="317">
          <cell r="A317">
            <v>8110</v>
          </cell>
          <cell r="B317" t="str">
            <v>GASTOS DE FUNCIONARIOS Y EMPLEADOS</v>
          </cell>
          <cell r="C317">
            <v>5496054.7800000003</v>
          </cell>
          <cell r="D317">
            <v>5496054.7800000003</v>
          </cell>
        </row>
        <row r="318">
          <cell r="A318">
            <v>811001</v>
          </cell>
          <cell r="B318" t="str">
            <v>REMUNERACIONES</v>
          </cell>
          <cell r="C318">
            <v>2136331.58</v>
          </cell>
          <cell r="D318">
            <v>2136331.58</v>
          </cell>
        </row>
        <row r="319">
          <cell r="A319">
            <v>8110010100</v>
          </cell>
          <cell r="B319" t="str">
            <v>SALARIOS ORDINARIOS</v>
          </cell>
          <cell r="C319">
            <v>2105676.2599999998</v>
          </cell>
          <cell r="D319">
            <v>2105676.2599999998</v>
          </cell>
        </row>
        <row r="320">
          <cell r="A320">
            <v>8110010200</v>
          </cell>
          <cell r="B320" t="str">
            <v>SALARIOS EXTRAORDINARIOS</v>
          </cell>
          <cell r="C320">
            <v>30655.32</v>
          </cell>
          <cell r="D320">
            <v>30655.32</v>
          </cell>
        </row>
        <row r="321">
          <cell r="A321">
            <v>811002</v>
          </cell>
          <cell r="B321" t="str">
            <v>PRESTACIONES AL PERSONAL</v>
          </cell>
          <cell r="C321">
            <v>1764076.86</v>
          </cell>
          <cell r="D321">
            <v>1764076.86</v>
          </cell>
        </row>
        <row r="322">
          <cell r="A322">
            <v>8110020100</v>
          </cell>
          <cell r="B322" t="str">
            <v>AGUINALDOS Y BONIFICACIONES</v>
          </cell>
          <cell r="C322">
            <v>819887.71</v>
          </cell>
          <cell r="D322">
            <v>819887.71</v>
          </cell>
        </row>
        <row r="323">
          <cell r="A323">
            <v>811002010001</v>
          </cell>
          <cell r="B323" t="str">
            <v>AGUINALDO</v>
          </cell>
          <cell r="C323">
            <v>196628.8</v>
          </cell>
          <cell r="D323">
            <v>196628.8</v>
          </cell>
        </row>
        <row r="324">
          <cell r="A324">
            <v>811002010002</v>
          </cell>
          <cell r="B324" t="str">
            <v>BONIFICACIONES</v>
          </cell>
          <cell r="C324">
            <v>623258.91</v>
          </cell>
          <cell r="D324">
            <v>623258.91</v>
          </cell>
        </row>
        <row r="325">
          <cell r="A325">
            <v>8110020200</v>
          </cell>
          <cell r="B325" t="str">
            <v>VACACIONES</v>
          </cell>
          <cell r="C325">
            <v>207041.88</v>
          </cell>
          <cell r="D325">
            <v>207041.88</v>
          </cell>
        </row>
        <row r="326">
          <cell r="A326">
            <v>811002020001</v>
          </cell>
          <cell r="B326" t="str">
            <v>ORDINARIAS</v>
          </cell>
          <cell r="C326">
            <v>207041.88</v>
          </cell>
          <cell r="D326">
            <v>207041.88</v>
          </cell>
        </row>
        <row r="327">
          <cell r="A327">
            <v>8110020300</v>
          </cell>
          <cell r="B327" t="str">
            <v>UNIFORMES</v>
          </cell>
          <cell r="C327">
            <v>21086.6</v>
          </cell>
          <cell r="D327">
            <v>21086.6</v>
          </cell>
        </row>
        <row r="328">
          <cell r="A328">
            <v>8110020400</v>
          </cell>
          <cell r="B328" t="str">
            <v>SEGURO SOCIAL Y F.S.V.</v>
          </cell>
          <cell r="C328">
            <v>77348.759999999995</v>
          </cell>
          <cell r="D328">
            <v>77348.759999999995</v>
          </cell>
        </row>
        <row r="329">
          <cell r="A329">
            <v>811002040001</v>
          </cell>
          <cell r="B329" t="str">
            <v>SALUD</v>
          </cell>
          <cell r="C329">
            <v>77348.759999999995</v>
          </cell>
          <cell r="D329">
            <v>77348.759999999995</v>
          </cell>
        </row>
        <row r="330">
          <cell r="A330">
            <v>8110020500</v>
          </cell>
          <cell r="B330" t="str">
            <v>INSAFOR</v>
          </cell>
          <cell r="C330">
            <v>10390.719999999999</v>
          </cell>
          <cell r="D330">
            <v>10390.719999999999</v>
          </cell>
        </row>
        <row r="331">
          <cell r="A331">
            <v>8110020600</v>
          </cell>
          <cell r="B331" t="str">
            <v>GASTOS MEDICOS</v>
          </cell>
          <cell r="C331">
            <v>35898.29</v>
          </cell>
          <cell r="D331">
            <v>35898.29</v>
          </cell>
        </row>
        <row r="332">
          <cell r="A332">
            <v>8110020800</v>
          </cell>
          <cell r="B332" t="str">
            <v>ATENCIONES Y RECREACIONES</v>
          </cell>
          <cell r="C332">
            <v>137861.64000000001</v>
          </cell>
          <cell r="D332">
            <v>137861.64000000001</v>
          </cell>
        </row>
        <row r="333">
          <cell r="A333">
            <v>811002080001</v>
          </cell>
          <cell r="B333" t="str">
            <v>ATENCIONES SOCIALES</v>
          </cell>
          <cell r="C333">
            <v>107761.28</v>
          </cell>
          <cell r="D333">
            <v>107761.28</v>
          </cell>
        </row>
        <row r="334">
          <cell r="A334">
            <v>811002080002</v>
          </cell>
          <cell r="B334" t="str">
            <v>ACTIVIDADES DEPORTIVAS, CULTURALES Y OTRAS</v>
          </cell>
          <cell r="C334">
            <v>30100.36</v>
          </cell>
          <cell r="D334">
            <v>30100.36</v>
          </cell>
        </row>
        <row r="335">
          <cell r="A335">
            <v>8110020900</v>
          </cell>
          <cell r="B335" t="str">
            <v>OTROS SEGUROS</v>
          </cell>
          <cell r="C335">
            <v>122088.5</v>
          </cell>
          <cell r="D335">
            <v>122088.5</v>
          </cell>
        </row>
        <row r="336">
          <cell r="A336">
            <v>811002090001</v>
          </cell>
          <cell r="B336" t="str">
            <v>DE VIDA</v>
          </cell>
          <cell r="C336">
            <v>28700.51</v>
          </cell>
          <cell r="D336">
            <v>28700.51</v>
          </cell>
        </row>
        <row r="337">
          <cell r="A337">
            <v>811002090002</v>
          </cell>
          <cell r="B337" t="str">
            <v>DE FIDELIDAD</v>
          </cell>
          <cell r="C337">
            <v>17314.23</v>
          </cell>
          <cell r="D337">
            <v>17314.23</v>
          </cell>
        </row>
        <row r="338">
          <cell r="A338">
            <v>811002090003</v>
          </cell>
          <cell r="B338" t="str">
            <v>MEDICO HOSPITALARIO</v>
          </cell>
          <cell r="C338">
            <v>76073.759999999995</v>
          </cell>
          <cell r="D338">
            <v>76073.759999999995</v>
          </cell>
        </row>
        <row r="339">
          <cell r="A339">
            <v>8110021000</v>
          </cell>
          <cell r="B339" t="str">
            <v>AFP'S</v>
          </cell>
          <cell r="C339">
            <v>148772.31</v>
          </cell>
          <cell r="D339">
            <v>148772.31</v>
          </cell>
        </row>
        <row r="340">
          <cell r="A340">
            <v>811002100001</v>
          </cell>
          <cell r="B340" t="str">
            <v>CONFIA</v>
          </cell>
          <cell r="C340">
            <v>67472.59</v>
          </cell>
          <cell r="D340">
            <v>67472.59</v>
          </cell>
        </row>
        <row r="341">
          <cell r="A341">
            <v>811002100002</v>
          </cell>
          <cell r="B341" t="str">
            <v>CRECER</v>
          </cell>
          <cell r="C341">
            <v>81299.72</v>
          </cell>
          <cell r="D341">
            <v>81299.72</v>
          </cell>
        </row>
        <row r="342">
          <cell r="A342">
            <v>8110029100</v>
          </cell>
          <cell r="B342" t="str">
            <v>OTRAS PRESTACIONES AL PERSONAL</v>
          </cell>
          <cell r="C342">
            <v>183700.45</v>
          </cell>
          <cell r="D342">
            <v>183700.45</v>
          </cell>
        </row>
        <row r="343">
          <cell r="A343">
            <v>811002910001</v>
          </cell>
          <cell r="B343" t="str">
            <v>PRESTACION ALIMENTARIA</v>
          </cell>
          <cell r="C343">
            <v>55675.4</v>
          </cell>
          <cell r="D343">
            <v>55675.4</v>
          </cell>
        </row>
        <row r="344">
          <cell r="A344">
            <v>811002910002</v>
          </cell>
          <cell r="B344" t="str">
            <v>CAFE, AZUCAR Y ALIMENTACION</v>
          </cell>
          <cell r="C344">
            <v>28702.03</v>
          </cell>
          <cell r="D344">
            <v>28702.03</v>
          </cell>
        </row>
        <row r="345">
          <cell r="A345">
            <v>811002910003</v>
          </cell>
          <cell r="B345" t="str">
            <v>PRESTACION 25% I.S.S.S.</v>
          </cell>
          <cell r="C345">
            <v>63485.72</v>
          </cell>
          <cell r="D345">
            <v>63485.72</v>
          </cell>
        </row>
        <row r="346">
          <cell r="A346">
            <v>811002910004</v>
          </cell>
          <cell r="B346" t="str">
            <v>LENTES</v>
          </cell>
          <cell r="C346">
            <v>240</v>
          </cell>
          <cell r="D346">
            <v>240</v>
          </cell>
        </row>
        <row r="347">
          <cell r="A347">
            <v>811002910005</v>
          </cell>
          <cell r="B347" t="str">
            <v>INDEMNIZACION POR RETIRO VOLUNTARIO</v>
          </cell>
          <cell r="C347">
            <v>178.36</v>
          </cell>
          <cell r="D347">
            <v>178.36</v>
          </cell>
        </row>
        <row r="348">
          <cell r="A348">
            <v>811002910006</v>
          </cell>
          <cell r="B348" t="str">
            <v>IPSFA</v>
          </cell>
          <cell r="C348">
            <v>797.05</v>
          </cell>
          <cell r="D348">
            <v>797.05</v>
          </cell>
        </row>
        <row r="349">
          <cell r="A349">
            <v>811002910099</v>
          </cell>
          <cell r="B349" t="str">
            <v>OTRAS</v>
          </cell>
          <cell r="C349">
            <v>34621.89</v>
          </cell>
          <cell r="D349">
            <v>34621.89</v>
          </cell>
        </row>
        <row r="350">
          <cell r="A350">
            <v>811003</v>
          </cell>
          <cell r="B350" t="str">
            <v>INDEMNIZACIONES AL PERSONAL</v>
          </cell>
          <cell r="C350">
            <v>261379.05</v>
          </cell>
          <cell r="D350">
            <v>261379.05</v>
          </cell>
        </row>
        <row r="351">
          <cell r="A351">
            <v>8110030100</v>
          </cell>
          <cell r="B351" t="str">
            <v>POR DESPIDO</v>
          </cell>
          <cell r="C351">
            <v>261379.05</v>
          </cell>
          <cell r="D351">
            <v>261379.05</v>
          </cell>
        </row>
        <row r="352">
          <cell r="A352">
            <v>811004</v>
          </cell>
          <cell r="B352" t="str">
            <v>GASTOS DEL DIRECTORIO</v>
          </cell>
          <cell r="C352">
            <v>789659.14</v>
          </cell>
          <cell r="D352">
            <v>789659.14</v>
          </cell>
        </row>
        <row r="353">
          <cell r="A353">
            <v>8110040100</v>
          </cell>
          <cell r="B353" t="str">
            <v>DIETAS</v>
          </cell>
          <cell r="C353">
            <v>583500</v>
          </cell>
          <cell r="D353">
            <v>583500</v>
          </cell>
        </row>
        <row r="354">
          <cell r="A354">
            <v>811004010001</v>
          </cell>
          <cell r="B354" t="str">
            <v>CONSEJO DIRECTIVO O JUNTA DIRECTIVA</v>
          </cell>
          <cell r="C354">
            <v>583500</v>
          </cell>
          <cell r="D354">
            <v>583500</v>
          </cell>
        </row>
        <row r="355">
          <cell r="A355">
            <v>8110040300</v>
          </cell>
          <cell r="B355" t="str">
            <v>ATENCIONES Y REPRESENTACIONES</v>
          </cell>
          <cell r="C355">
            <v>5515.68</v>
          </cell>
          <cell r="D355">
            <v>5515.68</v>
          </cell>
        </row>
        <row r="356">
          <cell r="A356">
            <v>8110049100</v>
          </cell>
          <cell r="B356" t="str">
            <v>OTRAS PRESTACIONES</v>
          </cell>
          <cell r="C356">
            <v>200643.46</v>
          </cell>
          <cell r="D356">
            <v>200643.46</v>
          </cell>
        </row>
        <row r="357">
          <cell r="A357">
            <v>811004910001</v>
          </cell>
          <cell r="B357" t="str">
            <v>ALIMENTACION</v>
          </cell>
          <cell r="C357">
            <v>6346.22</v>
          </cell>
          <cell r="D357">
            <v>6346.22</v>
          </cell>
        </row>
        <row r="358">
          <cell r="A358">
            <v>811004910002</v>
          </cell>
          <cell r="B358" t="str">
            <v>SEGURO MEDICO HOSPITALARIO</v>
          </cell>
          <cell r="C358">
            <v>62571.96</v>
          </cell>
          <cell r="D358">
            <v>62571.96</v>
          </cell>
        </row>
        <row r="359">
          <cell r="A359">
            <v>811004910003</v>
          </cell>
          <cell r="B359" t="str">
            <v>SEGURO DE VIDA</v>
          </cell>
          <cell r="C359">
            <v>27358.77</v>
          </cell>
          <cell r="D359">
            <v>27358.77</v>
          </cell>
        </row>
        <row r="360">
          <cell r="A360">
            <v>811004910005</v>
          </cell>
          <cell r="B360" t="str">
            <v>GASTOS DE VIAJE</v>
          </cell>
          <cell r="C360">
            <v>100493.86</v>
          </cell>
          <cell r="D360">
            <v>100493.86</v>
          </cell>
        </row>
        <row r="361">
          <cell r="A361">
            <v>811004910099</v>
          </cell>
          <cell r="B361" t="str">
            <v>OTRAS</v>
          </cell>
          <cell r="C361">
            <v>3872.65</v>
          </cell>
          <cell r="D361">
            <v>3872.65</v>
          </cell>
        </row>
        <row r="362">
          <cell r="A362">
            <v>811005</v>
          </cell>
          <cell r="B362" t="str">
            <v>OTROS GASTOS DEL PERSONAL</v>
          </cell>
          <cell r="C362">
            <v>544608.15</v>
          </cell>
          <cell r="D362">
            <v>544608.15</v>
          </cell>
        </row>
        <row r="363">
          <cell r="A363">
            <v>8110050100</v>
          </cell>
          <cell r="B363" t="str">
            <v>CAPACITACION</v>
          </cell>
          <cell r="C363">
            <v>174666.52</v>
          </cell>
          <cell r="D363">
            <v>174666.52</v>
          </cell>
        </row>
        <row r="364">
          <cell r="A364">
            <v>811005010001</v>
          </cell>
          <cell r="B364" t="str">
            <v>INSTITUTOCIONAL</v>
          </cell>
          <cell r="C364">
            <v>142063.79</v>
          </cell>
          <cell r="D364">
            <v>142063.79</v>
          </cell>
        </row>
        <row r="365">
          <cell r="A365">
            <v>811005010002</v>
          </cell>
          <cell r="B365" t="str">
            <v>PROGRAMA DE BECAS A EMPLEADOS</v>
          </cell>
          <cell r="C365">
            <v>32602.73</v>
          </cell>
          <cell r="D365">
            <v>32602.73</v>
          </cell>
        </row>
        <row r="366">
          <cell r="A366">
            <v>8110050200</v>
          </cell>
          <cell r="B366" t="str">
            <v>GASTOS DE VIAJE</v>
          </cell>
          <cell r="C366">
            <v>54292.27</v>
          </cell>
          <cell r="D366">
            <v>54292.27</v>
          </cell>
        </row>
        <row r="367">
          <cell r="A367">
            <v>8110050300</v>
          </cell>
          <cell r="B367" t="str">
            <v>COMBUSTIBLE Y LUBRICANTES</v>
          </cell>
          <cell r="C367">
            <v>2805.04</v>
          </cell>
          <cell r="D367">
            <v>2805.04</v>
          </cell>
        </row>
        <row r="368">
          <cell r="A368">
            <v>8110050400</v>
          </cell>
          <cell r="B368" t="str">
            <v>VI TICOS Y TRANSPORTE</v>
          </cell>
          <cell r="C368">
            <v>312844.32</v>
          </cell>
          <cell r="D368">
            <v>312844.32</v>
          </cell>
        </row>
        <row r="369">
          <cell r="A369">
            <v>811005040001</v>
          </cell>
          <cell r="B369" t="str">
            <v>VIATICOS</v>
          </cell>
          <cell r="C369">
            <v>169159.11</v>
          </cell>
          <cell r="D369">
            <v>169159.11</v>
          </cell>
        </row>
        <row r="370">
          <cell r="A370">
            <v>811005040002</v>
          </cell>
          <cell r="B370" t="str">
            <v>TRANSPORTE</v>
          </cell>
          <cell r="C370">
            <v>46839.66</v>
          </cell>
          <cell r="D370">
            <v>46839.66</v>
          </cell>
        </row>
        <row r="371">
          <cell r="A371">
            <v>811005040003</v>
          </cell>
          <cell r="B371" t="str">
            <v>KILOMETRAJE</v>
          </cell>
          <cell r="C371">
            <v>96845.55</v>
          </cell>
          <cell r="D371">
            <v>96845.55</v>
          </cell>
        </row>
        <row r="372">
          <cell r="A372">
            <v>812</v>
          </cell>
          <cell r="B372" t="str">
            <v>GASTOS GENERALES</v>
          </cell>
          <cell r="C372">
            <v>4451926.22</v>
          </cell>
          <cell r="D372">
            <v>4451926.22</v>
          </cell>
        </row>
        <row r="373">
          <cell r="A373">
            <v>8120</v>
          </cell>
          <cell r="B373" t="str">
            <v>GASTOS GENERALES</v>
          </cell>
          <cell r="C373">
            <v>4451926.22</v>
          </cell>
          <cell r="D373">
            <v>4451926.22</v>
          </cell>
        </row>
        <row r="374">
          <cell r="A374">
            <v>812001</v>
          </cell>
          <cell r="B374" t="str">
            <v>CONSUMO DE MATERIALES</v>
          </cell>
          <cell r="C374">
            <v>120435.37</v>
          </cell>
          <cell r="D374">
            <v>120435.37</v>
          </cell>
        </row>
        <row r="375">
          <cell r="A375">
            <v>8120010100</v>
          </cell>
          <cell r="B375" t="str">
            <v>COMBUSTIBLE Y LUBRICANTES</v>
          </cell>
          <cell r="C375">
            <v>15482.54</v>
          </cell>
          <cell r="D375">
            <v>15482.54</v>
          </cell>
        </row>
        <row r="376">
          <cell r="A376">
            <v>8120010200</v>
          </cell>
          <cell r="B376" t="str">
            <v>PAPELERIA Y UTILES</v>
          </cell>
          <cell r="C376">
            <v>55010.37</v>
          </cell>
          <cell r="D376">
            <v>55010.37</v>
          </cell>
        </row>
        <row r="377">
          <cell r="A377">
            <v>8120010300</v>
          </cell>
          <cell r="B377" t="str">
            <v>MATERIALES DE LIMPIEZA</v>
          </cell>
          <cell r="C377">
            <v>49942.46</v>
          </cell>
          <cell r="D377">
            <v>49942.46</v>
          </cell>
        </row>
        <row r="378">
          <cell r="A378">
            <v>812002</v>
          </cell>
          <cell r="B378" t="str">
            <v>REPARACION Y MANTENIMIENTO DE ACTIVO FIJO</v>
          </cell>
          <cell r="C378">
            <v>281531.58</v>
          </cell>
          <cell r="D378">
            <v>281531.58</v>
          </cell>
        </row>
        <row r="379">
          <cell r="A379">
            <v>8120020100</v>
          </cell>
          <cell r="B379" t="str">
            <v>EDIFICIOS PROPIOS</v>
          </cell>
          <cell r="C379">
            <v>168677.97</v>
          </cell>
          <cell r="D379">
            <v>168677.97</v>
          </cell>
        </row>
        <row r="380">
          <cell r="A380">
            <v>812002010001</v>
          </cell>
          <cell r="B380" t="str">
            <v>OFICINA CENTRAL</v>
          </cell>
          <cell r="C380">
            <v>75127.789999999994</v>
          </cell>
          <cell r="D380">
            <v>75127.789999999994</v>
          </cell>
        </row>
        <row r="381">
          <cell r="A381">
            <v>812002010002</v>
          </cell>
          <cell r="B381" t="str">
            <v>CENTRO RECREATIVO</v>
          </cell>
          <cell r="C381">
            <v>50486.64</v>
          </cell>
          <cell r="D381">
            <v>50486.64</v>
          </cell>
        </row>
        <row r="382">
          <cell r="A382">
            <v>812002010003</v>
          </cell>
          <cell r="B382" t="str">
            <v>AGENCIAS</v>
          </cell>
          <cell r="C382">
            <v>43063.54</v>
          </cell>
          <cell r="D382">
            <v>43063.54</v>
          </cell>
        </row>
        <row r="383">
          <cell r="A383">
            <v>8120020200</v>
          </cell>
          <cell r="B383" t="str">
            <v>EQUIPO DE COMPUTACION</v>
          </cell>
          <cell r="C383">
            <v>42144.54</v>
          </cell>
          <cell r="D383">
            <v>42144.54</v>
          </cell>
        </row>
        <row r="384">
          <cell r="A384">
            <v>8120020300</v>
          </cell>
          <cell r="B384" t="str">
            <v>VEHICULOS</v>
          </cell>
          <cell r="C384">
            <v>35048.43</v>
          </cell>
          <cell r="D384">
            <v>35048.43</v>
          </cell>
        </row>
        <row r="385">
          <cell r="A385">
            <v>8120020400</v>
          </cell>
          <cell r="B385" t="str">
            <v>MOBILIARIO Y EQUIPO DE OFICINA</v>
          </cell>
          <cell r="C385">
            <v>35660.639999999999</v>
          </cell>
          <cell r="D385">
            <v>35660.639999999999</v>
          </cell>
        </row>
        <row r="386">
          <cell r="A386">
            <v>812002040001</v>
          </cell>
          <cell r="B386" t="str">
            <v>MOBILIARIO</v>
          </cell>
          <cell r="C386">
            <v>1940.38</v>
          </cell>
          <cell r="D386">
            <v>1940.38</v>
          </cell>
        </row>
        <row r="387">
          <cell r="A387">
            <v>812002040002</v>
          </cell>
          <cell r="B387" t="str">
            <v>EQUIPO</v>
          </cell>
          <cell r="C387">
            <v>33720.26</v>
          </cell>
          <cell r="D387">
            <v>33720.26</v>
          </cell>
        </row>
        <row r="388">
          <cell r="A388">
            <v>81200204000201</v>
          </cell>
          <cell r="B388" t="str">
            <v>EQUIPO DE OFICINA</v>
          </cell>
          <cell r="C388">
            <v>662.78</v>
          </cell>
          <cell r="D388">
            <v>662.78</v>
          </cell>
        </row>
        <row r="389">
          <cell r="A389">
            <v>81200204000202</v>
          </cell>
          <cell r="B389" t="str">
            <v>AIRE ACONDICIONADO</v>
          </cell>
          <cell r="C389">
            <v>25800.7</v>
          </cell>
          <cell r="D389">
            <v>25800.7</v>
          </cell>
        </row>
        <row r="390">
          <cell r="A390">
            <v>81200204000203</v>
          </cell>
          <cell r="B390" t="str">
            <v>PLANTA DE EMERGENCIA</v>
          </cell>
          <cell r="C390">
            <v>7256.78</v>
          </cell>
          <cell r="D390">
            <v>7256.78</v>
          </cell>
        </row>
        <row r="391">
          <cell r="A391">
            <v>812003</v>
          </cell>
          <cell r="B391" t="str">
            <v>SERVICIOS PUBLICOS E IMPUESTOS</v>
          </cell>
          <cell r="C391">
            <v>715038.85</v>
          </cell>
          <cell r="D391">
            <v>715038.85</v>
          </cell>
        </row>
        <row r="392">
          <cell r="A392">
            <v>8120030100</v>
          </cell>
          <cell r="B392" t="str">
            <v>COMUNICACIONES</v>
          </cell>
          <cell r="C392">
            <v>83607.289999999994</v>
          </cell>
          <cell r="D392">
            <v>83607.289999999994</v>
          </cell>
        </row>
        <row r="393">
          <cell r="A393">
            <v>8120030200</v>
          </cell>
          <cell r="B393" t="str">
            <v>ENERGIA ELECTRICA</v>
          </cell>
          <cell r="C393">
            <v>151045.85999999999</v>
          </cell>
          <cell r="D393">
            <v>151045.85999999999</v>
          </cell>
        </row>
        <row r="394">
          <cell r="A394">
            <v>8120030300</v>
          </cell>
          <cell r="B394" t="str">
            <v>AGUA POTABLE</v>
          </cell>
          <cell r="C394">
            <v>28186.83</v>
          </cell>
          <cell r="D394">
            <v>28186.83</v>
          </cell>
        </row>
        <row r="395">
          <cell r="A395">
            <v>8120030400</v>
          </cell>
          <cell r="B395" t="str">
            <v>IMPUESTOS FISCALES</v>
          </cell>
          <cell r="C395">
            <v>389753.91</v>
          </cell>
          <cell r="D395">
            <v>389753.91</v>
          </cell>
        </row>
        <row r="396">
          <cell r="A396">
            <v>812003040001</v>
          </cell>
          <cell r="B396" t="str">
            <v>REMANENTE DE IVA</v>
          </cell>
          <cell r="C396">
            <v>358611.58</v>
          </cell>
          <cell r="D396">
            <v>358611.58</v>
          </cell>
        </row>
        <row r="397">
          <cell r="A397">
            <v>812003040002</v>
          </cell>
          <cell r="B397" t="str">
            <v>FOVIAL</v>
          </cell>
          <cell r="C397">
            <v>2935.68</v>
          </cell>
          <cell r="D397">
            <v>2935.68</v>
          </cell>
        </row>
        <row r="398">
          <cell r="A398">
            <v>812003040003</v>
          </cell>
          <cell r="B398" t="str">
            <v>DERECHOS DE REGISTRO DE COMERCIO</v>
          </cell>
          <cell r="C398">
            <v>15434.46</v>
          </cell>
          <cell r="D398">
            <v>15434.46</v>
          </cell>
        </row>
        <row r="399">
          <cell r="A399">
            <v>812003040004</v>
          </cell>
          <cell r="B399" t="str">
            <v>TARJETA DE CIRCULACION DE VEHICULOS</v>
          </cell>
          <cell r="C399">
            <v>1362.29</v>
          </cell>
          <cell r="D399">
            <v>1362.29</v>
          </cell>
        </row>
        <row r="400">
          <cell r="A400">
            <v>812003040006</v>
          </cell>
          <cell r="B400" t="str">
            <v>PORTACION DE ARMAS</v>
          </cell>
          <cell r="C400">
            <v>121.06</v>
          </cell>
          <cell r="D400">
            <v>121.06</v>
          </cell>
        </row>
        <row r="401">
          <cell r="A401">
            <v>812003040099</v>
          </cell>
          <cell r="B401" t="str">
            <v>OTROS</v>
          </cell>
          <cell r="C401">
            <v>11288.84</v>
          </cell>
          <cell r="D401">
            <v>11288.84</v>
          </cell>
        </row>
        <row r="402">
          <cell r="A402">
            <v>8120030500</v>
          </cell>
          <cell r="B402" t="str">
            <v>IMPUESTOS MUNICIPALES</v>
          </cell>
          <cell r="C402">
            <v>62444.959999999999</v>
          </cell>
          <cell r="D402">
            <v>62444.959999999999</v>
          </cell>
        </row>
        <row r="403">
          <cell r="A403">
            <v>812004</v>
          </cell>
          <cell r="B403" t="str">
            <v>PUBLICIDAD Y PROMOCION</v>
          </cell>
          <cell r="C403">
            <v>350944.61</v>
          </cell>
          <cell r="D403">
            <v>350944.61</v>
          </cell>
        </row>
        <row r="404">
          <cell r="A404">
            <v>8120040100</v>
          </cell>
          <cell r="B404" t="str">
            <v>TELEVISION</v>
          </cell>
          <cell r="C404">
            <v>41600</v>
          </cell>
          <cell r="D404">
            <v>41600</v>
          </cell>
        </row>
        <row r="405">
          <cell r="A405">
            <v>8120040200</v>
          </cell>
          <cell r="B405" t="str">
            <v>RADIO</v>
          </cell>
          <cell r="C405">
            <v>15504</v>
          </cell>
          <cell r="D405">
            <v>15504</v>
          </cell>
        </row>
        <row r="406">
          <cell r="A406">
            <v>8120040300</v>
          </cell>
          <cell r="B406" t="str">
            <v>PRENSA ESCRITA</v>
          </cell>
          <cell r="C406">
            <v>67771.78</v>
          </cell>
          <cell r="D406">
            <v>67771.78</v>
          </cell>
        </row>
        <row r="407">
          <cell r="A407">
            <v>8120040400</v>
          </cell>
          <cell r="B407" t="str">
            <v>OTROS MEDIOS</v>
          </cell>
          <cell r="C407">
            <v>172874.46</v>
          </cell>
          <cell r="D407">
            <v>172874.46</v>
          </cell>
        </row>
        <row r="408">
          <cell r="A408">
            <v>812004040001</v>
          </cell>
          <cell r="B408" t="str">
            <v>OTTROS MEDIOS</v>
          </cell>
          <cell r="C408">
            <v>172874.46</v>
          </cell>
          <cell r="D408">
            <v>172874.46</v>
          </cell>
        </row>
        <row r="409">
          <cell r="A409">
            <v>8120040500</v>
          </cell>
          <cell r="B409" t="str">
            <v>ARTICULOS PROMOCIONALES</v>
          </cell>
          <cell r="C409">
            <v>17194.37</v>
          </cell>
          <cell r="D409">
            <v>17194.37</v>
          </cell>
        </row>
        <row r="410">
          <cell r="A410">
            <v>8120040600</v>
          </cell>
          <cell r="B410" t="str">
            <v>GASTOS DE REPRESENTACIION</v>
          </cell>
          <cell r="C410">
            <v>36000</v>
          </cell>
          <cell r="D410">
            <v>36000</v>
          </cell>
        </row>
        <row r="411">
          <cell r="A411">
            <v>812006</v>
          </cell>
          <cell r="B411" t="str">
            <v>SEGUROS SOBRE BIENES</v>
          </cell>
          <cell r="C411">
            <v>77390.78</v>
          </cell>
          <cell r="D411">
            <v>77390.78</v>
          </cell>
        </row>
        <row r="412">
          <cell r="A412">
            <v>8120060100</v>
          </cell>
          <cell r="B412" t="str">
            <v>SOBRE ACTIVOS FIJOS</v>
          </cell>
          <cell r="C412">
            <v>69563.86</v>
          </cell>
          <cell r="D412">
            <v>69563.86</v>
          </cell>
        </row>
        <row r="413">
          <cell r="A413">
            <v>812006010001</v>
          </cell>
          <cell r="B413" t="str">
            <v>EDIFICIOS</v>
          </cell>
          <cell r="C413">
            <v>38147.71</v>
          </cell>
          <cell r="D413">
            <v>38147.71</v>
          </cell>
        </row>
        <row r="414">
          <cell r="A414">
            <v>812006010002</v>
          </cell>
          <cell r="B414" t="str">
            <v>MOBILIARIO</v>
          </cell>
          <cell r="C414">
            <v>2669</v>
          </cell>
          <cell r="D414">
            <v>2669</v>
          </cell>
        </row>
        <row r="415">
          <cell r="A415">
            <v>812006010003</v>
          </cell>
          <cell r="B415" t="str">
            <v>EQUIPO DE OFICINA</v>
          </cell>
          <cell r="C415">
            <v>4862.3500000000004</v>
          </cell>
          <cell r="D415">
            <v>4862.3500000000004</v>
          </cell>
        </row>
        <row r="416">
          <cell r="A416">
            <v>812006010004</v>
          </cell>
          <cell r="B416" t="str">
            <v>VEHICULOS</v>
          </cell>
          <cell r="C416">
            <v>21146.83</v>
          </cell>
          <cell r="D416">
            <v>21146.83</v>
          </cell>
        </row>
        <row r="417">
          <cell r="A417">
            <v>812006010005</v>
          </cell>
          <cell r="B417" t="str">
            <v>MAQUINARIA, EQUIPO Y HERRAMIENTAS</v>
          </cell>
          <cell r="C417">
            <v>2737.97</v>
          </cell>
          <cell r="D417">
            <v>2737.97</v>
          </cell>
        </row>
        <row r="418">
          <cell r="A418">
            <v>8120060200</v>
          </cell>
          <cell r="B418" t="str">
            <v>SOBRE RIESGOS BANCARIOS</v>
          </cell>
          <cell r="C418">
            <v>7826.92</v>
          </cell>
          <cell r="D418">
            <v>7826.92</v>
          </cell>
        </row>
        <row r="419">
          <cell r="A419">
            <v>812007</v>
          </cell>
          <cell r="B419" t="str">
            <v>HONORARIOS PROFESIONALES</v>
          </cell>
          <cell r="C419">
            <v>246580.96</v>
          </cell>
          <cell r="D419">
            <v>246580.96</v>
          </cell>
        </row>
        <row r="420">
          <cell r="A420">
            <v>8120070100</v>
          </cell>
          <cell r="B420" t="str">
            <v>AUDITORES</v>
          </cell>
          <cell r="C420">
            <v>54999.96</v>
          </cell>
          <cell r="D420">
            <v>54999.96</v>
          </cell>
        </row>
        <row r="421">
          <cell r="A421">
            <v>812007010001</v>
          </cell>
          <cell r="B421" t="str">
            <v>AUDITORIA EXTERNA</v>
          </cell>
          <cell r="C421">
            <v>45000</v>
          </cell>
          <cell r="D421">
            <v>45000</v>
          </cell>
        </row>
        <row r="422">
          <cell r="A422">
            <v>812007010002</v>
          </cell>
          <cell r="B422" t="str">
            <v>AUDITORIA FISCAL</v>
          </cell>
          <cell r="C422">
            <v>9999.9599999999991</v>
          </cell>
          <cell r="D422">
            <v>9999.9599999999991</v>
          </cell>
        </row>
        <row r="423">
          <cell r="A423">
            <v>8120070200</v>
          </cell>
          <cell r="B423" t="str">
            <v>ABOGADOS</v>
          </cell>
          <cell r="C423">
            <v>48137.5</v>
          </cell>
          <cell r="D423">
            <v>48137.5</v>
          </cell>
        </row>
        <row r="424">
          <cell r="A424">
            <v>8120070300</v>
          </cell>
          <cell r="B424" t="str">
            <v>EMPRESAS CONSULTORAS</v>
          </cell>
          <cell r="C424">
            <v>23935.5</v>
          </cell>
          <cell r="D424">
            <v>23935.5</v>
          </cell>
        </row>
        <row r="425">
          <cell r="A425">
            <v>8120070900</v>
          </cell>
          <cell r="B425" t="str">
            <v>OTROS</v>
          </cell>
          <cell r="C425">
            <v>119508</v>
          </cell>
          <cell r="D425">
            <v>119508</v>
          </cell>
        </row>
        <row r="426">
          <cell r="A426">
            <v>812008</v>
          </cell>
          <cell r="B426" t="str">
            <v>SUPERINTENDENCIA DEL SISTEMA FINANCIERO</v>
          </cell>
          <cell r="C426">
            <v>312895.44</v>
          </cell>
          <cell r="D426">
            <v>312895.44</v>
          </cell>
        </row>
        <row r="427">
          <cell r="A427">
            <v>8120080100</v>
          </cell>
          <cell r="B427" t="str">
            <v>CUOTA OBLIGATORIA</v>
          </cell>
          <cell r="C427">
            <v>312895.44</v>
          </cell>
          <cell r="D427">
            <v>312895.44</v>
          </cell>
        </row>
        <row r="428">
          <cell r="A428">
            <v>812011</v>
          </cell>
          <cell r="B428" t="str">
            <v>SERVICIOS TECNICOS</v>
          </cell>
          <cell r="C428">
            <v>362361.42</v>
          </cell>
          <cell r="D428">
            <v>362361.42</v>
          </cell>
        </row>
        <row r="429">
          <cell r="A429">
            <v>8120110700</v>
          </cell>
          <cell r="B429" t="str">
            <v>ASESORIA</v>
          </cell>
          <cell r="C429">
            <v>12359.3</v>
          </cell>
          <cell r="D429">
            <v>12359.3</v>
          </cell>
        </row>
        <row r="430">
          <cell r="A430">
            <v>8120110800</v>
          </cell>
          <cell r="B430" t="str">
            <v>INFORM TICA</v>
          </cell>
          <cell r="C430">
            <v>350002.12</v>
          </cell>
          <cell r="D430">
            <v>350002.12</v>
          </cell>
        </row>
        <row r="431">
          <cell r="A431">
            <v>812099</v>
          </cell>
          <cell r="B431" t="str">
            <v>OTROS</v>
          </cell>
          <cell r="C431">
            <v>1984747.21</v>
          </cell>
          <cell r="D431">
            <v>1984747.21</v>
          </cell>
        </row>
        <row r="432">
          <cell r="A432">
            <v>8120990100</v>
          </cell>
          <cell r="B432" t="str">
            <v>SERVICIOS DE SEGURIDAD</v>
          </cell>
          <cell r="C432">
            <v>257289.7</v>
          </cell>
          <cell r="D432">
            <v>257289.7</v>
          </cell>
        </row>
        <row r="433">
          <cell r="A433">
            <v>8120990200</v>
          </cell>
          <cell r="B433" t="str">
            <v>SUSCRIPCIONES</v>
          </cell>
          <cell r="C433">
            <v>2733.73</v>
          </cell>
          <cell r="D433">
            <v>2733.73</v>
          </cell>
        </row>
        <row r="434">
          <cell r="A434">
            <v>8120990300</v>
          </cell>
          <cell r="B434" t="str">
            <v>CONTRIBUCIONES</v>
          </cell>
          <cell r="C434">
            <v>295770.59000000003</v>
          </cell>
          <cell r="D434">
            <v>295770.59000000003</v>
          </cell>
        </row>
        <row r="435">
          <cell r="A435">
            <v>812099030001</v>
          </cell>
          <cell r="B435" t="str">
            <v>INSTITUCIONES BENEFICAS</v>
          </cell>
          <cell r="C435">
            <v>5565</v>
          </cell>
          <cell r="D435">
            <v>5565</v>
          </cell>
        </row>
        <row r="436">
          <cell r="A436">
            <v>812099030099</v>
          </cell>
          <cell r="B436" t="str">
            <v>OTRAS INSTITUCIONES</v>
          </cell>
          <cell r="C436">
            <v>290205.59000000003</v>
          </cell>
          <cell r="D436">
            <v>290205.59000000003</v>
          </cell>
        </row>
        <row r="437">
          <cell r="A437">
            <v>8120990400</v>
          </cell>
          <cell r="B437" t="str">
            <v>PUBLICACIONES Y CONVOCATORIAS</v>
          </cell>
          <cell r="C437">
            <v>51296.99</v>
          </cell>
          <cell r="D437">
            <v>51296.99</v>
          </cell>
        </row>
        <row r="438">
          <cell r="A438">
            <v>8120999100</v>
          </cell>
          <cell r="B438" t="str">
            <v>OTROS</v>
          </cell>
          <cell r="C438">
            <v>1377656.2</v>
          </cell>
          <cell r="D438">
            <v>1377656.2</v>
          </cell>
        </row>
        <row r="439">
          <cell r="A439">
            <v>812099910001</v>
          </cell>
          <cell r="B439" t="str">
            <v>SERVICIOS DE LIMPIEZA Y MENSAJERIA</v>
          </cell>
          <cell r="C439">
            <v>166228.03</v>
          </cell>
          <cell r="D439">
            <v>166228.03</v>
          </cell>
        </row>
        <row r="440">
          <cell r="A440">
            <v>812099910003</v>
          </cell>
          <cell r="B440" t="str">
            <v>MEMBRESIA</v>
          </cell>
          <cell r="C440">
            <v>37940.32</v>
          </cell>
          <cell r="D440">
            <v>37940.32</v>
          </cell>
        </row>
        <row r="441">
          <cell r="A441">
            <v>812099910004</v>
          </cell>
          <cell r="B441" t="str">
            <v>ASAMBLEA GENERAL DE ACCIONISTAS</v>
          </cell>
          <cell r="C441">
            <v>8186.92</v>
          </cell>
          <cell r="D441">
            <v>8186.92</v>
          </cell>
        </row>
        <row r="442">
          <cell r="A442">
            <v>812099910006</v>
          </cell>
          <cell r="B442" t="str">
            <v>ATENCION A COOPERATIVAS SOCIAS</v>
          </cell>
          <cell r="C442">
            <v>40757.1</v>
          </cell>
          <cell r="D442">
            <v>40757.1</v>
          </cell>
        </row>
        <row r="443">
          <cell r="A443">
            <v>812099910007</v>
          </cell>
          <cell r="B443" t="str">
            <v>EVENTOS INSTITUCIONALES</v>
          </cell>
          <cell r="C443">
            <v>375971.51</v>
          </cell>
          <cell r="D443">
            <v>375971.51</v>
          </cell>
        </row>
        <row r="444">
          <cell r="A444">
            <v>812099910008</v>
          </cell>
          <cell r="B444" t="str">
            <v>DIETAS A COMITES DE APOYO AL CONSEJO DIRECTIVO</v>
          </cell>
          <cell r="C444">
            <v>9350</v>
          </cell>
          <cell r="D444">
            <v>9350</v>
          </cell>
        </row>
        <row r="445">
          <cell r="A445">
            <v>812099910011</v>
          </cell>
          <cell r="B445" t="str">
            <v>SERVICIOS DE PERSONAL OUTSOURCING</v>
          </cell>
          <cell r="C445">
            <v>12122.01</v>
          </cell>
          <cell r="D445">
            <v>12122.01</v>
          </cell>
        </row>
        <row r="446">
          <cell r="A446">
            <v>812099910012</v>
          </cell>
          <cell r="B446" t="str">
            <v>CUENTA CORRIENTE</v>
          </cell>
          <cell r="C446">
            <v>544684.94999999995</v>
          </cell>
          <cell r="D446">
            <v>544684.94999999995</v>
          </cell>
        </row>
        <row r="447">
          <cell r="A447">
            <v>812099910099</v>
          </cell>
          <cell r="B447" t="str">
            <v>OTROS</v>
          </cell>
          <cell r="C447">
            <v>182415.35999999999</v>
          </cell>
          <cell r="D447">
            <v>182415.35999999999</v>
          </cell>
        </row>
        <row r="448">
          <cell r="A448">
            <v>813</v>
          </cell>
          <cell r="B448" t="str">
            <v>DEPRECIACIONES Y AMORTIZACIONES</v>
          </cell>
          <cell r="C448">
            <v>825841.72</v>
          </cell>
          <cell r="D448">
            <v>825841.72</v>
          </cell>
        </row>
        <row r="449">
          <cell r="A449">
            <v>8130</v>
          </cell>
          <cell r="B449" t="str">
            <v>DEPRECIACIONES Y AMORTIZACIONES</v>
          </cell>
          <cell r="C449">
            <v>825841.72</v>
          </cell>
          <cell r="D449">
            <v>825841.72</v>
          </cell>
        </row>
        <row r="450">
          <cell r="A450">
            <v>813001</v>
          </cell>
          <cell r="B450" t="str">
            <v>DEPRECIACIONES</v>
          </cell>
          <cell r="C450">
            <v>554743.98</v>
          </cell>
          <cell r="D450">
            <v>554743.98</v>
          </cell>
        </row>
        <row r="451">
          <cell r="A451">
            <v>8130010100</v>
          </cell>
          <cell r="B451" t="str">
            <v>BIENES MUEBLES</v>
          </cell>
          <cell r="C451">
            <v>310906.63</v>
          </cell>
          <cell r="D451">
            <v>310906.63</v>
          </cell>
        </row>
        <row r="452">
          <cell r="A452">
            <v>813001010001</v>
          </cell>
          <cell r="B452" t="str">
            <v>VALOR HISTORICO</v>
          </cell>
          <cell r="C452">
            <v>310906.63</v>
          </cell>
          <cell r="D452">
            <v>310906.63</v>
          </cell>
        </row>
        <row r="453">
          <cell r="A453">
            <v>81300101000102</v>
          </cell>
          <cell r="B453" t="str">
            <v>EQUIPO DE COMPUTACION</v>
          </cell>
          <cell r="C453">
            <v>161205.20000000001</v>
          </cell>
          <cell r="D453">
            <v>161205.20000000001</v>
          </cell>
        </row>
        <row r="454">
          <cell r="A454">
            <v>81300101000103</v>
          </cell>
          <cell r="B454" t="str">
            <v>EQUIPO DE OFICINA</v>
          </cell>
          <cell r="C454">
            <v>17522.79</v>
          </cell>
          <cell r="D454">
            <v>17522.79</v>
          </cell>
        </row>
        <row r="455">
          <cell r="A455">
            <v>81300101000104</v>
          </cell>
          <cell r="B455" t="str">
            <v>MOBILIARIO</v>
          </cell>
          <cell r="C455">
            <v>17181.509999999998</v>
          </cell>
          <cell r="D455">
            <v>17181.509999999998</v>
          </cell>
        </row>
        <row r="456">
          <cell r="A456">
            <v>81300101000105</v>
          </cell>
          <cell r="B456" t="str">
            <v>VEHICULOS</v>
          </cell>
          <cell r="C456">
            <v>60157.440000000002</v>
          </cell>
          <cell r="D456">
            <v>60157.440000000002</v>
          </cell>
        </row>
        <row r="457">
          <cell r="A457">
            <v>81300101000106</v>
          </cell>
          <cell r="B457" t="str">
            <v>MAQUINARIA, EQUIPO Y HERRAMIENTAS</v>
          </cell>
          <cell r="C457">
            <v>54839.69</v>
          </cell>
          <cell r="D457">
            <v>54839.69</v>
          </cell>
        </row>
        <row r="458">
          <cell r="A458">
            <v>8130010200</v>
          </cell>
          <cell r="B458" t="str">
            <v>BIENES INMUEBLES</v>
          </cell>
          <cell r="C458">
            <v>243837.35</v>
          </cell>
          <cell r="D458">
            <v>243837.35</v>
          </cell>
        </row>
        <row r="459">
          <cell r="A459">
            <v>813001020001</v>
          </cell>
          <cell r="B459" t="str">
            <v>VALOR HISTORICO</v>
          </cell>
          <cell r="C459">
            <v>204840.59</v>
          </cell>
          <cell r="D459">
            <v>204840.59</v>
          </cell>
        </row>
        <row r="460">
          <cell r="A460">
            <v>81300102000101</v>
          </cell>
          <cell r="B460" t="str">
            <v>EDIFICACIONES</v>
          </cell>
          <cell r="C460">
            <v>204840.59</v>
          </cell>
          <cell r="D460">
            <v>204840.59</v>
          </cell>
        </row>
        <row r="461">
          <cell r="A461">
            <v>813001020002</v>
          </cell>
          <cell r="B461" t="str">
            <v>REVALUOS</v>
          </cell>
          <cell r="C461">
            <v>38996.76</v>
          </cell>
          <cell r="D461">
            <v>38996.76</v>
          </cell>
        </row>
        <row r="462">
          <cell r="A462">
            <v>81300102000201</v>
          </cell>
          <cell r="B462" t="str">
            <v>EDIFICACIONES</v>
          </cell>
          <cell r="C462">
            <v>38996.76</v>
          </cell>
          <cell r="D462">
            <v>38996.76</v>
          </cell>
        </row>
        <row r="463">
          <cell r="A463">
            <v>813002</v>
          </cell>
          <cell r="B463" t="str">
            <v>AMORTIZACIONES</v>
          </cell>
          <cell r="C463">
            <v>271097.74</v>
          </cell>
          <cell r="D463">
            <v>271097.74</v>
          </cell>
        </row>
        <row r="464">
          <cell r="A464">
            <v>8130020200</v>
          </cell>
          <cell r="B464" t="str">
            <v>REMODELACIONES Y READECUACIONES EN LOCALES PROPIOS</v>
          </cell>
          <cell r="C464">
            <v>13776.24</v>
          </cell>
          <cell r="D464">
            <v>13776.24</v>
          </cell>
        </row>
        <row r="465">
          <cell r="A465">
            <v>813002020002</v>
          </cell>
          <cell r="B465" t="str">
            <v>INMUEBLES</v>
          </cell>
          <cell r="C465">
            <v>13776.24</v>
          </cell>
          <cell r="D465">
            <v>13776.24</v>
          </cell>
        </row>
        <row r="466">
          <cell r="A466">
            <v>8130020300</v>
          </cell>
          <cell r="B466" t="str">
            <v>PROGRAMAS COMPUTACIONALES</v>
          </cell>
          <cell r="C466">
            <v>257321.5</v>
          </cell>
          <cell r="D466">
            <v>257321.5</v>
          </cell>
        </row>
        <row r="467">
          <cell r="A467">
            <v>82</v>
          </cell>
          <cell r="B467" t="str">
            <v>GASTOS NO OPERACIONALES</v>
          </cell>
          <cell r="C467">
            <v>194376.11</v>
          </cell>
          <cell r="D467">
            <v>194376.11</v>
          </cell>
        </row>
        <row r="468">
          <cell r="A468">
            <v>821</v>
          </cell>
          <cell r="B468" t="str">
            <v>GASTOS DE EJERCICIOS ANTERIORES</v>
          </cell>
          <cell r="C468">
            <v>23903.64</v>
          </cell>
          <cell r="D468">
            <v>23903.64</v>
          </cell>
        </row>
        <row r="469">
          <cell r="A469">
            <v>8210</v>
          </cell>
          <cell r="B469" t="str">
            <v>GASTOS DE EJERCICIOS ANTERIORES</v>
          </cell>
          <cell r="C469">
            <v>23903.64</v>
          </cell>
          <cell r="D469">
            <v>23903.64</v>
          </cell>
        </row>
        <row r="470">
          <cell r="A470">
            <v>821099</v>
          </cell>
          <cell r="B470" t="str">
            <v>OTROS</v>
          </cell>
          <cell r="C470">
            <v>23903.64</v>
          </cell>
          <cell r="D470">
            <v>23903.64</v>
          </cell>
        </row>
        <row r="471">
          <cell r="A471">
            <v>8210990000</v>
          </cell>
          <cell r="B471" t="str">
            <v>OTROS</v>
          </cell>
          <cell r="C471">
            <v>23903.64</v>
          </cell>
          <cell r="D471">
            <v>23903.64</v>
          </cell>
        </row>
        <row r="472">
          <cell r="A472">
            <v>827</v>
          </cell>
          <cell r="B472" t="str">
            <v>OTROS</v>
          </cell>
          <cell r="C472">
            <v>170472.47</v>
          </cell>
          <cell r="D472">
            <v>170472.47</v>
          </cell>
        </row>
        <row r="473">
          <cell r="A473">
            <v>8270</v>
          </cell>
          <cell r="B473" t="str">
            <v>OTROS</v>
          </cell>
          <cell r="C473">
            <v>170472.47</v>
          </cell>
          <cell r="D473">
            <v>170472.47</v>
          </cell>
        </row>
        <row r="474">
          <cell r="A474">
            <v>827000</v>
          </cell>
          <cell r="B474" t="str">
            <v>OTROS</v>
          </cell>
          <cell r="C474">
            <v>170472.47</v>
          </cell>
          <cell r="D474">
            <v>170472.47</v>
          </cell>
        </row>
        <row r="475">
          <cell r="A475">
            <v>8270000000</v>
          </cell>
          <cell r="B475" t="str">
            <v>OTROS</v>
          </cell>
          <cell r="C475">
            <v>170472.47</v>
          </cell>
          <cell r="D475">
            <v>170472.47</v>
          </cell>
        </row>
        <row r="476">
          <cell r="A476">
            <v>827000000002</v>
          </cell>
          <cell r="B476" t="str">
            <v>REMUNERACION ENCAJE ENTIDADES SOCIAS NO SUPERVISADAS S.</v>
          </cell>
          <cell r="C476">
            <v>16232.16</v>
          </cell>
          <cell r="D476">
            <v>16232.16</v>
          </cell>
        </row>
        <row r="477">
          <cell r="A477">
            <v>827000000003</v>
          </cell>
          <cell r="B477" t="str">
            <v>REMUNERACION DISPONIBLE DE ENTIDADES SOCIAS</v>
          </cell>
          <cell r="C477">
            <v>43065.2</v>
          </cell>
          <cell r="D477">
            <v>43065.2</v>
          </cell>
        </row>
        <row r="478">
          <cell r="A478">
            <v>827000000004</v>
          </cell>
          <cell r="B478" t="str">
            <v>PROVISION PARA INCOBRABILIDAD DE CUENTAS POR COBRAR</v>
          </cell>
          <cell r="C478">
            <v>80747.16</v>
          </cell>
          <cell r="D478">
            <v>80747.16</v>
          </cell>
        </row>
        <row r="479">
          <cell r="A479">
            <v>827000000008</v>
          </cell>
          <cell r="B479" t="str">
            <v>ASISTENCIA MEDICA</v>
          </cell>
          <cell r="C479">
            <v>1422.46</v>
          </cell>
          <cell r="D479">
            <v>1422.46</v>
          </cell>
        </row>
        <row r="480">
          <cell r="A480">
            <v>827000000099</v>
          </cell>
          <cell r="B480" t="str">
            <v>OTROS</v>
          </cell>
          <cell r="C480">
            <v>29005.49</v>
          </cell>
          <cell r="D480">
            <v>29005.49</v>
          </cell>
        </row>
        <row r="481">
          <cell r="A481">
            <v>83</v>
          </cell>
          <cell r="B481" t="str">
            <v>IMPUESTOS DIRECTOS</v>
          </cell>
          <cell r="C481">
            <v>2334636.0099999998</v>
          </cell>
          <cell r="D481">
            <v>2334636.0099999998</v>
          </cell>
        </row>
        <row r="482">
          <cell r="A482">
            <v>831</v>
          </cell>
          <cell r="B482" t="str">
            <v>IMPUESTO SOBRE LA RENTA</v>
          </cell>
          <cell r="C482">
            <v>2334636.0099999998</v>
          </cell>
          <cell r="D482">
            <v>2334636.0099999998</v>
          </cell>
        </row>
        <row r="483">
          <cell r="A483">
            <v>8310</v>
          </cell>
          <cell r="B483" t="str">
            <v>IMPUESTO SOBRE LA RENTA</v>
          </cell>
          <cell r="C483">
            <v>2334636.0099999998</v>
          </cell>
          <cell r="D483">
            <v>2334636.0099999998</v>
          </cell>
        </row>
        <row r="484">
          <cell r="A484">
            <v>831000</v>
          </cell>
          <cell r="B484" t="str">
            <v>IMPUESTO SOBRE LA RENTA</v>
          </cell>
          <cell r="C484">
            <v>2334636.0099999998</v>
          </cell>
          <cell r="D484">
            <v>2334636.0099999998</v>
          </cell>
        </row>
        <row r="485">
          <cell r="A485">
            <v>8310000000</v>
          </cell>
          <cell r="B485" t="str">
            <v>IMPUESTO SOBRE LA RENTA</v>
          </cell>
          <cell r="C485">
            <v>2334636.0099999998</v>
          </cell>
          <cell r="D485">
            <v>2334636.0099999998</v>
          </cell>
        </row>
        <row r="486">
          <cell r="A486">
            <v>831000000001</v>
          </cell>
          <cell r="B486" t="str">
            <v>IMPUESTO SOBRE LA RENTA</v>
          </cell>
          <cell r="C486">
            <v>2334636.0099999998</v>
          </cell>
          <cell r="D486">
            <v>2334636.0099999998</v>
          </cell>
        </row>
        <row r="487">
          <cell r="A487"/>
          <cell r="B487"/>
          <cell r="C487"/>
          <cell r="D487"/>
        </row>
        <row r="488">
          <cell r="A488"/>
          <cell r="B488" t="str">
            <v>TOTAL GASTOS</v>
          </cell>
          <cell r="C488">
            <v>13302834.84</v>
          </cell>
          <cell r="D488">
            <v>13302834.84</v>
          </cell>
        </row>
        <row r="489">
          <cell r="A489"/>
          <cell r="B489"/>
          <cell r="C489"/>
          <cell r="D489"/>
        </row>
        <row r="490">
          <cell r="A490"/>
          <cell r="B490" t="str">
            <v>TOTAL CUENTAS DEUDORAS</v>
          </cell>
          <cell r="C490">
            <v>654389681.76999998</v>
          </cell>
          <cell r="D490">
            <v>654389681.76999998</v>
          </cell>
        </row>
        <row r="491">
          <cell r="A491"/>
          <cell r="B491"/>
          <cell r="C491"/>
          <cell r="D491"/>
        </row>
        <row r="492">
          <cell r="A492"/>
          <cell r="B492" t="str">
            <v>CUENTAS ACREEDORAS</v>
          </cell>
          <cell r="C492">
            <v>0</v>
          </cell>
          <cell r="D492">
            <v>0</v>
          </cell>
        </row>
        <row r="493">
          <cell r="A493">
            <v>21</v>
          </cell>
          <cell r="B493" t="str">
            <v>PASIVOS DE INTERMEDIACION</v>
          </cell>
          <cell r="C493">
            <v>-219852467.72999999</v>
          </cell>
          <cell r="D493">
            <v>-219852467.72999999</v>
          </cell>
        </row>
        <row r="494">
          <cell r="A494">
            <v>211</v>
          </cell>
          <cell r="B494" t="str">
            <v>DEPOSITOS</v>
          </cell>
          <cell r="C494">
            <v>-45085703.799999997</v>
          </cell>
          <cell r="D494">
            <v>-45085703.799999997</v>
          </cell>
        </row>
        <row r="495">
          <cell r="A495">
            <v>2110</v>
          </cell>
          <cell r="B495" t="str">
            <v>DEPOSITOS A LA VISTA</v>
          </cell>
          <cell r="C495">
            <v>-40073731.200000003</v>
          </cell>
          <cell r="D495">
            <v>-40073731.200000003</v>
          </cell>
        </row>
        <row r="496">
          <cell r="A496">
            <v>211001</v>
          </cell>
          <cell r="B496" t="str">
            <v>DEPOSITOS EN CUENTA CORRIENTE</v>
          </cell>
          <cell r="C496">
            <v>-40073731.200000003</v>
          </cell>
          <cell r="D496">
            <v>-40073731.200000003</v>
          </cell>
        </row>
        <row r="497">
          <cell r="A497">
            <v>2110010601</v>
          </cell>
          <cell r="B497" t="str">
            <v>OTRAS ENTIDADES DEL SISTEMA FINANCIERO</v>
          </cell>
          <cell r="C497">
            <v>-40073731.200000003</v>
          </cell>
          <cell r="D497">
            <v>-40073731.200000003</v>
          </cell>
        </row>
        <row r="498">
          <cell r="A498">
            <v>2111</v>
          </cell>
          <cell r="B498" t="str">
            <v>DEPOSITOS PACTADOS HASTA UN AÑO PLAZO</v>
          </cell>
          <cell r="C498">
            <v>-5011972.5999999996</v>
          </cell>
          <cell r="D498">
            <v>-5011972.5999999996</v>
          </cell>
        </row>
        <row r="499">
          <cell r="A499">
            <v>211102</v>
          </cell>
          <cell r="B499" t="str">
            <v>DEPOSITOS A 30 DIAS PLAZO</v>
          </cell>
          <cell r="C499">
            <v>-5011972.5999999996</v>
          </cell>
          <cell r="D499">
            <v>-5011972.5999999996</v>
          </cell>
        </row>
        <row r="500">
          <cell r="A500">
            <v>2111020601</v>
          </cell>
          <cell r="B500" t="str">
            <v>OTRAS ENTIDADES DEL SISTEMA FINANCIERO</v>
          </cell>
          <cell r="C500">
            <v>-5000000</v>
          </cell>
          <cell r="D500">
            <v>-5000000</v>
          </cell>
        </row>
        <row r="501">
          <cell r="A501">
            <v>2111029901</v>
          </cell>
          <cell r="B501" t="str">
            <v>INTERESES Y OTROS POR PAGAR</v>
          </cell>
          <cell r="C501">
            <v>-11972.6</v>
          </cell>
          <cell r="D501">
            <v>-11972.6</v>
          </cell>
        </row>
        <row r="502">
          <cell r="A502">
            <v>211102990106</v>
          </cell>
          <cell r="B502" t="str">
            <v>OTRAS ENTIDADES DEL SISTEMA FINANCIERO</v>
          </cell>
          <cell r="C502">
            <v>-11972.6</v>
          </cell>
          <cell r="D502">
            <v>-11972.6</v>
          </cell>
        </row>
        <row r="503">
          <cell r="A503">
            <v>212</v>
          </cell>
          <cell r="B503" t="str">
            <v>PRESTAMOS</v>
          </cell>
          <cell r="C503">
            <v>-174762182.50999999</v>
          </cell>
          <cell r="D503">
            <v>-174762182.50999999</v>
          </cell>
        </row>
        <row r="504">
          <cell r="A504">
            <v>2121</v>
          </cell>
          <cell r="B504" t="str">
            <v>PRESTAMOS PACTADOS HASTA UN AÑO PLAZO</v>
          </cell>
          <cell r="C504">
            <v>-11960728.810000001</v>
          </cell>
          <cell r="D504">
            <v>-11960728.810000001</v>
          </cell>
        </row>
        <row r="505">
          <cell r="A505">
            <v>212106</v>
          </cell>
          <cell r="B505" t="str">
            <v>ADEUDADO A OTRAS ENTIDADES DEL SISTEMA FINANCIERO</v>
          </cell>
          <cell r="C505">
            <v>-11960728.810000001</v>
          </cell>
          <cell r="D505">
            <v>-11960728.810000001</v>
          </cell>
        </row>
        <row r="506">
          <cell r="A506">
            <v>2121060701</v>
          </cell>
          <cell r="B506" t="str">
            <v>BANCOS</v>
          </cell>
          <cell r="C506">
            <v>-11925000</v>
          </cell>
          <cell r="D506">
            <v>-11925000</v>
          </cell>
        </row>
        <row r="507">
          <cell r="A507">
            <v>2121069901</v>
          </cell>
          <cell r="B507" t="str">
            <v>INTERESES Y OTROS POR PAGAR</v>
          </cell>
          <cell r="C507">
            <v>-35728.81</v>
          </cell>
          <cell r="D507">
            <v>-35728.81</v>
          </cell>
        </row>
        <row r="508">
          <cell r="A508">
            <v>212106990107</v>
          </cell>
          <cell r="B508" t="str">
            <v>A BANCOS</v>
          </cell>
          <cell r="C508">
            <v>-35728.81</v>
          </cell>
          <cell r="D508">
            <v>-35728.81</v>
          </cell>
        </row>
        <row r="509">
          <cell r="A509">
            <v>2122</v>
          </cell>
          <cell r="B509" t="str">
            <v>PRESTAMOS PACTADOS A MAS DE UN AÑO PLAZO</v>
          </cell>
          <cell r="C509">
            <v>-155217.79999999999</v>
          </cell>
          <cell r="D509">
            <v>-155217.79999999999</v>
          </cell>
        </row>
        <row r="510">
          <cell r="A510">
            <v>212207</v>
          </cell>
          <cell r="B510" t="str">
            <v>ADEUDADO AL BMI PARA PRESTAR A TERCEROS</v>
          </cell>
          <cell r="C510">
            <v>-155217.79999999999</v>
          </cell>
          <cell r="D510">
            <v>-155217.79999999999</v>
          </cell>
        </row>
        <row r="511">
          <cell r="A511">
            <v>2122070101</v>
          </cell>
          <cell r="B511" t="str">
            <v>PARA PRESTAR A TERCEROS</v>
          </cell>
          <cell r="C511">
            <v>-154410.51</v>
          </cell>
          <cell r="D511">
            <v>-154410.51</v>
          </cell>
        </row>
        <row r="512">
          <cell r="A512">
            <v>2122079901</v>
          </cell>
          <cell r="B512" t="str">
            <v>INTERESES Y OTROS POR PAGAR</v>
          </cell>
          <cell r="C512">
            <v>-807.29</v>
          </cell>
          <cell r="D512">
            <v>-807.29</v>
          </cell>
        </row>
        <row r="513">
          <cell r="A513">
            <v>2123</v>
          </cell>
          <cell r="B513" t="str">
            <v>PRESTAMOS PACTADOS A CINCO O MAS ANIOS PLAZO</v>
          </cell>
          <cell r="C513">
            <v>-162646235.90000001</v>
          </cell>
          <cell r="D513">
            <v>-162646235.90000001</v>
          </cell>
        </row>
        <row r="514">
          <cell r="A514">
            <v>212306</v>
          </cell>
          <cell r="B514" t="str">
            <v>ADEUDADO A ENTIDADES EXTRANJERAS</v>
          </cell>
          <cell r="C514">
            <v>-158095404.38</v>
          </cell>
          <cell r="D514">
            <v>-158095404.38</v>
          </cell>
        </row>
        <row r="515">
          <cell r="A515">
            <v>2123060201</v>
          </cell>
          <cell r="B515" t="str">
            <v>ADEUDADO A BANCOS EXTRANJEROS POR LINEAS DE CREDITO</v>
          </cell>
          <cell r="C515">
            <v>-91182922.469999999</v>
          </cell>
          <cell r="D515">
            <v>-91182922.469999999</v>
          </cell>
        </row>
        <row r="516">
          <cell r="A516">
            <v>2123060301</v>
          </cell>
          <cell r="B516" t="str">
            <v>ADEUDADO A BANCOS EXTRANJEROS - OTROS</v>
          </cell>
          <cell r="C516">
            <v>-64426267.68</v>
          </cell>
          <cell r="D516">
            <v>-64426267.68</v>
          </cell>
        </row>
        <row r="517">
          <cell r="A517">
            <v>2123069901</v>
          </cell>
          <cell r="B517" t="str">
            <v>INTERESES Y OTROS POR PAGAR</v>
          </cell>
          <cell r="C517">
            <v>-2486214.23</v>
          </cell>
          <cell r="D517">
            <v>-2486214.23</v>
          </cell>
        </row>
        <row r="518">
          <cell r="A518">
            <v>212306990102</v>
          </cell>
          <cell r="B518" t="str">
            <v>ADEUDADO A BANCOS EXTRANJEROS POR LINEAS DE CREDITO</v>
          </cell>
          <cell r="C518">
            <v>-1179813.6499999999</v>
          </cell>
          <cell r="D518">
            <v>-1179813.6499999999</v>
          </cell>
        </row>
        <row r="519">
          <cell r="A519">
            <v>212306990103</v>
          </cell>
          <cell r="B519" t="str">
            <v>ADEUDADO A BANCOS EXTRANJEROS - OTROS</v>
          </cell>
          <cell r="C519">
            <v>-1306400.58</v>
          </cell>
          <cell r="D519">
            <v>-1306400.58</v>
          </cell>
        </row>
        <row r="520">
          <cell r="A520">
            <v>212307</v>
          </cell>
          <cell r="B520" t="str">
            <v>OTROS PRESTAMOS</v>
          </cell>
          <cell r="C520">
            <v>-4550831.5199999996</v>
          </cell>
          <cell r="D520">
            <v>-4550831.5199999996</v>
          </cell>
        </row>
        <row r="521">
          <cell r="A521">
            <v>2123070101</v>
          </cell>
          <cell r="B521" t="str">
            <v>PARA PRESTAR A TERCEROS</v>
          </cell>
          <cell r="C521">
            <v>-4525643.84</v>
          </cell>
          <cell r="D521">
            <v>-4525643.84</v>
          </cell>
        </row>
        <row r="522">
          <cell r="A522">
            <v>2123079901</v>
          </cell>
          <cell r="B522" t="str">
            <v>INTERESES Y OTROS POR PAGAR</v>
          </cell>
          <cell r="C522">
            <v>-25187.68</v>
          </cell>
          <cell r="D522">
            <v>-25187.68</v>
          </cell>
        </row>
        <row r="523">
          <cell r="A523">
            <v>213</v>
          </cell>
          <cell r="B523" t="str">
            <v>OBLIGACIONES A LA VISTA</v>
          </cell>
          <cell r="C523">
            <v>-4581.42</v>
          </cell>
          <cell r="D523">
            <v>-4581.42</v>
          </cell>
        </row>
        <row r="524">
          <cell r="A524">
            <v>2130</v>
          </cell>
          <cell r="B524" t="str">
            <v>OBLIGACIONES A LA VISTA</v>
          </cell>
          <cell r="C524">
            <v>-4581.42</v>
          </cell>
          <cell r="D524">
            <v>-4581.42</v>
          </cell>
        </row>
        <row r="525">
          <cell r="A525">
            <v>213003</v>
          </cell>
          <cell r="B525" t="str">
            <v>COBROS POR CUENTA AJENA</v>
          </cell>
          <cell r="C525">
            <v>-4581.42</v>
          </cell>
          <cell r="D525">
            <v>-4581.42</v>
          </cell>
        </row>
        <row r="526">
          <cell r="A526">
            <v>2130030100</v>
          </cell>
          <cell r="B526" t="str">
            <v>COBRANZAS LOCALES</v>
          </cell>
          <cell r="C526">
            <v>-1930.16</v>
          </cell>
          <cell r="D526">
            <v>-1930.16</v>
          </cell>
        </row>
        <row r="527">
          <cell r="A527">
            <v>213003010004</v>
          </cell>
          <cell r="B527" t="str">
            <v>COLECTORES</v>
          </cell>
          <cell r="C527">
            <v>-1930.16</v>
          </cell>
          <cell r="D527">
            <v>-1930.16</v>
          </cell>
        </row>
        <row r="528">
          <cell r="A528">
            <v>21300301000402</v>
          </cell>
          <cell r="B528" t="str">
            <v>COLECTORES INTERENTIDADES</v>
          </cell>
          <cell r="C528">
            <v>-1930.16</v>
          </cell>
          <cell r="D528">
            <v>-1930.16</v>
          </cell>
        </row>
        <row r="529">
          <cell r="A529">
            <v>2130030300</v>
          </cell>
          <cell r="B529" t="str">
            <v>IMPUESTOS Y SERVICIOS PIBLICOS</v>
          </cell>
          <cell r="C529">
            <v>-2651.26</v>
          </cell>
          <cell r="D529">
            <v>-2651.26</v>
          </cell>
        </row>
        <row r="530">
          <cell r="A530">
            <v>213003030002</v>
          </cell>
          <cell r="B530" t="str">
            <v>SERVICIOS PUBLICOS</v>
          </cell>
          <cell r="C530">
            <v>-2651.26</v>
          </cell>
          <cell r="D530">
            <v>-2651.26</v>
          </cell>
        </row>
        <row r="531">
          <cell r="A531">
            <v>21300303000203</v>
          </cell>
          <cell r="B531" t="str">
            <v>SERVICIO TELEFONICO</v>
          </cell>
          <cell r="C531">
            <v>-2651.26</v>
          </cell>
          <cell r="D531">
            <v>-2651.26</v>
          </cell>
        </row>
        <row r="532">
          <cell r="A532">
            <v>22</v>
          </cell>
          <cell r="B532" t="str">
            <v>OTROS PASIVOS</v>
          </cell>
          <cell r="C532">
            <v>-254545993.09999999</v>
          </cell>
          <cell r="D532">
            <v>-254545993.09999999</v>
          </cell>
        </row>
        <row r="533">
          <cell r="A533">
            <v>222</v>
          </cell>
          <cell r="B533" t="str">
            <v>CUENTAS POR PAGAR</v>
          </cell>
          <cell r="C533">
            <v>-248058000.06999999</v>
          </cell>
          <cell r="D533">
            <v>-248058000.06999999</v>
          </cell>
        </row>
        <row r="534">
          <cell r="A534">
            <v>2220</v>
          </cell>
          <cell r="B534" t="str">
            <v>CUENTAS POR PAGAR</v>
          </cell>
          <cell r="C534">
            <v>-248058000.06999999</v>
          </cell>
          <cell r="D534">
            <v>-248058000.06999999</v>
          </cell>
        </row>
        <row r="535">
          <cell r="A535">
            <v>222005</v>
          </cell>
          <cell r="B535" t="str">
            <v>IMPUESTOS SERVICIOS PUBLICOS Y OTRAS OBLIGACIONES</v>
          </cell>
          <cell r="C535">
            <v>-1086111.46</v>
          </cell>
          <cell r="D535">
            <v>-1086111.46</v>
          </cell>
        </row>
        <row r="536">
          <cell r="A536">
            <v>2220050100</v>
          </cell>
          <cell r="B536" t="str">
            <v>IMPUESTOS</v>
          </cell>
          <cell r="C536">
            <v>-216289.1</v>
          </cell>
          <cell r="D536">
            <v>-216289.1</v>
          </cell>
        </row>
        <row r="537">
          <cell r="A537">
            <v>222005010001</v>
          </cell>
          <cell r="B537" t="str">
            <v>IVA POR PAGAR</v>
          </cell>
          <cell r="C537">
            <v>-216289.1</v>
          </cell>
          <cell r="D537">
            <v>-216289.1</v>
          </cell>
        </row>
        <row r="538">
          <cell r="A538">
            <v>2220050200</v>
          </cell>
          <cell r="B538" t="str">
            <v>SERVICIOS PUBLICOS</v>
          </cell>
          <cell r="C538">
            <v>-40317.72</v>
          </cell>
          <cell r="D538">
            <v>-40317.72</v>
          </cell>
        </row>
        <row r="539">
          <cell r="A539">
            <v>222005020001</v>
          </cell>
          <cell r="B539" t="str">
            <v>TELEFONO</v>
          </cell>
          <cell r="C539">
            <v>-17871.939999999999</v>
          </cell>
          <cell r="D539">
            <v>-17871.939999999999</v>
          </cell>
        </row>
        <row r="540">
          <cell r="A540">
            <v>222005020002</v>
          </cell>
          <cell r="B540" t="str">
            <v>AGUA</v>
          </cell>
          <cell r="C540">
            <v>-3135.34</v>
          </cell>
          <cell r="D540">
            <v>-3135.34</v>
          </cell>
        </row>
        <row r="541">
          <cell r="A541">
            <v>222005020003</v>
          </cell>
          <cell r="B541" t="str">
            <v>ENERGIA ELECTRICA</v>
          </cell>
          <cell r="C541">
            <v>-19310.439999999999</v>
          </cell>
          <cell r="D541">
            <v>-19310.439999999999</v>
          </cell>
        </row>
        <row r="542">
          <cell r="A542">
            <v>2220050300</v>
          </cell>
          <cell r="B542" t="str">
            <v>CUOTA PATRONAL ISSS</v>
          </cell>
          <cell r="C542">
            <v>-18703.02</v>
          </cell>
          <cell r="D542">
            <v>-18703.02</v>
          </cell>
        </row>
        <row r="543">
          <cell r="A543">
            <v>222005030001</v>
          </cell>
          <cell r="B543" t="str">
            <v>SALUD</v>
          </cell>
          <cell r="C543">
            <v>-16712.18</v>
          </cell>
          <cell r="D543">
            <v>-16712.18</v>
          </cell>
        </row>
        <row r="544">
          <cell r="A544">
            <v>222005030003</v>
          </cell>
          <cell r="B544" t="str">
            <v>INSTITUTO SALVADOREÑO DE FORMACION PROFESIONAL</v>
          </cell>
          <cell r="C544">
            <v>-1990.84</v>
          </cell>
          <cell r="D544">
            <v>-1990.84</v>
          </cell>
        </row>
        <row r="545">
          <cell r="A545">
            <v>2220050400</v>
          </cell>
          <cell r="B545" t="str">
            <v>PROVEEDORES</v>
          </cell>
          <cell r="C545">
            <v>-767781.89</v>
          </cell>
          <cell r="D545">
            <v>-767781.89</v>
          </cell>
        </row>
        <row r="546">
          <cell r="A546">
            <v>222005040001</v>
          </cell>
          <cell r="B546" t="str">
            <v>PROVEEDORES</v>
          </cell>
          <cell r="C546">
            <v>-739092.7</v>
          </cell>
          <cell r="D546">
            <v>-739092.7</v>
          </cell>
        </row>
        <row r="547">
          <cell r="A547">
            <v>222005040003</v>
          </cell>
          <cell r="B547" t="str">
            <v>PROVEEDORES - BANCA MOVIL</v>
          </cell>
          <cell r="C547">
            <v>-28689.19</v>
          </cell>
          <cell r="D547">
            <v>-28689.19</v>
          </cell>
        </row>
        <row r="548">
          <cell r="A548">
            <v>2220050700</v>
          </cell>
          <cell r="B548" t="str">
            <v>AFP</v>
          </cell>
          <cell r="C548">
            <v>-43019.73</v>
          </cell>
          <cell r="D548">
            <v>-43019.73</v>
          </cell>
        </row>
        <row r="549">
          <cell r="A549">
            <v>222005070001</v>
          </cell>
          <cell r="B549" t="str">
            <v>CONFIA</v>
          </cell>
          <cell r="C549">
            <v>-14700.01</v>
          </cell>
          <cell r="D549">
            <v>-14700.01</v>
          </cell>
        </row>
        <row r="550">
          <cell r="A550">
            <v>222005070002</v>
          </cell>
          <cell r="B550" t="str">
            <v>CRECER</v>
          </cell>
          <cell r="C550">
            <v>-28319.72</v>
          </cell>
          <cell r="D550">
            <v>-28319.72</v>
          </cell>
        </row>
        <row r="551">
          <cell r="A551">
            <v>222006</v>
          </cell>
          <cell r="B551" t="str">
            <v>IMPUESTO SOBRE LA RENTA</v>
          </cell>
          <cell r="C551">
            <v>-2329339.16</v>
          </cell>
          <cell r="D551">
            <v>-2329339.16</v>
          </cell>
        </row>
        <row r="552">
          <cell r="A552">
            <v>2220060000</v>
          </cell>
          <cell r="B552" t="str">
            <v>IMPUESTO SOBRE LA RENTA</v>
          </cell>
          <cell r="C552">
            <v>-2329339.16</v>
          </cell>
          <cell r="D552">
            <v>-2329339.16</v>
          </cell>
        </row>
        <row r="553">
          <cell r="A553">
            <v>222007</v>
          </cell>
          <cell r="B553" t="str">
            <v>PASIVOS TRANSITORIOS</v>
          </cell>
          <cell r="C553">
            <v>-4837.0200000000004</v>
          </cell>
          <cell r="D553">
            <v>-4837.0200000000004</v>
          </cell>
        </row>
        <row r="554">
          <cell r="A554">
            <v>2220070201</v>
          </cell>
          <cell r="B554" t="str">
            <v>COBROS POR CUENTA AJENA</v>
          </cell>
          <cell r="C554">
            <v>-4837.0200000000004</v>
          </cell>
          <cell r="D554">
            <v>-4837.0200000000004</v>
          </cell>
        </row>
        <row r="555">
          <cell r="A555">
            <v>222007020102</v>
          </cell>
          <cell r="B555" t="str">
            <v>SEGURO DE DEUDA</v>
          </cell>
          <cell r="C555">
            <v>-2290.62</v>
          </cell>
          <cell r="D555">
            <v>-2290.62</v>
          </cell>
        </row>
        <row r="556">
          <cell r="A556">
            <v>222007020104</v>
          </cell>
          <cell r="B556" t="str">
            <v>SEGUROS DE CESANTIA</v>
          </cell>
          <cell r="C556">
            <v>-1504.99</v>
          </cell>
          <cell r="D556">
            <v>-1504.99</v>
          </cell>
        </row>
        <row r="557">
          <cell r="A557">
            <v>222007020107</v>
          </cell>
          <cell r="B557" t="str">
            <v>SEGURO POR DAÑOS</v>
          </cell>
          <cell r="C557">
            <v>-1041.4100000000001</v>
          </cell>
          <cell r="D557">
            <v>-1041.4100000000001</v>
          </cell>
        </row>
        <row r="558">
          <cell r="A558">
            <v>222099</v>
          </cell>
          <cell r="B558" t="str">
            <v>OTRAS</v>
          </cell>
          <cell r="C558">
            <v>-244637712.43000001</v>
          </cell>
          <cell r="D558">
            <v>-244637712.43000001</v>
          </cell>
        </row>
        <row r="559">
          <cell r="A559">
            <v>2220990101</v>
          </cell>
          <cell r="B559" t="str">
            <v>SOBRANTES DE CAJA</v>
          </cell>
          <cell r="C559">
            <v>-9821.61</v>
          </cell>
          <cell r="D559">
            <v>-9821.61</v>
          </cell>
        </row>
        <row r="560">
          <cell r="A560">
            <v>222099010101</v>
          </cell>
          <cell r="B560" t="str">
            <v>OFICINA CENTRAL</v>
          </cell>
          <cell r="C560">
            <v>-15</v>
          </cell>
          <cell r="D560">
            <v>-15</v>
          </cell>
        </row>
        <row r="561">
          <cell r="A561">
            <v>222099010102</v>
          </cell>
          <cell r="B561" t="str">
            <v>AGENCIAS</v>
          </cell>
          <cell r="C561">
            <v>-1.61</v>
          </cell>
          <cell r="D561">
            <v>-1.61</v>
          </cell>
        </row>
        <row r="562">
          <cell r="A562">
            <v>222099010103</v>
          </cell>
          <cell r="B562" t="str">
            <v>SOBRANTE EN ATM´S</v>
          </cell>
          <cell r="C562">
            <v>-9805</v>
          </cell>
          <cell r="D562">
            <v>-9805</v>
          </cell>
        </row>
        <row r="563">
          <cell r="A563">
            <v>2220990201</v>
          </cell>
          <cell r="B563" t="str">
            <v>DEBITO FISCAL</v>
          </cell>
          <cell r="C563">
            <v>-43068.4</v>
          </cell>
          <cell r="D563">
            <v>-43068.4</v>
          </cell>
        </row>
        <row r="564">
          <cell r="A564">
            <v>222099020102</v>
          </cell>
          <cell r="B564" t="str">
            <v>RETENCION IVA 1 %</v>
          </cell>
          <cell r="C564">
            <v>-15470.84</v>
          </cell>
          <cell r="D564">
            <v>-15470.84</v>
          </cell>
        </row>
        <row r="565">
          <cell r="A565">
            <v>222099020103</v>
          </cell>
          <cell r="B565" t="str">
            <v>RETENCION IVA 13%</v>
          </cell>
          <cell r="C565">
            <v>-27596.43</v>
          </cell>
          <cell r="D565">
            <v>-27596.43</v>
          </cell>
        </row>
        <row r="566">
          <cell r="A566">
            <v>222099020104</v>
          </cell>
          <cell r="B566" t="str">
            <v>PERCIBIDO IVA 2%</v>
          </cell>
          <cell r="C566">
            <v>-1.1299999999999999</v>
          </cell>
          <cell r="D566">
            <v>-1.1299999999999999</v>
          </cell>
        </row>
        <row r="567">
          <cell r="A567">
            <v>2220999101</v>
          </cell>
          <cell r="B567" t="str">
            <v>OTRAS</v>
          </cell>
          <cell r="C567">
            <v>-244584822.41999999</v>
          </cell>
          <cell r="D567">
            <v>-244584822.41999999</v>
          </cell>
        </row>
        <row r="568">
          <cell r="A568">
            <v>222099910102</v>
          </cell>
          <cell r="B568" t="str">
            <v>EXCEDENTES DE CUOTAS</v>
          </cell>
          <cell r="C568">
            <v>-528.74</v>
          </cell>
          <cell r="D568">
            <v>-528.74</v>
          </cell>
        </row>
        <row r="569">
          <cell r="A569">
            <v>222099910104</v>
          </cell>
          <cell r="B569" t="str">
            <v>SERVICIOS DE TARJETAS DE CREDITO Y DEBITO POR PAGAR</v>
          </cell>
          <cell r="C569">
            <v>-204945.88</v>
          </cell>
          <cell r="D569">
            <v>-204945.88</v>
          </cell>
        </row>
        <row r="570">
          <cell r="A570">
            <v>222099910106</v>
          </cell>
          <cell r="B570" t="str">
            <v>VALORES PENDIENTES DE OPERACIONES TRANSFER365</v>
          </cell>
          <cell r="C570">
            <v>-17364.41</v>
          </cell>
          <cell r="D570">
            <v>-17364.41</v>
          </cell>
        </row>
        <row r="571">
          <cell r="A571">
            <v>222099910107</v>
          </cell>
          <cell r="B571" t="str">
            <v>ACCIONES POR DEVOLVER</v>
          </cell>
          <cell r="C571">
            <v>-1521385</v>
          </cell>
          <cell r="D571">
            <v>-1521385</v>
          </cell>
        </row>
        <row r="572">
          <cell r="A572">
            <v>222099910109</v>
          </cell>
          <cell r="B572" t="str">
            <v>RESERVA DE LIQUIDEZ</v>
          </cell>
          <cell r="C572">
            <v>-226960477.53999999</v>
          </cell>
          <cell r="D572">
            <v>-226960477.53999999</v>
          </cell>
        </row>
        <row r="573">
          <cell r="A573">
            <v>22209991010903</v>
          </cell>
          <cell r="B573" t="str">
            <v>ENTIDADES SOCIAS NO SUPERVISADAS POR SSF</v>
          </cell>
          <cell r="C573">
            <v>-225858708.84999999</v>
          </cell>
          <cell r="D573">
            <v>-225858708.84999999</v>
          </cell>
        </row>
        <row r="574">
          <cell r="A574">
            <v>2220999101090300</v>
          </cell>
          <cell r="B574" t="str">
            <v>CAJAS DE CREDITO</v>
          </cell>
          <cell r="C574">
            <v>-213488203.75999999</v>
          </cell>
          <cell r="D574">
            <v>-213488203.75999999</v>
          </cell>
        </row>
        <row r="575">
          <cell r="A575">
            <v>2220999101090300</v>
          </cell>
          <cell r="B575" t="str">
            <v>BANCOS DE LOS TRABAJADORES</v>
          </cell>
          <cell r="C575">
            <v>-12370505.09</v>
          </cell>
          <cell r="D575">
            <v>-12370505.09</v>
          </cell>
        </row>
        <row r="576">
          <cell r="A576">
            <v>22209991010904</v>
          </cell>
          <cell r="B576" t="str">
            <v>EX SOCIO DE FEDECRÉDITO-CAJA DE CRÉDITO DE COLÓN</v>
          </cell>
          <cell r="C576">
            <v>-1101768.69</v>
          </cell>
          <cell r="D576">
            <v>-1101768.69</v>
          </cell>
        </row>
        <row r="577">
          <cell r="A577">
            <v>222099910111</v>
          </cell>
          <cell r="B577" t="str">
            <v>DISPONIBLE DE ENTIDADES SOCIAS</v>
          </cell>
          <cell r="C577">
            <v>-9140032.4100000001</v>
          </cell>
          <cell r="D577">
            <v>-9140032.4100000001</v>
          </cell>
        </row>
        <row r="578">
          <cell r="A578">
            <v>22209991011101</v>
          </cell>
          <cell r="B578" t="str">
            <v>CAJAS DE CREDITO</v>
          </cell>
          <cell r="C578">
            <v>-8169445.29</v>
          </cell>
          <cell r="D578">
            <v>-8169445.29</v>
          </cell>
        </row>
        <row r="579">
          <cell r="A579">
            <v>22209991011102</v>
          </cell>
          <cell r="B579" t="str">
            <v>BANCOS DE LOS TRABAJADORES</v>
          </cell>
          <cell r="C579">
            <v>-918114.51</v>
          </cell>
          <cell r="D579">
            <v>-918114.51</v>
          </cell>
        </row>
        <row r="580">
          <cell r="A580">
            <v>22209991011103</v>
          </cell>
          <cell r="B580" t="str">
            <v>FEDESERVI</v>
          </cell>
          <cell r="C580">
            <v>-52472.61</v>
          </cell>
          <cell r="D580">
            <v>-52472.61</v>
          </cell>
        </row>
        <row r="581">
          <cell r="A581">
            <v>222099910117</v>
          </cell>
          <cell r="B581" t="str">
            <v>FONDO BECAS</v>
          </cell>
          <cell r="C581">
            <v>-15230</v>
          </cell>
          <cell r="D581">
            <v>-15230</v>
          </cell>
        </row>
        <row r="582">
          <cell r="A582">
            <v>222099910118</v>
          </cell>
          <cell r="B582" t="str">
            <v>IPSFA</v>
          </cell>
          <cell r="C582">
            <v>-68.45</v>
          </cell>
          <cell r="D582">
            <v>-68.45</v>
          </cell>
        </row>
        <row r="583">
          <cell r="A583">
            <v>222099910122</v>
          </cell>
          <cell r="B583" t="str">
            <v>CUOTAS GASTOS FUNCIONAMIENTO CADI</v>
          </cell>
          <cell r="C583">
            <v>-242834.59</v>
          </cell>
          <cell r="D583">
            <v>-242834.59</v>
          </cell>
        </row>
        <row r="584">
          <cell r="A584">
            <v>222099910132</v>
          </cell>
          <cell r="B584" t="str">
            <v>ADMINISTRACION DE VENTAS</v>
          </cell>
          <cell r="C584">
            <v>41</v>
          </cell>
          <cell r="D584">
            <v>41</v>
          </cell>
        </row>
        <row r="585">
          <cell r="A585">
            <v>222099910134</v>
          </cell>
          <cell r="B585" t="str">
            <v>FONDOS SIGUE CORPORATION</v>
          </cell>
          <cell r="C585">
            <v>-103226.5</v>
          </cell>
          <cell r="D585">
            <v>-103226.5</v>
          </cell>
        </row>
        <row r="586">
          <cell r="A586">
            <v>222099910135</v>
          </cell>
          <cell r="B586" t="str">
            <v>FONDOS RECIBA NETWORKS</v>
          </cell>
          <cell r="C586">
            <v>-20278.09</v>
          </cell>
          <cell r="D586">
            <v>-20278.09</v>
          </cell>
        </row>
        <row r="587">
          <cell r="A587">
            <v>222099910136</v>
          </cell>
          <cell r="B587" t="str">
            <v>TELECOM</v>
          </cell>
          <cell r="C587">
            <v>-7262.88</v>
          </cell>
          <cell r="D587">
            <v>-7262.88</v>
          </cell>
        </row>
        <row r="588">
          <cell r="A588">
            <v>222099910137</v>
          </cell>
          <cell r="B588" t="str">
            <v>UNITELLER</v>
          </cell>
          <cell r="C588">
            <v>-213672.72</v>
          </cell>
          <cell r="D588">
            <v>-213672.72</v>
          </cell>
        </row>
        <row r="589">
          <cell r="A589">
            <v>222099910140</v>
          </cell>
          <cell r="B589" t="str">
            <v>EMPRESAS REMESADORAS</v>
          </cell>
          <cell r="C589">
            <v>-205485.99</v>
          </cell>
          <cell r="D589">
            <v>-205485.99</v>
          </cell>
        </row>
        <row r="590">
          <cell r="A590">
            <v>222099910141</v>
          </cell>
          <cell r="B590" t="str">
            <v>EMPRESA PROMOTORA DE SALUD</v>
          </cell>
          <cell r="C590">
            <v>-50.06</v>
          </cell>
          <cell r="D590">
            <v>-50.06</v>
          </cell>
        </row>
        <row r="591">
          <cell r="A591">
            <v>222099910143</v>
          </cell>
          <cell r="B591" t="str">
            <v>COLECTURIA DELSUR</v>
          </cell>
          <cell r="C591">
            <v>-37684.949999999997</v>
          </cell>
          <cell r="D591">
            <v>-37684.949999999997</v>
          </cell>
        </row>
        <row r="592">
          <cell r="A592">
            <v>222099910145</v>
          </cell>
          <cell r="B592" t="str">
            <v>OPERACIONES POR APLICAR</v>
          </cell>
          <cell r="C592">
            <v>-35000</v>
          </cell>
          <cell r="D592">
            <v>-35000</v>
          </cell>
        </row>
        <row r="593">
          <cell r="A593">
            <v>222099910146</v>
          </cell>
          <cell r="B593" t="str">
            <v>SERVICIO DE ATM´S</v>
          </cell>
          <cell r="C593">
            <v>-8.6999999999999993</v>
          </cell>
          <cell r="D593">
            <v>-8.6999999999999993</v>
          </cell>
        </row>
        <row r="594">
          <cell r="A594">
            <v>22209991014602</v>
          </cell>
          <cell r="B594" t="str">
            <v>COMISIONES POR SERVICIO DE RED ATM´S</v>
          </cell>
          <cell r="C594">
            <v>-8.6999999999999993</v>
          </cell>
          <cell r="D594">
            <v>-8.6999999999999993</v>
          </cell>
        </row>
        <row r="595">
          <cell r="A595">
            <v>2220999101460200</v>
          </cell>
          <cell r="B595" t="str">
            <v>COMISION A ATH POR OPERACIONES DE OTROS BANCOS EN ATM DE FCB</v>
          </cell>
          <cell r="C595">
            <v>-8.6999999999999993</v>
          </cell>
          <cell r="D595">
            <v>-8.6999999999999993</v>
          </cell>
        </row>
        <row r="596">
          <cell r="A596">
            <v>222099910147</v>
          </cell>
          <cell r="B596" t="str">
            <v>AES</v>
          </cell>
          <cell r="C596">
            <v>-137011.73000000001</v>
          </cell>
          <cell r="D596">
            <v>-137011.73000000001</v>
          </cell>
        </row>
        <row r="597">
          <cell r="A597">
            <v>22209991014701</v>
          </cell>
          <cell r="B597" t="str">
            <v>SERVICIO DE CAESS</v>
          </cell>
          <cell r="C597">
            <v>-30656.85</v>
          </cell>
          <cell r="D597">
            <v>-30656.85</v>
          </cell>
        </row>
        <row r="598">
          <cell r="A598">
            <v>22209991014702</v>
          </cell>
          <cell r="B598" t="str">
            <v>SERVICIO DE CLESA</v>
          </cell>
          <cell r="C598">
            <v>-46944.85</v>
          </cell>
          <cell r="D598">
            <v>-46944.85</v>
          </cell>
        </row>
        <row r="599">
          <cell r="A599">
            <v>22209991014703</v>
          </cell>
          <cell r="B599" t="str">
            <v>SERVICIO DE EEO</v>
          </cell>
          <cell r="C599">
            <v>-37658.58</v>
          </cell>
          <cell r="D599">
            <v>-37658.58</v>
          </cell>
        </row>
        <row r="600">
          <cell r="A600">
            <v>22209991014704</v>
          </cell>
          <cell r="B600" t="str">
            <v>SERVICIO DE DEUSEN</v>
          </cell>
          <cell r="C600">
            <v>-21751.45</v>
          </cell>
          <cell r="D600">
            <v>-21751.45</v>
          </cell>
        </row>
        <row r="601">
          <cell r="A601">
            <v>222099910149</v>
          </cell>
          <cell r="B601" t="str">
            <v>RECARGA DE SALDO EN CELULARES</v>
          </cell>
          <cell r="C601">
            <v>-54428.75</v>
          </cell>
          <cell r="D601">
            <v>-54428.75</v>
          </cell>
        </row>
        <row r="602">
          <cell r="A602">
            <v>22209991014901</v>
          </cell>
          <cell r="B602" t="str">
            <v>RECARGA DE SALDO CLARO</v>
          </cell>
          <cell r="C602">
            <v>-53768</v>
          </cell>
          <cell r="D602">
            <v>-53768</v>
          </cell>
        </row>
        <row r="603">
          <cell r="A603">
            <v>22209991014902</v>
          </cell>
          <cell r="B603" t="str">
            <v>DIGICEL</v>
          </cell>
          <cell r="C603">
            <v>-142.75</v>
          </cell>
          <cell r="D603">
            <v>-142.75</v>
          </cell>
        </row>
        <row r="604">
          <cell r="A604">
            <v>22209991014903</v>
          </cell>
          <cell r="B604" t="str">
            <v>TELEFONICA</v>
          </cell>
          <cell r="C604">
            <v>-518</v>
          </cell>
          <cell r="D604">
            <v>-518</v>
          </cell>
        </row>
        <row r="605">
          <cell r="A605">
            <v>222099910150</v>
          </cell>
          <cell r="B605" t="str">
            <v>COLECTURIA BELCORP</v>
          </cell>
          <cell r="C605">
            <v>-16093.2</v>
          </cell>
          <cell r="D605">
            <v>-16093.2</v>
          </cell>
        </row>
        <row r="606">
          <cell r="A606">
            <v>22209991015001</v>
          </cell>
          <cell r="B606" t="str">
            <v>SERVICIO DE COLECTURIA BELCORP</v>
          </cell>
          <cell r="C606">
            <v>-16093.2</v>
          </cell>
          <cell r="D606">
            <v>-16093.2</v>
          </cell>
        </row>
        <row r="607">
          <cell r="A607">
            <v>222099910151</v>
          </cell>
          <cell r="B607" t="str">
            <v>SERVICIO DE COLECTURIA</v>
          </cell>
          <cell r="C607">
            <v>-202157.62</v>
          </cell>
          <cell r="D607">
            <v>-202157.62</v>
          </cell>
        </row>
        <row r="608">
          <cell r="A608">
            <v>22209991015101</v>
          </cell>
          <cell r="B608" t="str">
            <v>SERVICIO DE ANDA</v>
          </cell>
          <cell r="C608">
            <v>-22398.5</v>
          </cell>
          <cell r="D608">
            <v>-22398.5</v>
          </cell>
        </row>
        <row r="609">
          <cell r="A609">
            <v>22209991015103</v>
          </cell>
          <cell r="B609" t="str">
            <v>SERVICIO DE TELEFONIA TIGO</v>
          </cell>
          <cell r="C609">
            <v>-21167.38</v>
          </cell>
          <cell r="D609">
            <v>-21167.38</v>
          </cell>
        </row>
        <row r="610">
          <cell r="A610">
            <v>22209991015105</v>
          </cell>
          <cell r="B610" t="str">
            <v>DIGICEL</v>
          </cell>
          <cell r="C610">
            <v>-96.13</v>
          </cell>
          <cell r="D610">
            <v>-96.13</v>
          </cell>
        </row>
        <row r="611">
          <cell r="A611">
            <v>22209991015106</v>
          </cell>
          <cell r="B611" t="str">
            <v>TELEFONICA</v>
          </cell>
          <cell r="C611">
            <v>-4291.01</v>
          </cell>
          <cell r="D611">
            <v>-4291.01</v>
          </cell>
        </row>
        <row r="612">
          <cell r="A612">
            <v>22209991015107</v>
          </cell>
          <cell r="B612" t="str">
            <v>SEGUROS FEDECREDITO</v>
          </cell>
          <cell r="C612">
            <v>-5860.54</v>
          </cell>
          <cell r="D612">
            <v>-5860.54</v>
          </cell>
        </row>
        <row r="613">
          <cell r="A613">
            <v>2220999101510700</v>
          </cell>
          <cell r="B613" t="str">
            <v>SEGUROS FEDECREDITO, S.A.</v>
          </cell>
          <cell r="C613">
            <v>-1250.4000000000001</v>
          </cell>
          <cell r="D613">
            <v>-1250.4000000000001</v>
          </cell>
        </row>
        <row r="614">
          <cell r="A614">
            <v>2220999101510700</v>
          </cell>
          <cell r="B614" t="str">
            <v>FEDECREDITO VIDA, S.A., SEGUROS DE PERSONAS</v>
          </cell>
          <cell r="C614">
            <v>-4610.1400000000003</v>
          </cell>
          <cell r="D614">
            <v>-4610.1400000000003</v>
          </cell>
        </row>
        <row r="615">
          <cell r="A615">
            <v>22209991015108</v>
          </cell>
          <cell r="B615" t="str">
            <v>MULTINET</v>
          </cell>
          <cell r="C615">
            <v>-1906.56</v>
          </cell>
          <cell r="D615">
            <v>-1906.56</v>
          </cell>
        </row>
        <row r="616">
          <cell r="A616">
            <v>22209991015109</v>
          </cell>
          <cell r="B616" t="str">
            <v>ARABELA</v>
          </cell>
          <cell r="C616">
            <v>-161.1</v>
          </cell>
          <cell r="D616">
            <v>-161.1</v>
          </cell>
        </row>
        <row r="617">
          <cell r="A617">
            <v>22209991015110</v>
          </cell>
          <cell r="B617" t="str">
            <v>CREDI Q</v>
          </cell>
          <cell r="C617">
            <v>-15906.67</v>
          </cell>
          <cell r="D617">
            <v>-15906.67</v>
          </cell>
        </row>
        <row r="618">
          <cell r="A618">
            <v>22209991015111</v>
          </cell>
          <cell r="B618" t="str">
            <v>RENA WARE</v>
          </cell>
          <cell r="C618">
            <v>-437.04</v>
          </cell>
          <cell r="D618">
            <v>-437.04</v>
          </cell>
        </row>
        <row r="619">
          <cell r="A619">
            <v>22209991015112</v>
          </cell>
          <cell r="B619" t="str">
            <v>UNIVERSIDADES</v>
          </cell>
          <cell r="C619">
            <v>-1710.73</v>
          </cell>
          <cell r="D619">
            <v>-1710.73</v>
          </cell>
        </row>
        <row r="620">
          <cell r="A620">
            <v>2220999101511200</v>
          </cell>
          <cell r="B620" t="str">
            <v>UNIVERSIDAD FRANCISCO GAVIDIA</v>
          </cell>
          <cell r="C620">
            <v>-1565.73</v>
          </cell>
          <cell r="D620">
            <v>-1565.73</v>
          </cell>
        </row>
        <row r="621">
          <cell r="A621">
            <v>2220999101511200</v>
          </cell>
          <cell r="B621" t="str">
            <v>UNIVERSIDAD DE ORIENTE - UNIVO</v>
          </cell>
          <cell r="C621">
            <v>-145</v>
          </cell>
          <cell r="D621">
            <v>-145</v>
          </cell>
        </row>
        <row r="622">
          <cell r="A622">
            <v>22209991015113</v>
          </cell>
          <cell r="B622" t="str">
            <v>DISTRIBUIDORAS AUTOMOTRIZ</v>
          </cell>
          <cell r="C622">
            <v>-1057</v>
          </cell>
          <cell r="D622">
            <v>-1057</v>
          </cell>
        </row>
        <row r="623">
          <cell r="A623">
            <v>2220999101511300</v>
          </cell>
          <cell r="B623" t="str">
            <v>YAMAHA</v>
          </cell>
          <cell r="C623">
            <v>-1057</v>
          </cell>
          <cell r="D623">
            <v>-1057</v>
          </cell>
        </row>
        <row r="624">
          <cell r="A624">
            <v>22209991015114</v>
          </cell>
          <cell r="B624" t="str">
            <v>ALMACENES PRADO</v>
          </cell>
          <cell r="C624">
            <v>-121.6</v>
          </cell>
          <cell r="D624">
            <v>-121.6</v>
          </cell>
        </row>
        <row r="625">
          <cell r="A625">
            <v>22209991015115</v>
          </cell>
          <cell r="B625" t="str">
            <v>FONDO SOCIAL PARA LA VIVIENDA</v>
          </cell>
          <cell r="C625">
            <v>-124712.85</v>
          </cell>
          <cell r="D625">
            <v>-124712.85</v>
          </cell>
        </row>
        <row r="626">
          <cell r="A626">
            <v>22209991015116</v>
          </cell>
          <cell r="B626" t="str">
            <v>AVON</v>
          </cell>
          <cell r="C626">
            <v>-2330.5100000000002</v>
          </cell>
          <cell r="D626">
            <v>-2330.5100000000002</v>
          </cell>
        </row>
        <row r="627">
          <cell r="A627">
            <v>222099910152</v>
          </cell>
          <cell r="B627" t="str">
            <v>SERVICIO DE COLECTURIA EXTERNA</v>
          </cell>
          <cell r="C627">
            <v>-22188.14</v>
          </cell>
          <cell r="D627">
            <v>-22188.14</v>
          </cell>
        </row>
        <row r="628">
          <cell r="A628">
            <v>22209991015201</v>
          </cell>
          <cell r="B628" t="str">
            <v>PAGOS COLECTADOS</v>
          </cell>
          <cell r="C628">
            <v>-22188.14</v>
          </cell>
          <cell r="D628">
            <v>-22188.14</v>
          </cell>
        </row>
        <row r="629">
          <cell r="A629">
            <v>2220999101520100</v>
          </cell>
          <cell r="B629" t="str">
            <v>FARMACIAS ECONOMICAS</v>
          </cell>
          <cell r="C629">
            <v>-22188.14</v>
          </cell>
          <cell r="D629">
            <v>-22188.14</v>
          </cell>
        </row>
        <row r="630">
          <cell r="A630">
            <v>222099910153</v>
          </cell>
          <cell r="B630" t="str">
            <v>COMERCIALIZACION DE SEGUROS</v>
          </cell>
          <cell r="C630">
            <v>-4525.1000000000004</v>
          </cell>
          <cell r="D630">
            <v>-4525.1000000000004</v>
          </cell>
        </row>
        <row r="631">
          <cell r="A631">
            <v>22209991015301</v>
          </cell>
          <cell r="B631" t="str">
            <v>FEDECREDITO VIDA, S.A., SEGUROS DE PERSONAS</v>
          </cell>
          <cell r="C631">
            <v>-3513.35</v>
          </cell>
          <cell r="D631">
            <v>-3513.35</v>
          </cell>
        </row>
        <row r="632">
          <cell r="A632">
            <v>22209991015303</v>
          </cell>
          <cell r="B632" t="str">
            <v>SERVICIO DE COMERCIALIZACION</v>
          </cell>
          <cell r="C632">
            <v>-1011.75</v>
          </cell>
          <cell r="D632">
            <v>-1011.75</v>
          </cell>
        </row>
        <row r="633">
          <cell r="A633">
            <v>2220999101530300</v>
          </cell>
          <cell r="B633" t="str">
            <v>SEGURO DE ASISTENCIA EXEQUIAL REPATRIACION</v>
          </cell>
          <cell r="C633">
            <v>-1011.75</v>
          </cell>
          <cell r="D633">
            <v>-1011.75</v>
          </cell>
        </row>
        <row r="634">
          <cell r="A634">
            <v>222099910162</v>
          </cell>
          <cell r="B634" t="str">
            <v>COMISIONES POR SERVICIO</v>
          </cell>
          <cell r="C634">
            <v>-38129.96</v>
          </cell>
          <cell r="D634">
            <v>-38129.96</v>
          </cell>
        </row>
        <row r="635">
          <cell r="A635">
            <v>22209991016202</v>
          </cell>
          <cell r="B635" t="str">
            <v>COMISION POR SERVICIOS DE COLECTORES DE MESES ANTERIORES</v>
          </cell>
          <cell r="C635">
            <v>-29585.96</v>
          </cell>
          <cell r="D635">
            <v>-29585.96</v>
          </cell>
        </row>
        <row r="636">
          <cell r="A636">
            <v>22209991016206</v>
          </cell>
          <cell r="B636" t="str">
            <v>COMISION POR COMERCIALIZACION DE SEGUROS MESES ANTERIORES</v>
          </cell>
          <cell r="C636">
            <v>-8544</v>
          </cell>
          <cell r="D636">
            <v>-8544</v>
          </cell>
        </row>
        <row r="637">
          <cell r="A637">
            <v>222099910165</v>
          </cell>
          <cell r="B637" t="str">
            <v>REMESADORA RIA</v>
          </cell>
          <cell r="C637">
            <v>-153776.54</v>
          </cell>
          <cell r="D637">
            <v>-153776.54</v>
          </cell>
        </row>
        <row r="638">
          <cell r="A638">
            <v>222099910170</v>
          </cell>
          <cell r="B638" t="str">
            <v>SERVICIO COMERCIOS AFILIADOS</v>
          </cell>
          <cell r="C638">
            <v>-5.48</v>
          </cell>
          <cell r="D638">
            <v>-5.48</v>
          </cell>
        </row>
        <row r="639">
          <cell r="A639">
            <v>22209991017001</v>
          </cell>
          <cell r="B639" t="str">
            <v>COMPRAS A COMERCIOS AFILIADOS</v>
          </cell>
          <cell r="C639">
            <v>-0.14000000000000001</v>
          </cell>
          <cell r="D639">
            <v>-0.14000000000000001</v>
          </cell>
        </row>
        <row r="640">
          <cell r="A640">
            <v>2220999101700100</v>
          </cell>
          <cell r="B640" t="str">
            <v>COMPRAS CON TARJETAS EN BOTON LINK - POR LIQUIDAR</v>
          </cell>
          <cell r="C640">
            <v>-0.14000000000000001</v>
          </cell>
          <cell r="D640">
            <v>-0.14000000000000001</v>
          </cell>
        </row>
        <row r="641">
          <cell r="A641">
            <v>22209991017002</v>
          </cell>
          <cell r="B641" t="str">
            <v>TASA DE INTERCAMBIO FIJA</v>
          </cell>
          <cell r="C641">
            <v>-5.34</v>
          </cell>
          <cell r="D641">
            <v>-5.34</v>
          </cell>
        </row>
        <row r="642">
          <cell r="A642">
            <v>2220999101700200</v>
          </cell>
          <cell r="B642" t="str">
            <v>BANCOS EMISORES LOCALES</v>
          </cell>
          <cell r="C642">
            <v>-5.34</v>
          </cell>
          <cell r="D642">
            <v>-5.34</v>
          </cell>
        </row>
        <row r="643">
          <cell r="A643">
            <v>222099910171</v>
          </cell>
          <cell r="B643" t="str">
            <v>FONDOS AUTORIZADOS POR ASAMBLEA GENERAL DE ACCIONISTAS</v>
          </cell>
          <cell r="C643">
            <v>-5144057.28</v>
          </cell>
          <cell r="D643">
            <v>-5144057.28</v>
          </cell>
        </row>
        <row r="644">
          <cell r="A644">
            <v>22209991017101</v>
          </cell>
          <cell r="B644" t="str">
            <v>FONDO PARA TRANSFORMACION DIGITAL</v>
          </cell>
          <cell r="C644">
            <v>-3800000</v>
          </cell>
          <cell r="D644">
            <v>-3800000</v>
          </cell>
        </row>
        <row r="645">
          <cell r="A645">
            <v>22209991017102</v>
          </cell>
          <cell r="B645" t="str">
            <v>FONDO PARA CONTINGENCIAS</v>
          </cell>
          <cell r="C645">
            <v>-1344057.28</v>
          </cell>
          <cell r="D645">
            <v>-1344057.28</v>
          </cell>
        </row>
        <row r="646">
          <cell r="A646">
            <v>222099910199</v>
          </cell>
          <cell r="B646" t="str">
            <v>OTRAS</v>
          </cell>
          <cell r="C646">
            <v>-86952.71</v>
          </cell>
          <cell r="D646">
            <v>-86952.71</v>
          </cell>
        </row>
        <row r="647">
          <cell r="A647">
            <v>223</v>
          </cell>
          <cell r="B647" t="str">
            <v>RETENCIONES</v>
          </cell>
          <cell r="C647">
            <v>-467624.99</v>
          </cell>
          <cell r="D647">
            <v>-467624.99</v>
          </cell>
        </row>
        <row r="648">
          <cell r="A648">
            <v>2230</v>
          </cell>
          <cell r="B648" t="str">
            <v>RETENCIONES</v>
          </cell>
          <cell r="C648">
            <v>-467624.99</v>
          </cell>
          <cell r="D648">
            <v>-467624.99</v>
          </cell>
        </row>
        <row r="649">
          <cell r="A649">
            <v>223000</v>
          </cell>
          <cell r="B649" t="str">
            <v>RETENCIONES</v>
          </cell>
          <cell r="C649">
            <v>-467624.99</v>
          </cell>
          <cell r="D649">
            <v>-467624.99</v>
          </cell>
        </row>
        <row r="650">
          <cell r="A650">
            <v>2230000100</v>
          </cell>
          <cell r="B650" t="str">
            <v>IMPUESTO SOBRE LA RENTA</v>
          </cell>
          <cell r="C650">
            <v>-415524.26</v>
          </cell>
          <cell r="D650">
            <v>-415524.26</v>
          </cell>
        </row>
        <row r="651">
          <cell r="A651">
            <v>223000010001</v>
          </cell>
          <cell r="B651" t="str">
            <v>EMPLEADOS</v>
          </cell>
          <cell r="C651">
            <v>-286614.19</v>
          </cell>
          <cell r="D651">
            <v>-286614.19</v>
          </cell>
        </row>
        <row r="652">
          <cell r="A652">
            <v>223000010003</v>
          </cell>
          <cell r="B652" t="str">
            <v>CAJAS DE CREDITO</v>
          </cell>
          <cell r="C652">
            <v>-2418.0700000000002</v>
          </cell>
          <cell r="D652">
            <v>-2418.0700000000002</v>
          </cell>
        </row>
        <row r="653">
          <cell r="A653">
            <v>223000010004</v>
          </cell>
          <cell r="B653" t="str">
            <v>BANCOS DE LOS TRABAJADORES</v>
          </cell>
          <cell r="C653">
            <v>-63.61</v>
          </cell>
          <cell r="D653">
            <v>-63.61</v>
          </cell>
        </row>
        <row r="654">
          <cell r="A654">
            <v>223000010005</v>
          </cell>
          <cell r="B654" t="str">
            <v>TERCERAS PERSONAS</v>
          </cell>
          <cell r="C654">
            <v>-126428.39</v>
          </cell>
          <cell r="D654">
            <v>-126428.39</v>
          </cell>
        </row>
        <row r="655">
          <cell r="A655">
            <v>22300001000501</v>
          </cell>
          <cell r="B655" t="str">
            <v>DOMICILIADAS</v>
          </cell>
          <cell r="C655">
            <v>-82024.09</v>
          </cell>
          <cell r="D655">
            <v>-82024.09</v>
          </cell>
        </row>
        <row r="656">
          <cell r="A656">
            <v>22300001000502</v>
          </cell>
          <cell r="B656" t="str">
            <v>NO DOMICILIADAS</v>
          </cell>
          <cell r="C656">
            <v>-44404.3</v>
          </cell>
          <cell r="D656">
            <v>-44404.3</v>
          </cell>
        </row>
        <row r="657">
          <cell r="A657">
            <v>2230000200</v>
          </cell>
          <cell r="B657" t="str">
            <v>ISSS</v>
          </cell>
          <cell r="C657">
            <v>-8714.16</v>
          </cell>
          <cell r="D657">
            <v>-8714.16</v>
          </cell>
        </row>
        <row r="658">
          <cell r="A658">
            <v>223000020001</v>
          </cell>
          <cell r="B658" t="str">
            <v>SALUD</v>
          </cell>
          <cell r="C658">
            <v>-8710.09</v>
          </cell>
          <cell r="D658">
            <v>-8710.09</v>
          </cell>
        </row>
        <row r="659">
          <cell r="A659">
            <v>223000020002</v>
          </cell>
          <cell r="B659" t="str">
            <v>INVALIDEZ, VEJEZ Y SOBREVIVIENCIA</v>
          </cell>
          <cell r="C659">
            <v>-4.07</v>
          </cell>
          <cell r="D659">
            <v>-4.07</v>
          </cell>
        </row>
        <row r="660">
          <cell r="A660">
            <v>2230000300</v>
          </cell>
          <cell r="B660" t="str">
            <v>AFPS</v>
          </cell>
          <cell r="C660">
            <v>-31133.09</v>
          </cell>
          <cell r="D660">
            <v>-31133.09</v>
          </cell>
        </row>
        <row r="661">
          <cell r="A661">
            <v>223000030001</v>
          </cell>
          <cell r="B661" t="str">
            <v>CONFIA</v>
          </cell>
          <cell r="C661">
            <v>-15506.37</v>
          </cell>
          <cell r="D661">
            <v>-15506.37</v>
          </cell>
        </row>
        <row r="662">
          <cell r="A662">
            <v>223000030002</v>
          </cell>
          <cell r="B662" t="str">
            <v>CRECER</v>
          </cell>
          <cell r="C662">
            <v>-15626.72</v>
          </cell>
          <cell r="D662">
            <v>-15626.72</v>
          </cell>
        </row>
        <row r="663">
          <cell r="A663">
            <v>2230000400</v>
          </cell>
          <cell r="B663" t="str">
            <v>BANCOS Y FINANCIERAS</v>
          </cell>
          <cell r="C663">
            <v>-5832.78</v>
          </cell>
          <cell r="D663">
            <v>-5832.78</v>
          </cell>
        </row>
        <row r="664">
          <cell r="A664">
            <v>223000040001</v>
          </cell>
          <cell r="B664" t="str">
            <v>BANCOS</v>
          </cell>
          <cell r="C664">
            <v>-2307.91</v>
          </cell>
          <cell r="D664">
            <v>-2307.91</v>
          </cell>
        </row>
        <row r="665">
          <cell r="A665">
            <v>22300004000101</v>
          </cell>
          <cell r="B665" t="str">
            <v>BANCO AGRICOLA S.A.</v>
          </cell>
          <cell r="C665">
            <v>-1239.48</v>
          </cell>
          <cell r="D665">
            <v>-1239.48</v>
          </cell>
        </row>
        <row r="666">
          <cell r="A666">
            <v>22300004000102</v>
          </cell>
          <cell r="B666" t="str">
            <v>BANCO CUSCATLAN SV, S.A.</v>
          </cell>
          <cell r="C666">
            <v>-479.38</v>
          </cell>
          <cell r="D666">
            <v>-479.38</v>
          </cell>
        </row>
        <row r="667">
          <cell r="A667">
            <v>22300004000103</v>
          </cell>
          <cell r="B667" t="str">
            <v>BANCO DE AMERICA CENTRAL</v>
          </cell>
          <cell r="C667">
            <v>-132.83000000000001</v>
          </cell>
          <cell r="D667">
            <v>-132.83000000000001</v>
          </cell>
        </row>
        <row r="668">
          <cell r="A668">
            <v>22300004000104</v>
          </cell>
          <cell r="B668" t="str">
            <v>BANCO CUSCATLAN, S.A.</v>
          </cell>
          <cell r="C668">
            <v>-146.13</v>
          </cell>
          <cell r="D668">
            <v>-146.13</v>
          </cell>
        </row>
        <row r="669">
          <cell r="A669">
            <v>22300004000111</v>
          </cell>
          <cell r="B669" t="str">
            <v>BANCO PROMERICA</v>
          </cell>
          <cell r="C669">
            <v>-176.1</v>
          </cell>
          <cell r="D669">
            <v>-176.1</v>
          </cell>
        </row>
        <row r="670">
          <cell r="A670">
            <v>22300004000112</v>
          </cell>
          <cell r="B670" t="str">
            <v>DAVIVIENDA</v>
          </cell>
          <cell r="C670">
            <v>-133.99</v>
          </cell>
          <cell r="D670">
            <v>-133.99</v>
          </cell>
        </row>
        <row r="671">
          <cell r="A671">
            <v>223000040005</v>
          </cell>
          <cell r="B671" t="str">
            <v>INTERMEDIARIOS FINANCIEROS NO BANCARIOS</v>
          </cell>
          <cell r="C671">
            <v>-388</v>
          </cell>
          <cell r="D671">
            <v>-388</v>
          </cell>
        </row>
        <row r="672">
          <cell r="A672">
            <v>22300004000501</v>
          </cell>
          <cell r="B672" t="str">
            <v>BANCOS DE LOS TRABAJADORES</v>
          </cell>
          <cell r="C672">
            <v>-143.29</v>
          </cell>
          <cell r="D672">
            <v>-143.29</v>
          </cell>
        </row>
        <row r="673">
          <cell r="A673">
            <v>22300004000502</v>
          </cell>
          <cell r="B673" t="str">
            <v>CAJAS DE CREDITO</v>
          </cell>
          <cell r="C673">
            <v>-244.71</v>
          </cell>
          <cell r="D673">
            <v>-244.71</v>
          </cell>
        </row>
        <row r="674">
          <cell r="A674">
            <v>223000040006</v>
          </cell>
          <cell r="B674" t="str">
            <v>FEDECREDITO</v>
          </cell>
          <cell r="C674">
            <v>-3136.87</v>
          </cell>
          <cell r="D674">
            <v>-3136.87</v>
          </cell>
        </row>
        <row r="675">
          <cell r="A675">
            <v>2230000500</v>
          </cell>
          <cell r="B675" t="str">
            <v>OTRAS RETENCIONES</v>
          </cell>
          <cell r="C675">
            <v>-6420.7</v>
          </cell>
          <cell r="D675">
            <v>-6420.7</v>
          </cell>
        </row>
        <row r="676">
          <cell r="A676">
            <v>223000050002</v>
          </cell>
          <cell r="B676" t="str">
            <v>EMBARGOS JUDICIALES</v>
          </cell>
          <cell r="C676">
            <v>-5235.49</v>
          </cell>
          <cell r="D676">
            <v>-5235.49</v>
          </cell>
        </row>
        <row r="677">
          <cell r="A677">
            <v>223000050003</v>
          </cell>
          <cell r="B677" t="str">
            <v>PROCURADURIA GENERAL DE LA REPUBLICA</v>
          </cell>
          <cell r="C677">
            <v>-160.9</v>
          </cell>
          <cell r="D677">
            <v>-160.9</v>
          </cell>
        </row>
        <row r="678">
          <cell r="A678">
            <v>223000050004</v>
          </cell>
          <cell r="B678" t="str">
            <v>FONDO SOCIAL PARA LA VIVIENDA</v>
          </cell>
          <cell r="C678">
            <v>-0.25</v>
          </cell>
          <cell r="D678">
            <v>-0.25</v>
          </cell>
        </row>
        <row r="679">
          <cell r="A679">
            <v>223000050005</v>
          </cell>
          <cell r="B679" t="str">
            <v>PAN AMERICAM LIFE</v>
          </cell>
          <cell r="C679">
            <v>-82.91</v>
          </cell>
          <cell r="D679">
            <v>-82.91</v>
          </cell>
        </row>
        <row r="680">
          <cell r="A680">
            <v>223000050009</v>
          </cell>
          <cell r="B680" t="str">
            <v>IPSFA</v>
          </cell>
          <cell r="C680">
            <v>-66.900000000000006</v>
          </cell>
          <cell r="D680">
            <v>-66.900000000000006</v>
          </cell>
        </row>
        <row r="681">
          <cell r="A681">
            <v>223000050099</v>
          </cell>
          <cell r="B681" t="str">
            <v>OTROS</v>
          </cell>
          <cell r="C681">
            <v>-874.25</v>
          </cell>
          <cell r="D681">
            <v>-874.25</v>
          </cell>
        </row>
        <row r="682">
          <cell r="A682">
            <v>224</v>
          </cell>
          <cell r="B682" t="str">
            <v>PROVISIONES</v>
          </cell>
          <cell r="C682">
            <v>-520360.9</v>
          </cell>
          <cell r="D682">
            <v>-520360.9</v>
          </cell>
        </row>
        <row r="683">
          <cell r="A683">
            <v>2240</v>
          </cell>
          <cell r="B683" t="str">
            <v>PROVISIONES</v>
          </cell>
          <cell r="C683">
            <v>-520360.9</v>
          </cell>
          <cell r="D683">
            <v>-520360.9</v>
          </cell>
        </row>
        <row r="684">
          <cell r="A684">
            <v>224001</v>
          </cell>
          <cell r="B684" t="str">
            <v>PROVISIONES LABORALES</v>
          </cell>
          <cell r="C684">
            <v>-259244.3</v>
          </cell>
          <cell r="D684">
            <v>-259244.3</v>
          </cell>
        </row>
        <row r="685">
          <cell r="A685">
            <v>2240010200</v>
          </cell>
          <cell r="B685" t="str">
            <v>VACACIONES</v>
          </cell>
          <cell r="C685">
            <v>-259244.3</v>
          </cell>
          <cell r="D685">
            <v>-259244.3</v>
          </cell>
        </row>
        <row r="686">
          <cell r="A686">
            <v>224001020001</v>
          </cell>
          <cell r="B686" t="str">
            <v>ORDINARIAS</v>
          </cell>
          <cell r="C686">
            <v>-259244.3</v>
          </cell>
          <cell r="D686">
            <v>-259244.3</v>
          </cell>
        </row>
        <row r="687">
          <cell r="A687">
            <v>224003</v>
          </cell>
          <cell r="B687" t="str">
            <v>OTRAS PROVISIONES</v>
          </cell>
          <cell r="C687">
            <v>-261116.6</v>
          </cell>
          <cell r="D687">
            <v>-261116.6</v>
          </cell>
        </row>
        <row r="688">
          <cell r="A688">
            <v>2240030001</v>
          </cell>
          <cell r="B688" t="str">
            <v>OTRAS PROVISIONES</v>
          </cell>
          <cell r="C688">
            <v>-261116.6</v>
          </cell>
          <cell r="D688">
            <v>-261116.6</v>
          </cell>
        </row>
        <row r="689">
          <cell r="A689">
            <v>224003000108</v>
          </cell>
          <cell r="B689" t="str">
            <v>AUDITORIA EXTERNA</v>
          </cell>
          <cell r="C689">
            <v>-6950</v>
          </cell>
          <cell r="D689">
            <v>-6950</v>
          </cell>
        </row>
        <row r="690">
          <cell r="A690">
            <v>224003000109</v>
          </cell>
          <cell r="B690" t="str">
            <v>AUDITORIA FISCAL</v>
          </cell>
          <cell r="C690">
            <v>-4166.6000000000004</v>
          </cell>
          <cell r="D690">
            <v>-4166.6000000000004</v>
          </cell>
        </row>
        <row r="691">
          <cell r="A691">
            <v>224003000116</v>
          </cell>
          <cell r="B691" t="str">
            <v>ADMINISTRACION PROGRAMA DE PROTECCION- TARJETA DE CREDITO</v>
          </cell>
          <cell r="C691">
            <v>-250000</v>
          </cell>
          <cell r="D691">
            <v>-250000</v>
          </cell>
        </row>
        <row r="692">
          <cell r="A692">
            <v>225</v>
          </cell>
          <cell r="B692" t="str">
            <v>CREDITOS DIFERIDOS</v>
          </cell>
          <cell r="C692">
            <v>-5500007.1399999997</v>
          </cell>
          <cell r="D692">
            <v>-5500007.1399999997</v>
          </cell>
        </row>
        <row r="693">
          <cell r="A693">
            <v>2250</v>
          </cell>
          <cell r="B693" t="str">
            <v>CREDITOS DIFERIDOS</v>
          </cell>
          <cell r="C693">
            <v>-5500007.1399999997</v>
          </cell>
          <cell r="D693">
            <v>-5500007.1399999997</v>
          </cell>
        </row>
        <row r="694">
          <cell r="A694">
            <v>225002</v>
          </cell>
          <cell r="B694" t="str">
            <v>DIFERENCIAS DE PRECIOS EN OPERACIONES CON TITULOS VALORES</v>
          </cell>
          <cell r="C694">
            <v>-5500007.1399999997</v>
          </cell>
          <cell r="D694">
            <v>-5500007.1399999997</v>
          </cell>
        </row>
        <row r="695">
          <cell r="A695">
            <v>2250020000</v>
          </cell>
          <cell r="B695" t="str">
            <v>DIFERENCIAS DE PRECIOS EN OPERACIONES CON TITULOS VALORES</v>
          </cell>
          <cell r="C695">
            <v>-5500007.1399999997</v>
          </cell>
          <cell r="D695">
            <v>-5500007.1399999997</v>
          </cell>
        </row>
        <row r="696">
          <cell r="A696">
            <v>225002000002</v>
          </cell>
          <cell r="B696" t="str">
            <v>DIFERENCIAS DE PRECIOS EN OPERACIONES CON ENTIDADES DEL ESTA</v>
          </cell>
          <cell r="C696">
            <v>-5500007.1399999997</v>
          </cell>
          <cell r="D696">
            <v>-5500007.1399999997</v>
          </cell>
        </row>
        <row r="697">
          <cell r="A697"/>
          <cell r="B697"/>
          <cell r="C697"/>
          <cell r="D697"/>
        </row>
        <row r="698">
          <cell r="A698"/>
          <cell r="B698" t="str">
            <v>TOTAL PASIVOS</v>
          </cell>
          <cell r="C698">
            <v>-474398460.82999998</v>
          </cell>
          <cell r="D698">
            <v>-474398460.82999998</v>
          </cell>
        </row>
        <row r="699">
          <cell r="A699"/>
          <cell r="B699"/>
          <cell r="C699"/>
          <cell r="D699"/>
        </row>
        <row r="700">
          <cell r="A700">
            <v>31</v>
          </cell>
          <cell r="B700" t="str">
            <v>PATRIMONIO</v>
          </cell>
          <cell r="C700">
            <v>-119394931.94</v>
          </cell>
          <cell r="D700">
            <v>-119394931.94</v>
          </cell>
        </row>
        <row r="701">
          <cell r="A701">
            <v>311</v>
          </cell>
          <cell r="B701" t="str">
            <v>CAPITAL SOCIAL</v>
          </cell>
          <cell r="C701">
            <v>-90270800</v>
          </cell>
          <cell r="D701">
            <v>-90270800</v>
          </cell>
        </row>
        <row r="702">
          <cell r="A702">
            <v>3110</v>
          </cell>
          <cell r="B702" t="str">
            <v>CAPITAL SOCIAL FIJO</v>
          </cell>
          <cell r="C702">
            <v>-5714300</v>
          </cell>
          <cell r="D702">
            <v>-5714300</v>
          </cell>
        </row>
        <row r="703">
          <cell r="A703">
            <v>311001</v>
          </cell>
          <cell r="B703" t="str">
            <v>CAPITAL SUSCRITO PAGADO</v>
          </cell>
          <cell r="C703">
            <v>-5714300</v>
          </cell>
          <cell r="D703">
            <v>-5714300</v>
          </cell>
        </row>
        <row r="704">
          <cell r="A704">
            <v>3110010200</v>
          </cell>
          <cell r="B704" t="str">
            <v>ACCIONES</v>
          </cell>
          <cell r="C704">
            <v>-5714300</v>
          </cell>
          <cell r="D704">
            <v>-5714300</v>
          </cell>
        </row>
        <row r="705">
          <cell r="A705">
            <v>311001020001</v>
          </cell>
          <cell r="B705" t="str">
            <v>CAPITAL FIJO</v>
          </cell>
          <cell r="C705">
            <v>-5714300</v>
          </cell>
          <cell r="D705">
            <v>-5714300</v>
          </cell>
        </row>
        <row r="706">
          <cell r="A706">
            <v>3111</v>
          </cell>
          <cell r="B706" t="str">
            <v>CAPITAL SOCIAL VARIABLE</v>
          </cell>
          <cell r="C706">
            <v>-84556500</v>
          </cell>
          <cell r="D706">
            <v>-84556500</v>
          </cell>
        </row>
        <row r="707">
          <cell r="A707">
            <v>311101</v>
          </cell>
          <cell r="B707" t="str">
            <v>CAPITAL SUSCRITO PAGADO</v>
          </cell>
          <cell r="C707">
            <v>-84556500</v>
          </cell>
          <cell r="D707">
            <v>-84556500</v>
          </cell>
        </row>
        <row r="708">
          <cell r="A708">
            <v>3111010200</v>
          </cell>
          <cell r="B708" t="str">
            <v>ACCIONES</v>
          </cell>
          <cell r="C708">
            <v>-84556500</v>
          </cell>
          <cell r="D708">
            <v>-84556500</v>
          </cell>
        </row>
        <row r="709">
          <cell r="A709">
            <v>313</v>
          </cell>
          <cell r="B709" t="str">
            <v>RESERVAS DE CAPITAL</v>
          </cell>
          <cell r="C709">
            <v>-29124131.940000001</v>
          </cell>
          <cell r="D709">
            <v>-29124131.940000001</v>
          </cell>
        </row>
        <row r="710">
          <cell r="A710">
            <v>3130</v>
          </cell>
          <cell r="B710" t="str">
            <v>RESERVAS DE CAPITAL</v>
          </cell>
          <cell r="C710">
            <v>-29124131.940000001</v>
          </cell>
          <cell r="D710">
            <v>-29124131.940000001</v>
          </cell>
        </row>
        <row r="711">
          <cell r="A711">
            <v>313000</v>
          </cell>
          <cell r="B711" t="str">
            <v>RESERVAS DE CAPITAL</v>
          </cell>
          <cell r="C711">
            <v>-29124131.940000001</v>
          </cell>
          <cell r="D711">
            <v>-29124131.940000001</v>
          </cell>
        </row>
        <row r="712">
          <cell r="A712">
            <v>3130000100</v>
          </cell>
          <cell r="B712" t="str">
            <v>RESERVA LEGAL</v>
          </cell>
          <cell r="C712">
            <v>-29112767.550000001</v>
          </cell>
          <cell r="D712">
            <v>-29112767.550000001</v>
          </cell>
        </row>
        <row r="713">
          <cell r="A713">
            <v>3130000300</v>
          </cell>
          <cell r="B713" t="str">
            <v>RESERVAS VOLUNTARIAS</v>
          </cell>
          <cell r="C713">
            <v>-11364.39</v>
          </cell>
          <cell r="D713">
            <v>-11364.39</v>
          </cell>
        </row>
        <row r="714">
          <cell r="A714">
            <v>32</v>
          </cell>
          <cell r="B714" t="str">
            <v>PATRIMONIO RESTRINGIDO</v>
          </cell>
          <cell r="C714">
            <v>-4430472.16</v>
          </cell>
          <cell r="D714">
            <v>-4430472.16</v>
          </cell>
        </row>
        <row r="715">
          <cell r="A715">
            <v>321</v>
          </cell>
          <cell r="B715" t="str">
            <v>UTILIDADES NO DISTRIBUIBLES</v>
          </cell>
          <cell r="C715">
            <v>-1146046.1299999999</v>
          </cell>
          <cell r="D715">
            <v>-1146046.1299999999</v>
          </cell>
        </row>
        <row r="716">
          <cell r="A716">
            <v>3210</v>
          </cell>
          <cell r="B716" t="str">
            <v>UTILIDADES NO DISTRIBUIBLES</v>
          </cell>
          <cell r="C716">
            <v>-1146046.1299999999</v>
          </cell>
          <cell r="D716">
            <v>-1146046.1299999999</v>
          </cell>
        </row>
        <row r="717">
          <cell r="A717">
            <v>321000</v>
          </cell>
          <cell r="B717" t="str">
            <v>UTILIDADES NO DISTRIBUIBLES</v>
          </cell>
          <cell r="C717">
            <v>-1146046.1299999999</v>
          </cell>
          <cell r="D717">
            <v>-1146046.1299999999</v>
          </cell>
        </row>
        <row r="718">
          <cell r="A718">
            <v>3210000000</v>
          </cell>
          <cell r="B718" t="str">
            <v>UTILIDADES NO DISTRIBUIBLES</v>
          </cell>
          <cell r="C718">
            <v>-1146046.1299999999</v>
          </cell>
          <cell r="D718">
            <v>-1146046.1299999999</v>
          </cell>
        </row>
        <row r="719">
          <cell r="A719">
            <v>322</v>
          </cell>
          <cell r="B719" t="str">
            <v>REVALUACIONES</v>
          </cell>
          <cell r="C719">
            <v>-3283546.68</v>
          </cell>
          <cell r="D719">
            <v>-3283546.68</v>
          </cell>
        </row>
        <row r="720">
          <cell r="A720">
            <v>3220</v>
          </cell>
          <cell r="B720" t="str">
            <v>REVALUACIONES</v>
          </cell>
          <cell r="C720">
            <v>-3283546.68</v>
          </cell>
          <cell r="D720">
            <v>-3283546.68</v>
          </cell>
        </row>
        <row r="721">
          <cell r="A721">
            <v>322000</v>
          </cell>
          <cell r="B721" t="str">
            <v>REVALUACIONES</v>
          </cell>
          <cell r="C721">
            <v>-3283546.68</v>
          </cell>
          <cell r="D721">
            <v>-3283546.68</v>
          </cell>
        </row>
        <row r="722">
          <cell r="A722">
            <v>3220000100</v>
          </cell>
          <cell r="B722" t="str">
            <v>REVALUO DE INMUEBLES DEL ACTIVO FIJO</v>
          </cell>
          <cell r="C722">
            <v>-3283546.68</v>
          </cell>
          <cell r="D722">
            <v>-3283546.68</v>
          </cell>
        </row>
        <row r="723">
          <cell r="A723">
            <v>322000010001</v>
          </cell>
          <cell r="B723" t="str">
            <v>TERRENOS</v>
          </cell>
          <cell r="C723">
            <v>-1504291.48</v>
          </cell>
          <cell r="D723">
            <v>-1504291.48</v>
          </cell>
        </row>
        <row r="724">
          <cell r="A724">
            <v>322000010002</v>
          </cell>
          <cell r="B724" t="str">
            <v>EDIFICACIONES</v>
          </cell>
          <cell r="C724">
            <v>-1779255.2</v>
          </cell>
          <cell r="D724">
            <v>-1779255.2</v>
          </cell>
        </row>
        <row r="725">
          <cell r="A725">
            <v>324</v>
          </cell>
          <cell r="B725" t="str">
            <v>DONACIONES</v>
          </cell>
          <cell r="C725">
            <v>-879.35</v>
          </cell>
          <cell r="D725">
            <v>-879.35</v>
          </cell>
        </row>
        <row r="726">
          <cell r="A726">
            <v>3240</v>
          </cell>
          <cell r="B726" t="str">
            <v>DONACIONES</v>
          </cell>
          <cell r="C726">
            <v>-879.35</v>
          </cell>
          <cell r="D726">
            <v>-879.35</v>
          </cell>
        </row>
        <row r="727">
          <cell r="A727">
            <v>324002</v>
          </cell>
          <cell r="B727" t="str">
            <v>OTRAS DONACIONES</v>
          </cell>
          <cell r="C727">
            <v>-879.35</v>
          </cell>
          <cell r="D727">
            <v>-879.35</v>
          </cell>
        </row>
        <row r="728">
          <cell r="A728">
            <v>3240020300</v>
          </cell>
          <cell r="B728" t="str">
            <v>MUEBLES</v>
          </cell>
          <cell r="C728">
            <v>-879.35</v>
          </cell>
          <cell r="D728">
            <v>-879.35</v>
          </cell>
        </row>
        <row r="729">
          <cell r="A729"/>
          <cell r="B729"/>
          <cell r="C729"/>
          <cell r="D729"/>
        </row>
        <row r="730">
          <cell r="A730"/>
          <cell r="B730" t="str">
            <v>TOTAL PATRIMONIO</v>
          </cell>
          <cell r="C730">
            <v>-123825404.09999999</v>
          </cell>
          <cell r="D730">
            <v>-123825404.09999999</v>
          </cell>
        </row>
        <row r="731">
          <cell r="A731"/>
          <cell r="B731"/>
          <cell r="C731"/>
          <cell r="D731"/>
        </row>
        <row r="732">
          <cell r="A732">
            <v>61</v>
          </cell>
          <cell r="B732" t="str">
            <v>INGRESOS DE OPERACIONES DE INTERMEDIACION</v>
          </cell>
          <cell r="C732">
            <v>-37208012.229999997</v>
          </cell>
          <cell r="D732">
            <v>-37208012.229999997</v>
          </cell>
        </row>
        <row r="733">
          <cell r="A733">
            <v>611</v>
          </cell>
          <cell r="B733" t="str">
            <v>INGRESOS DE OPERACIONES DE INTERMEDIACION</v>
          </cell>
          <cell r="C733">
            <v>-37208012.229999997</v>
          </cell>
          <cell r="D733">
            <v>-37208012.229999997</v>
          </cell>
        </row>
        <row r="734">
          <cell r="A734">
            <v>6110</v>
          </cell>
          <cell r="B734" t="str">
            <v>INGRESOS DE OPERACIONES DE INTERMEDIACION</v>
          </cell>
          <cell r="C734">
            <v>-37208012.229999997</v>
          </cell>
          <cell r="D734">
            <v>-37208012.229999997</v>
          </cell>
        </row>
        <row r="735">
          <cell r="A735">
            <v>611001</v>
          </cell>
          <cell r="B735" t="str">
            <v>CARTERA DE PRESTAMOS</v>
          </cell>
          <cell r="C735">
            <v>-23385916.690000001</v>
          </cell>
          <cell r="D735">
            <v>-23385916.690000001</v>
          </cell>
        </row>
        <row r="736">
          <cell r="A736">
            <v>6110010100</v>
          </cell>
          <cell r="B736" t="str">
            <v>INTERESES</v>
          </cell>
          <cell r="C736">
            <v>-23385916.690000001</v>
          </cell>
          <cell r="D736">
            <v>-23385916.690000001</v>
          </cell>
        </row>
        <row r="737">
          <cell r="A737">
            <v>611001010001</v>
          </cell>
          <cell r="B737" t="str">
            <v>PACTADOS HASTA UN AÑO PLAZO</v>
          </cell>
          <cell r="C737">
            <v>-169756.14</v>
          </cell>
          <cell r="D737">
            <v>-169756.14</v>
          </cell>
        </row>
        <row r="738">
          <cell r="A738">
            <v>61100101000101</v>
          </cell>
          <cell r="B738" t="str">
            <v>OTORGAMIENTOS ORIGINALES</v>
          </cell>
          <cell r="C738">
            <v>-169753.97</v>
          </cell>
          <cell r="D738">
            <v>-169753.97</v>
          </cell>
        </row>
        <row r="739">
          <cell r="A739">
            <v>61100101000103</v>
          </cell>
          <cell r="B739" t="str">
            <v>INTERESES MORATORIOS</v>
          </cell>
          <cell r="C739">
            <v>-2.17</v>
          </cell>
          <cell r="D739">
            <v>-2.17</v>
          </cell>
        </row>
        <row r="740">
          <cell r="A740">
            <v>611001010002</v>
          </cell>
          <cell r="B740" t="str">
            <v>PACTADOS A MAS DE UN AÑO PLAZO</v>
          </cell>
          <cell r="C740">
            <v>-23216160.550000001</v>
          </cell>
          <cell r="D740">
            <v>-23216160.550000001</v>
          </cell>
        </row>
        <row r="741">
          <cell r="A741">
            <v>61100101000201</v>
          </cell>
          <cell r="B741" t="str">
            <v>OTORGAMIENTOS ORIGINALES</v>
          </cell>
          <cell r="C741">
            <v>-23216150.699999999</v>
          </cell>
          <cell r="D741">
            <v>-23216150.699999999</v>
          </cell>
        </row>
        <row r="742">
          <cell r="A742">
            <v>61100101000203</v>
          </cell>
          <cell r="B742" t="str">
            <v>INTERESES MORATORIOS</v>
          </cell>
          <cell r="C742">
            <v>-9.85</v>
          </cell>
          <cell r="D742">
            <v>-9.85</v>
          </cell>
        </row>
        <row r="743">
          <cell r="A743">
            <v>611002</v>
          </cell>
          <cell r="B743" t="str">
            <v>CARTERA DE INVERSIONES</v>
          </cell>
          <cell r="C743">
            <v>-12912355.67</v>
          </cell>
          <cell r="D743">
            <v>-12912355.67</v>
          </cell>
        </row>
        <row r="744">
          <cell r="A744">
            <v>6110020100</v>
          </cell>
          <cell r="B744" t="str">
            <v>INTERESES</v>
          </cell>
          <cell r="C744">
            <v>-12912355.67</v>
          </cell>
          <cell r="D744">
            <v>-12912355.67</v>
          </cell>
        </row>
        <row r="745">
          <cell r="A745">
            <v>611002010001</v>
          </cell>
          <cell r="B745" t="str">
            <v>TITULOS VALORES CONSERVADOS PARA NEGOCIACION</v>
          </cell>
          <cell r="C745">
            <v>-12912355.67</v>
          </cell>
          <cell r="D745">
            <v>-12912355.67</v>
          </cell>
        </row>
        <row r="746">
          <cell r="A746">
            <v>61100201000102</v>
          </cell>
          <cell r="B746" t="str">
            <v>TITULOS VALORES TRANSFERIDOS</v>
          </cell>
          <cell r="C746">
            <v>-12912355.67</v>
          </cell>
          <cell r="D746">
            <v>-12912355.67</v>
          </cell>
        </row>
        <row r="747">
          <cell r="A747">
            <v>611004</v>
          </cell>
          <cell r="B747" t="str">
            <v>INTERESES SOBRE DEPOSITOS</v>
          </cell>
          <cell r="C747">
            <v>-909739.87</v>
          </cell>
          <cell r="D747">
            <v>-909739.87</v>
          </cell>
        </row>
        <row r="748">
          <cell r="A748">
            <v>6110040100</v>
          </cell>
          <cell r="B748" t="str">
            <v>EN EL BCR</v>
          </cell>
          <cell r="C748">
            <v>-14364.42</v>
          </cell>
          <cell r="D748">
            <v>-14364.42</v>
          </cell>
        </row>
        <row r="749">
          <cell r="A749">
            <v>611004010001</v>
          </cell>
          <cell r="B749" t="str">
            <v>DEPOSITOS PARA RESERVA DE LIQUDEZ</v>
          </cell>
          <cell r="C749">
            <v>-14364.42</v>
          </cell>
          <cell r="D749">
            <v>-14364.42</v>
          </cell>
        </row>
        <row r="750">
          <cell r="A750">
            <v>6110040200</v>
          </cell>
          <cell r="B750" t="str">
            <v>EN OTRAS INSTITUCIONES FINANCIERAS</v>
          </cell>
          <cell r="C750">
            <v>-895375.45</v>
          </cell>
          <cell r="D750">
            <v>-895375.45</v>
          </cell>
        </row>
        <row r="751">
          <cell r="A751">
            <v>611004020001</v>
          </cell>
          <cell r="B751" t="str">
            <v>OTRAS ENTIDADES DEL SISTEMA FIANCIERO</v>
          </cell>
          <cell r="C751">
            <v>-895375.45</v>
          </cell>
          <cell r="D751">
            <v>-895375.45</v>
          </cell>
        </row>
        <row r="752">
          <cell r="A752">
            <v>61100402000101</v>
          </cell>
          <cell r="B752" t="str">
            <v>DEPOSITOS A LA VISTA</v>
          </cell>
          <cell r="C752">
            <v>-895375.45</v>
          </cell>
          <cell r="D752">
            <v>-895375.45</v>
          </cell>
        </row>
        <row r="753">
          <cell r="A753">
            <v>6110040200010100</v>
          </cell>
          <cell r="B753" t="str">
            <v>BANCOS</v>
          </cell>
          <cell r="C753">
            <v>-895375.45</v>
          </cell>
          <cell r="D753">
            <v>-895375.45</v>
          </cell>
        </row>
        <row r="754">
          <cell r="A754">
            <v>62</v>
          </cell>
          <cell r="B754" t="str">
            <v>INGRESOS DE OTRAS OPERACIONES</v>
          </cell>
          <cell r="C754">
            <v>-18357094.800000001</v>
          </cell>
          <cell r="D754">
            <v>-18357094.800000001</v>
          </cell>
        </row>
        <row r="755">
          <cell r="A755">
            <v>621</v>
          </cell>
          <cell r="B755" t="str">
            <v>INGRESOS DE OTRAS OPERACIONES</v>
          </cell>
          <cell r="C755">
            <v>-18357094.800000001</v>
          </cell>
          <cell r="D755">
            <v>-18357094.800000001</v>
          </cell>
        </row>
        <row r="756">
          <cell r="A756">
            <v>6210</v>
          </cell>
          <cell r="B756" t="str">
            <v>INGRESOS DE OTRAS OPERACIONES</v>
          </cell>
          <cell r="C756">
            <v>-18357094.800000001</v>
          </cell>
          <cell r="D756">
            <v>-18357094.800000001</v>
          </cell>
        </row>
        <row r="757">
          <cell r="A757">
            <v>621002</v>
          </cell>
          <cell r="B757" t="str">
            <v>SERVICIOS TECNICOS</v>
          </cell>
          <cell r="C757">
            <v>-1200812.43</v>
          </cell>
          <cell r="D757">
            <v>-1200812.43</v>
          </cell>
        </row>
        <row r="758">
          <cell r="A758">
            <v>6210020300</v>
          </cell>
          <cell r="B758" t="str">
            <v>SERVICIOS DE CAPACITACION</v>
          </cell>
          <cell r="C758">
            <v>-531133</v>
          </cell>
          <cell r="D758">
            <v>-531133</v>
          </cell>
        </row>
        <row r="759">
          <cell r="A759">
            <v>6210020700</v>
          </cell>
          <cell r="B759" t="str">
            <v>ASESORIA</v>
          </cell>
          <cell r="C759">
            <v>-30050</v>
          </cell>
          <cell r="D759">
            <v>-30050</v>
          </cell>
        </row>
        <row r="760">
          <cell r="A760">
            <v>6210029100</v>
          </cell>
          <cell r="B760" t="str">
            <v>OTROS</v>
          </cell>
          <cell r="C760">
            <v>-639629.43000000005</v>
          </cell>
          <cell r="D760">
            <v>-639629.43000000005</v>
          </cell>
        </row>
        <row r="761">
          <cell r="A761">
            <v>621002910003</v>
          </cell>
          <cell r="B761" t="str">
            <v>SERVICIO DE SELECCION Y EVALUACION DE RECURSOS HUMANOS</v>
          </cell>
          <cell r="C761">
            <v>-22270</v>
          </cell>
          <cell r="D761">
            <v>-22270</v>
          </cell>
        </row>
        <row r="762">
          <cell r="A762">
            <v>621002910004</v>
          </cell>
          <cell r="B762" t="str">
            <v>SERVICIO DE CIERRE CENTRALIZADO EN CADI</v>
          </cell>
          <cell r="C762">
            <v>-280089.84000000003</v>
          </cell>
          <cell r="D762">
            <v>-280089.84000000003</v>
          </cell>
        </row>
        <row r="763">
          <cell r="A763">
            <v>621002910006</v>
          </cell>
          <cell r="B763" t="str">
            <v>SERVICIO DE ASESORIA MYPE</v>
          </cell>
          <cell r="C763">
            <v>-337269.59</v>
          </cell>
          <cell r="D763">
            <v>-337269.59</v>
          </cell>
        </row>
        <row r="764">
          <cell r="A764">
            <v>621004</v>
          </cell>
          <cell r="B764" t="str">
            <v>SERVICIOS FINANCIEROS</v>
          </cell>
          <cell r="C764">
            <v>-17156282.370000001</v>
          </cell>
          <cell r="D764">
            <v>-17156282.370000001</v>
          </cell>
        </row>
        <row r="765">
          <cell r="A765">
            <v>6210040400</v>
          </cell>
          <cell r="B765" t="str">
            <v>OTROS</v>
          </cell>
          <cell r="C765">
            <v>-17156282.370000001</v>
          </cell>
          <cell r="D765">
            <v>-17156282.370000001</v>
          </cell>
        </row>
        <row r="766">
          <cell r="A766">
            <v>621004040006</v>
          </cell>
          <cell r="B766" t="str">
            <v>SERVICIO DE SALUD A TU ALCANCE</v>
          </cell>
          <cell r="C766">
            <v>-17858.61</v>
          </cell>
          <cell r="D766">
            <v>-17858.61</v>
          </cell>
        </row>
        <row r="767">
          <cell r="A767">
            <v>621004040009</v>
          </cell>
          <cell r="B767" t="str">
            <v>COMISION POR PAGO REMESAS FAMILIARES</v>
          </cell>
          <cell r="C767">
            <v>-1354231.84</v>
          </cell>
          <cell r="D767">
            <v>-1354231.84</v>
          </cell>
        </row>
        <row r="768">
          <cell r="A768">
            <v>621004040010</v>
          </cell>
          <cell r="B768" t="str">
            <v>RESGUARDO Y CUSTODIA DE DOCUMENTOS</v>
          </cell>
          <cell r="C768">
            <v>-27965.599999999999</v>
          </cell>
          <cell r="D768">
            <v>-27965.599999999999</v>
          </cell>
        </row>
        <row r="769">
          <cell r="A769">
            <v>621004040018</v>
          </cell>
          <cell r="B769" t="str">
            <v>COMISIONES POR COMPRA TARJETAS DE DEBITO</v>
          </cell>
          <cell r="C769">
            <v>-710638.35</v>
          </cell>
          <cell r="D769">
            <v>-710638.35</v>
          </cell>
        </row>
        <row r="770">
          <cell r="A770">
            <v>621004040020</v>
          </cell>
          <cell r="B770" t="str">
            <v>COMISONES POR SERVICIO DE RETIRO TARJETA DE CREDITO ATMS</v>
          </cell>
          <cell r="C770">
            <v>-526.5</v>
          </cell>
          <cell r="D770">
            <v>-526.5</v>
          </cell>
        </row>
        <row r="771">
          <cell r="A771">
            <v>621004040021</v>
          </cell>
          <cell r="B771" t="str">
            <v>COMISIONES POR SERVICIO RETIRO DE EFECTIVO TARJETA DE DEBITO</v>
          </cell>
          <cell r="C771">
            <v>-110651.5</v>
          </cell>
          <cell r="D771">
            <v>-110651.5</v>
          </cell>
        </row>
        <row r="772">
          <cell r="A772">
            <v>621004040022</v>
          </cell>
          <cell r="B772" t="str">
            <v>COMISION RUTEO TRANSACCIONES TARJETA DE CREDITO POS</v>
          </cell>
          <cell r="C772">
            <v>-2010386.06</v>
          </cell>
          <cell r="D772">
            <v>-2010386.06</v>
          </cell>
        </row>
        <row r="773">
          <cell r="A773">
            <v>621004040023</v>
          </cell>
          <cell r="B773" t="str">
            <v>COMISION RUTEO TRANSACCIONES TARJETA DE DEBITO POS</v>
          </cell>
          <cell r="C773">
            <v>-896451.93</v>
          </cell>
          <cell r="D773">
            <v>-896451.93</v>
          </cell>
        </row>
        <row r="774">
          <cell r="A774">
            <v>621004040025</v>
          </cell>
          <cell r="B774" t="str">
            <v>PROGRAMA DE PROTECCION ROBO FRAUDE Y EXTRAVIO TARJETAS DE DE</v>
          </cell>
          <cell r="C774">
            <v>-1933822.78</v>
          </cell>
          <cell r="D774">
            <v>-1933822.78</v>
          </cell>
        </row>
        <row r="775">
          <cell r="A775">
            <v>621004040027</v>
          </cell>
          <cell r="B775" t="str">
            <v>ADMINISTRACION TARJETA DE CREDITO</v>
          </cell>
          <cell r="C775">
            <v>-2999019.59</v>
          </cell>
          <cell r="D775">
            <v>-2999019.59</v>
          </cell>
        </row>
        <row r="776">
          <cell r="A776">
            <v>621004040028</v>
          </cell>
          <cell r="B776" t="str">
            <v>ADMINISTRACION TARJETA DE DEBITO</v>
          </cell>
          <cell r="C776">
            <v>-2222033.4</v>
          </cell>
          <cell r="D776">
            <v>-2222033.4</v>
          </cell>
        </row>
        <row r="777">
          <cell r="A777">
            <v>621004040031</v>
          </cell>
          <cell r="B777" t="str">
            <v>SERVICIO SARO</v>
          </cell>
          <cell r="C777">
            <v>-396460.79999999999</v>
          </cell>
          <cell r="D777">
            <v>-396460.79999999999</v>
          </cell>
        </row>
        <row r="778">
          <cell r="A778">
            <v>621004040032</v>
          </cell>
          <cell r="B778" t="str">
            <v>SERVICIO CREDIT SCORING</v>
          </cell>
          <cell r="C778">
            <v>-402655.5</v>
          </cell>
          <cell r="D778">
            <v>-402655.5</v>
          </cell>
        </row>
        <row r="779">
          <cell r="A779">
            <v>621004040044</v>
          </cell>
          <cell r="B779" t="str">
            <v>COMISIONES POR SERVICIO DE RED ATM´S</v>
          </cell>
          <cell r="C779">
            <v>-1135695.3</v>
          </cell>
          <cell r="D779">
            <v>-1135695.3</v>
          </cell>
        </row>
        <row r="780">
          <cell r="A780">
            <v>621004040045</v>
          </cell>
          <cell r="B780" t="str">
            <v>ADMINISTRACION Y OTROS SERVICIOS ATM´S</v>
          </cell>
          <cell r="C780">
            <v>-110370</v>
          </cell>
          <cell r="D780">
            <v>-110370</v>
          </cell>
        </row>
        <row r="781">
          <cell r="A781">
            <v>621004040047</v>
          </cell>
          <cell r="B781" t="str">
            <v>CORRESPONSALES NO BANCARIOS</v>
          </cell>
          <cell r="C781">
            <v>-205058.07</v>
          </cell>
          <cell r="D781">
            <v>-205058.07</v>
          </cell>
        </row>
        <row r="782">
          <cell r="A782">
            <v>62100404004701</v>
          </cell>
          <cell r="B782" t="str">
            <v>COMISION POR SERVICIO DE RED DE CNB</v>
          </cell>
          <cell r="C782">
            <v>-202763.06</v>
          </cell>
          <cell r="D782">
            <v>-202763.06</v>
          </cell>
        </row>
        <row r="783">
          <cell r="A783">
            <v>62100404004703</v>
          </cell>
          <cell r="B783" t="str">
            <v>COMISION DE SERVICIOS CNB´S ADMINISTRADOS POR FEDESERVI</v>
          </cell>
          <cell r="C783">
            <v>-2295.0100000000002</v>
          </cell>
          <cell r="D783">
            <v>-2295.0100000000002</v>
          </cell>
        </row>
        <row r="784">
          <cell r="A784">
            <v>621004040048</v>
          </cell>
          <cell r="B784" t="str">
            <v>ADMINISTRACION Y OTROS SERVICIOS CNB</v>
          </cell>
          <cell r="C784">
            <v>-70628.350000000006</v>
          </cell>
          <cell r="D784">
            <v>-70628.350000000006</v>
          </cell>
        </row>
        <row r="785">
          <cell r="A785">
            <v>621004040049</v>
          </cell>
          <cell r="B785" t="str">
            <v>COMISION POR OPERACIONES INTERENTIDADES</v>
          </cell>
          <cell r="C785">
            <v>-6259.75</v>
          </cell>
          <cell r="D785">
            <v>-6259.75</v>
          </cell>
        </row>
        <row r="786">
          <cell r="A786">
            <v>621004040050</v>
          </cell>
          <cell r="B786" t="str">
            <v>COMISION POR SERVICIO DE COLECTURIA BELCORP</v>
          </cell>
          <cell r="C786">
            <v>-2874.3</v>
          </cell>
          <cell r="D786">
            <v>-2874.3</v>
          </cell>
        </row>
        <row r="787">
          <cell r="A787">
            <v>621004040051</v>
          </cell>
          <cell r="B787" t="str">
            <v>SERVICIO DE ORGANIZACION Y METODOS</v>
          </cell>
          <cell r="C787">
            <v>-2700</v>
          </cell>
          <cell r="D787">
            <v>-2700</v>
          </cell>
        </row>
        <row r="788">
          <cell r="A788">
            <v>621004040056</v>
          </cell>
          <cell r="B788" t="str">
            <v>SERVICIO DE BANCA MOVIL</v>
          </cell>
          <cell r="C788">
            <v>-1025866.1</v>
          </cell>
          <cell r="D788">
            <v>-1025866.1</v>
          </cell>
        </row>
        <row r="789">
          <cell r="A789">
            <v>62100404005601</v>
          </cell>
          <cell r="B789" t="str">
            <v>COMISION POR SERVICIO DE BANCA MOVIL</v>
          </cell>
          <cell r="C789">
            <v>-273682.59999999998</v>
          </cell>
          <cell r="D789">
            <v>-273682.59999999998</v>
          </cell>
        </row>
        <row r="790">
          <cell r="A790">
            <v>62100404005602</v>
          </cell>
          <cell r="B790" t="str">
            <v>SERVICIO DE ADMINISTRACION DE BANCA MOVIL</v>
          </cell>
          <cell r="C790">
            <v>-752183.5</v>
          </cell>
          <cell r="D790">
            <v>-752183.5</v>
          </cell>
        </row>
        <row r="791">
          <cell r="A791">
            <v>621004040060</v>
          </cell>
          <cell r="B791" t="str">
            <v>CALL CENTER TARJETAS</v>
          </cell>
          <cell r="C791">
            <v>-1341048.95</v>
          </cell>
          <cell r="D791">
            <v>-1341048.95</v>
          </cell>
        </row>
        <row r="792">
          <cell r="A792">
            <v>621004040061</v>
          </cell>
          <cell r="B792" t="str">
            <v>SERVICIOS DE COLECTURIA</v>
          </cell>
          <cell r="C792">
            <v>-6834.11</v>
          </cell>
          <cell r="D792">
            <v>-6834.11</v>
          </cell>
        </row>
        <row r="793">
          <cell r="A793">
            <v>621004040064</v>
          </cell>
          <cell r="B793" t="str">
            <v>COMISION POR SERVICIO DE COMERCIALIZACION DE SEGUROS</v>
          </cell>
          <cell r="C793">
            <v>-55850.7</v>
          </cell>
          <cell r="D793">
            <v>-55850.7</v>
          </cell>
        </row>
        <row r="794">
          <cell r="A794">
            <v>621004040065</v>
          </cell>
          <cell r="B794" t="str">
            <v>COMISION POR SERVICIOS DE COMERCIALIZACION</v>
          </cell>
          <cell r="C794">
            <v>-120.25</v>
          </cell>
          <cell r="D794">
            <v>-120.25</v>
          </cell>
        </row>
        <row r="795">
          <cell r="A795">
            <v>62100404006501</v>
          </cell>
          <cell r="B795" t="str">
            <v>COMERCIALIZACION DE SEGURO REMESAS FAMILIARES</v>
          </cell>
          <cell r="C795">
            <v>-120.25</v>
          </cell>
          <cell r="D795">
            <v>-120.25</v>
          </cell>
        </row>
        <row r="796">
          <cell r="A796">
            <v>621004040066</v>
          </cell>
          <cell r="B796" t="str">
            <v>SERVICIO DE KIOSKOS FINANCIEROS</v>
          </cell>
          <cell r="C796">
            <v>-11513.82</v>
          </cell>
          <cell r="D796">
            <v>-11513.82</v>
          </cell>
        </row>
        <row r="797">
          <cell r="A797">
            <v>62100404006601</v>
          </cell>
          <cell r="B797" t="str">
            <v>COMISION POR USO DE KIOSKOS</v>
          </cell>
          <cell r="C797">
            <v>-6.28</v>
          </cell>
          <cell r="D797">
            <v>-6.28</v>
          </cell>
        </row>
        <row r="798">
          <cell r="A798">
            <v>62100404006602</v>
          </cell>
          <cell r="B798" t="str">
            <v>COMISION POR RUTEO DE TRANSACCION DE KIOSKOS</v>
          </cell>
          <cell r="C798">
            <v>-82.54</v>
          </cell>
          <cell r="D798">
            <v>-82.54</v>
          </cell>
        </row>
        <row r="799">
          <cell r="A799">
            <v>62100404006603</v>
          </cell>
          <cell r="B799" t="str">
            <v>COMISION POR SERVICIO DE ADMINISTRACION DE KIOSKOS</v>
          </cell>
          <cell r="C799">
            <v>-11425</v>
          </cell>
          <cell r="D799">
            <v>-11425</v>
          </cell>
        </row>
        <row r="800">
          <cell r="A800">
            <v>621004040068</v>
          </cell>
          <cell r="B800" t="str">
            <v>INGRESO POR SERVICIOS DE AGENCIAS DE FEDECREDITO</v>
          </cell>
          <cell r="C800">
            <v>-29103.56</v>
          </cell>
          <cell r="D800">
            <v>-29103.56</v>
          </cell>
        </row>
        <row r="801">
          <cell r="A801">
            <v>62100404006801</v>
          </cell>
          <cell r="B801" t="str">
            <v>AGENCIA MULTIPLAZA</v>
          </cell>
          <cell r="C801">
            <v>-19116.09</v>
          </cell>
          <cell r="D801">
            <v>-19116.09</v>
          </cell>
        </row>
        <row r="802">
          <cell r="A802">
            <v>62100404006802</v>
          </cell>
          <cell r="B802" t="str">
            <v>AGENCIA WORLD TRADE CENTER</v>
          </cell>
          <cell r="C802">
            <v>-9987.4699999999993</v>
          </cell>
          <cell r="D802">
            <v>-9987.4699999999993</v>
          </cell>
        </row>
        <row r="803">
          <cell r="A803">
            <v>621004040069</v>
          </cell>
          <cell r="B803" t="str">
            <v>COMISIONES POR SERVICIO DE COMERCIOS AFILIADOS</v>
          </cell>
          <cell r="C803">
            <v>-3.29</v>
          </cell>
          <cell r="D803">
            <v>-3.29</v>
          </cell>
        </row>
        <row r="804">
          <cell r="A804">
            <v>62100404006901</v>
          </cell>
          <cell r="B804" t="str">
            <v>TASA DE INTERCAMBIO FIJA</v>
          </cell>
          <cell r="C804">
            <v>-3.03</v>
          </cell>
          <cell r="D804">
            <v>-3.03</v>
          </cell>
        </row>
        <row r="805">
          <cell r="A805">
            <v>6210040400690100</v>
          </cell>
          <cell r="B805" t="str">
            <v>COMISION POR COMPRAS CON TARJETAS DEL SISTEMA FEDECREDITO TD</v>
          </cell>
          <cell r="C805">
            <v>-0.44</v>
          </cell>
          <cell r="D805">
            <v>-0.44</v>
          </cell>
        </row>
        <row r="806">
          <cell r="A806">
            <v>6210040400690100</v>
          </cell>
          <cell r="B806" t="str">
            <v>COMISION POR COMPRAS CON TARJETAS DEL SISTEMA FEDECREDITO TC</v>
          </cell>
          <cell r="C806">
            <v>-2.59</v>
          </cell>
          <cell r="D806">
            <v>-2.59</v>
          </cell>
        </row>
        <row r="807">
          <cell r="A807">
            <v>62100404006902</v>
          </cell>
          <cell r="B807" t="str">
            <v>TASA DE ADQUIRENCIA</v>
          </cell>
          <cell r="C807">
            <v>-0.26</v>
          </cell>
          <cell r="D807">
            <v>-0.26</v>
          </cell>
        </row>
        <row r="808">
          <cell r="A808">
            <v>6210040400690200</v>
          </cell>
          <cell r="B808" t="str">
            <v>COMISION POR COMPRAS CON TARJETAS DEL SISTEMA FEDECREDITO TD</v>
          </cell>
          <cell r="C808">
            <v>-0.04</v>
          </cell>
          <cell r="D808">
            <v>-0.04</v>
          </cell>
        </row>
        <row r="809">
          <cell r="A809">
            <v>6210040400690200</v>
          </cell>
          <cell r="B809" t="str">
            <v>COMISION POR COMPRAS CON TARJETAS DEL SISTEMA FEDECREDITO TC</v>
          </cell>
          <cell r="C809">
            <v>-0.22</v>
          </cell>
          <cell r="D809">
            <v>-0.22</v>
          </cell>
        </row>
        <row r="810">
          <cell r="A810">
            <v>621004040099</v>
          </cell>
          <cell r="B810" t="str">
            <v>OTROS</v>
          </cell>
          <cell r="C810">
            <v>-69653.36</v>
          </cell>
          <cell r="D810">
            <v>-69653.36</v>
          </cell>
        </row>
        <row r="811">
          <cell r="A811">
            <v>63</v>
          </cell>
          <cell r="B811" t="str">
            <v>INGRESOS NO OPERACIONALES</v>
          </cell>
          <cell r="C811">
            <v>-600709.81000000006</v>
          </cell>
          <cell r="D811">
            <v>-600709.81000000006</v>
          </cell>
        </row>
        <row r="812">
          <cell r="A812">
            <v>631</v>
          </cell>
          <cell r="B812" t="str">
            <v>INGRESOS NO OPERACIONALES</v>
          </cell>
          <cell r="C812">
            <v>-600709.81000000006</v>
          </cell>
          <cell r="D812">
            <v>-600709.81000000006</v>
          </cell>
        </row>
        <row r="813">
          <cell r="A813">
            <v>6310</v>
          </cell>
          <cell r="B813" t="str">
            <v>INGRESOS NO OPERACIONALES</v>
          </cell>
          <cell r="C813">
            <v>-600709.81000000006</v>
          </cell>
          <cell r="D813">
            <v>-600709.81000000006</v>
          </cell>
        </row>
        <row r="814">
          <cell r="A814">
            <v>631001</v>
          </cell>
          <cell r="B814" t="str">
            <v>INGRESOS DE EJERCICIOS ANTERIORES</v>
          </cell>
          <cell r="C814">
            <v>-90951.12</v>
          </cell>
          <cell r="D814">
            <v>-90951.12</v>
          </cell>
        </row>
        <row r="815">
          <cell r="A815">
            <v>6310010300</v>
          </cell>
          <cell r="B815" t="str">
            <v>RECUPERACIONES DE GASTOS</v>
          </cell>
          <cell r="C815">
            <v>-4368.84</v>
          </cell>
          <cell r="D815">
            <v>-4368.84</v>
          </cell>
        </row>
        <row r="816">
          <cell r="A816">
            <v>6310010400</v>
          </cell>
          <cell r="B816" t="str">
            <v>LIBERACI¢N DE RESERVAS DE SANEAMIENTO</v>
          </cell>
          <cell r="C816">
            <v>-86582.28</v>
          </cell>
          <cell r="D816">
            <v>-86582.28</v>
          </cell>
        </row>
        <row r="817">
          <cell r="A817">
            <v>631001040001</v>
          </cell>
          <cell r="B817" t="str">
            <v>CAPITAL</v>
          </cell>
          <cell r="C817">
            <v>-15430.34</v>
          </cell>
          <cell r="D817">
            <v>-15430.34</v>
          </cell>
        </row>
        <row r="818">
          <cell r="A818">
            <v>63100104000101</v>
          </cell>
          <cell r="B818" t="str">
            <v>RESERVA PRESTAMOS CATEGORIA A2 Y B</v>
          </cell>
          <cell r="C818">
            <v>-15430.34</v>
          </cell>
          <cell r="D818">
            <v>-15430.34</v>
          </cell>
        </row>
        <row r="819">
          <cell r="A819">
            <v>631001040002</v>
          </cell>
          <cell r="B819" t="str">
            <v>INTERESES</v>
          </cell>
          <cell r="C819">
            <v>-328.6</v>
          </cell>
          <cell r="D819">
            <v>-328.6</v>
          </cell>
        </row>
        <row r="820">
          <cell r="A820">
            <v>63100104000201</v>
          </cell>
          <cell r="B820" t="str">
            <v>RESERVA PRESTAMOS CATEGORIA A2 Y B</v>
          </cell>
          <cell r="C820">
            <v>-328.6</v>
          </cell>
          <cell r="D820">
            <v>-328.6</v>
          </cell>
        </row>
        <row r="821">
          <cell r="A821">
            <v>631001040003</v>
          </cell>
          <cell r="B821" t="str">
            <v>CUENTAS POR COBRAR</v>
          </cell>
          <cell r="C821">
            <v>-2324.1799999999998</v>
          </cell>
          <cell r="D821">
            <v>-2324.1799999999998</v>
          </cell>
        </row>
        <row r="822">
          <cell r="A822">
            <v>631001040006</v>
          </cell>
          <cell r="B822" t="str">
            <v>RESERVA VOLUNTARIA DE PRESTAMOS</v>
          </cell>
          <cell r="C822">
            <v>-68499.16</v>
          </cell>
          <cell r="D822">
            <v>-68499.16</v>
          </cell>
        </row>
        <row r="823">
          <cell r="A823">
            <v>631003</v>
          </cell>
          <cell r="B823" t="str">
            <v>INGRESOS POR EXPLOTACION DE ACTIVOS</v>
          </cell>
          <cell r="C823">
            <v>-54000</v>
          </cell>
          <cell r="D823">
            <v>-54000</v>
          </cell>
        </row>
        <row r="824">
          <cell r="A824">
            <v>6310030100</v>
          </cell>
          <cell r="B824" t="str">
            <v>ACTIVO FIJO</v>
          </cell>
          <cell r="C824">
            <v>-54000</v>
          </cell>
          <cell r="D824">
            <v>-54000</v>
          </cell>
        </row>
        <row r="825">
          <cell r="A825">
            <v>631003010001</v>
          </cell>
          <cell r="B825" t="str">
            <v>INMUEBLES</v>
          </cell>
          <cell r="C825">
            <v>-54000</v>
          </cell>
          <cell r="D825">
            <v>-54000</v>
          </cell>
        </row>
        <row r="826">
          <cell r="A826">
            <v>631099</v>
          </cell>
          <cell r="B826" t="str">
            <v>OTROS</v>
          </cell>
          <cell r="C826">
            <v>-455758.69</v>
          </cell>
          <cell r="D826">
            <v>-455758.69</v>
          </cell>
        </row>
        <row r="827">
          <cell r="A827">
            <v>6310990100</v>
          </cell>
          <cell r="B827" t="str">
            <v>OTROS</v>
          </cell>
          <cell r="C827">
            <v>-455758.69</v>
          </cell>
          <cell r="D827">
            <v>-455758.69</v>
          </cell>
        </row>
        <row r="828">
          <cell r="A828">
            <v>631099010008</v>
          </cell>
          <cell r="B828" t="str">
            <v>ASISTENCIA MEDICA</v>
          </cell>
          <cell r="C828">
            <v>-3504.38</v>
          </cell>
          <cell r="D828">
            <v>-3504.38</v>
          </cell>
        </row>
        <row r="829">
          <cell r="A829">
            <v>631099010010</v>
          </cell>
          <cell r="B829" t="str">
            <v>INGRESOS POR SOBREGIRO DISPONIBLE DE ENTIDADES SOCIAS</v>
          </cell>
          <cell r="C829">
            <v>-156732.75</v>
          </cell>
          <cell r="D829">
            <v>-156732.75</v>
          </cell>
        </row>
        <row r="830">
          <cell r="A830">
            <v>631099010099</v>
          </cell>
          <cell r="B830" t="str">
            <v>OTROS</v>
          </cell>
          <cell r="C830">
            <v>-295521.56</v>
          </cell>
          <cell r="D830">
            <v>-295521.56</v>
          </cell>
        </row>
        <row r="831">
          <cell r="A831"/>
          <cell r="B831"/>
          <cell r="C831"/>
          <cell r="D831"/>
        </row>
        <row r="832">
          <cell r="A832"/>
          <cell r="B832" t="str">
            <v>TOTAL INGRESOS</v>
          </cell>
          <cell r="C832">
            <v>-56165816.840000004</v>
          </cell>
          <cell r="D832">
            <v>-56165816.840000004</v>
          </cell>
        </row>
        <row r="833">
          <cell r="A833"/>
          <cell r="B833"/>
          <cell r="C833"/>
          <cell r="D833"/>
        </row>
        <row r="834">
          <cell r="A834"/>
          <cell r="B834" t="str">
            <v>TOTAL CUENTAS ACREEDORAS</v>
          </cell>
          <cell r="C834">
            <v>-654389681.76999998</v>
          </cell>
          <cell r="D834">
            <v>-654389681.76999998</v>
          </cell>
        </row>
        <row r="835">
          <cell r="A835"/>
          <cell r="B835"/>
          <cell r="C835"/>
          <cell r="D835"/>
        </row>
        <row r="836">
          <cell r="A836"/>
          <cell r="B836" t="str">
            <v>CUENTAS DE ORDEN</v>
          </cell>
          <cell r="C836">
            <v>0</v>
          </cell>
          <cell r="D836">
            <v>0</v>
          </cell>
        </row>
        <row r="837">
          <cell r="A837"/>
          <cell r="B837"/>
          <cell r="C837"/>
          <cell r="D837"/>
        </row>
        <row r="838">
          <cell r="A838">
            <v>91</v>
          </cell>
          <cell r="B838" t="str">
            <v>INFORMACION FINANCIERA</v>
          </cell>
          <cell r="C838">
            <v>193813551.09999999</v>
          </cell>
          <cell r="D838">
            <v>193813551.09999999</v>
          </cell>
        </row>
        <row r="839">
          <cell r="A839">
            <v>911</v>
          </cell>
          <cell r="B839" t="str">
            <v>DERECHOS Y OBLIGACIONES POR CREDITOS</v>
          </cell>
          <cell r="C839">
            <v>72572620.549999997</v>
          </cell>
          <cell r="D839">
            <v>72572620.549999997</v>
          </cell>
        </row>
        <row r="840">
          <cell r="A840">
            <v>9110</v>
          </cell>
          <cell r="B840" t="str">
            <v>DERECHOS Y OBLIGACIONES POR CREDITOS</v>
          </cell>
          <cell r="C840">
            <v>72572620.549999997</v>
          </cell>
          <cell r="D840">
            <v>72572620.549999997</v>
          </cell>
        </row>
        <row r="841">
          <cell r="A841">
            <v>911001</v>
          </cell>
          <cell r="B841" t="str">
            <v>DISPONIBILIDAD POR CREDITOS OBTENIDOS</v>
          </cell>
          <cell r="C841">
            <v>72572620.549999997</v>
          </cell>
          <cell r="D841">
            <v>72572620.549999997</v>
          </cell>
        </row>
        <row r="842">
          <cell r="A842">
            <v>9110010101</v>
          </cell>
          <cell r="B842" t="str">
            <v>OTORGADOS POR EL BMI</v>
          </cell>
          <cell r="C842">
            <v>47919945.649999999</v>
          </cell>
          <cell r="D842">
            <v>47919945.649999999</v>
          </cell>
        </row>
        <row r="843">
          <cell r="A843">
            <v>9110010601</v>
          </cell>
          <cell r="B843" t="str">
            <v>OTRAS ENTIDADES DEL SISTEMA FINANCIERO</v>
          </cell>
          <cell r="C843">
            <v>7450975</v>
          </cell>
          <cell r="D843">
            <v>7450975</v>
          </cell>
        </row>
        <row r="844">
          <cell r="A844">
            <v>9110010701</v>
          </cell>
          <cell r="B844" t="str">
            <v>OTORGADOS POR BANCOS EXTRANJEROS</v>
          </cell>
          <cell r="C844">
            <v>17201699.899999999</v>
          </cell>
          <cell r="D844">
            <v>17201699.899999999</v>
          </cell>
        </row>
        <row r="845">
          <cell r="A845">
            <v>912</v>
          </cell>
          <cell r="B845" t="str">
            <v>FONDOS EN ADMINISTRACION</v>
          </cell>
          <cell r="C845">
            <v>6652250.0099999998</v>
          </cell>
          <cell r="D845">
            <v>6652250.0099999998</v>
          </cell>
        </row>
        <row r="846">
          <cell r="A846">
            <v>9120</v>
          </cell>
          <cell r="B846" t="str">
            <v>FONDOS EN ADMINISTRACION</v>
          </cell>
          <cell r="C846">
            <v>6652250.0099999998</v>
          </cell>
          <cell r="D846">
            <v>6652250.0099999998</v>
          </cell>
        </row>
        <row r="847">
          <cell r="A847">
            <v>912000</v>
          </cell>
          <cell r="B847" t="str">
            <v>FONDOS EN ADMINISTRACION</v>
          </cell>
          <cell r="C847">
            <v>6652250.0099999998</v>
          </cell>
          <cell r="D847">
            <v>6652250.0099999998</v>
          </cell>
        </row>
        <row r="848">
          <cell r="A848">
            <v>9120000001</v>
          </cell>
          <cell r="B848" t="str">
            <v>FONDOS EN ADMINISTRACION</v>
          </cell>
          <cell r="C848">
            <v>6652250.0099999998</v>
          </cell>
          <cell r="D848">
            <v>6652250.0099999998</v>
          </cell>
        </row>
        <row r="849">
          <cell r="A849">
            <v>912000000101</v>
          </cell>
          <cell r="B849" t="str">
            <v>PRODERNOR</v>
          </cell>
          <cell r="C849">
            <v>6346.6</v>
          </cell>
          <cell r="D849">
            <v>6346.6</v>
          </cell>
        </row>
        <row r="850">
          <cell r="A850">
            <v>912000000199</v>
          </cell>
          <cell r="B850" t="str">
            <v>OTROS FONDOS</v>
          </cell>
          <cell r="C850">
            <v>6645903.4100000001</v>
          </cell>
          <cell r="D850">
            <v>6645903.4100000001</v>
          </cell>
        </row>
        <row r="851">
          <cell r="A851">
            <v>91200000019901</v>
          </cell>
          <cell r="B851" t="str">
            <v>PROYECTO IMCA - FEDECREDITO</v>
          </cell>
          <cell r="C851">
            <v>5257165.34</v>
          </cell>
          <cell r="D851">
            <v>5257165.34</v>
          </cell>
        </row>
        <row r="852">
          <cell r="A852">
            <v>9120000001990100</v>
          </cell>
          <cell r="B852" t="str">
            <v>APORTE IMCA WSBI</v>
          </cell>
          <cell r="C852">
            <v>1800000</v>
          </cell>
          <cell r="D852">
            <v>1800000</v>
          </cell>
        </row>
        <row r="853">
          <cell r="A853">
            <v>9120000001990100</v>
          </cell>
          <cell r="B853" t="str">
            <v>APORTE ENTIDADES SOCIAS</v>
          </cell>
          <cell r="C853">
            <v>1999980.8</v>
          </cell>
          <cell r="D853">
            <v>1999980.8</v>
          </cell>
        </row>
        <row r="854">
          <cell r="A854">
            <v>9120000001990100</v>
          </cell>
          <cell r="B854" t="str">
            <v>APORTE FEDECREDITO</v>
          </cell>
          <cell r="C854">
            <v>1457184.54</v>
          </cell>
          <cell r="D854">
            <v>1457184.54</v>
          </cell>
        </row>
        <row r="855">
          <cell r="A855">
            <v>91200000019902</v>
          </cell>
          <cell r="B855" t="str">
            <v>PROYECTO IMCA - FEDECREDITO</v>
          </cell>
          <cell r="C855">
            <v>1388738.07</v>
          </cell>
          <cell r="D855">
            <v>1388738.07</v>
          </cell>
        </row>
        <row r="856">
          <cell r="A856">
            <v>915</v>
          </cell>
          <cell r="B856" t="str">
            <v>INTERESES SOBRE PRESTAMOS DE DUDOSA RECUPERACION</v>
          </cell>
          <cell r="C856">
            <v>1877.1</v>
          </cell>
          <cell r="D856">
            <v>1877.1</v>
          </cell>
        </row>
        <row r="857">
          <cell r="A857">
            <v>9150</v>
          </cell>
          <cell r="B857" t="str">
            <v>INTERESES SOBRE PRESTAMOS DE DUDOSA RECUPERACION</v>
          </cell>
          <cell r="C857">
            <v>1877.1</v>
          </cell>
          <cell r="D857">
            <v>1877.1</v>
          </cell>
        </row>
        <row r="858">
          <cell r="A858">
            <v>915000</v>
          </cell>
          <cell r="B858" t="str">
            <v>INTERESES SOBRE PRESTAMOS DE DUDOSA RECUPERACION</v>
          </cell>
          <cell r="C858">
            <v>1877.1</v>
          </cell>
          <cell r="D858">
            <v>1877.1</v>
          </cell>
        </row>
        <row r="859">
          <cell r="A859">
            <v>916</v>
          </cell>
          <cell r="B859" t="str">
            <v>CARTERA DE PRESTAMOS DE DUDOSA RECUPERACION</v>
          </cell>
          <cell r="C859">
            <v>114311154.45999999</v>
          </cell>
          <cell r="D859">
            <v>114311154.45999999</v>
          </cell>
        </row>
        <row r="860">
          <cell r="A860">
            <v>9160</v>
          </cell>
          <cell r="B860" t="str">
            <v>CARTERA DE PRESTAMOS PIGNORADA</v>
          </cell>
          <cell r="C860">
            <v>114311154.45999999</v>
          </cell>
          <cell r="D860">
            <v>114311154.45999999</v>
          </cell>
        </row>
        <row r="861">
          <cell r="A861">
            <v>916001</v>
          </cell>
          <cell r="B861" t="str">
            <v>A FAVOR DEL BMI</v>
          </cell>
          <cell r="C861">
            <v>12591972.689999999</v>
          </cell>
          <cell r="D861">
            <v>12591972.689999999</v>
          </cell>
        </row>
        <row r="862">
          <cell r="A862">
            <v>9160010901</v>
          </cell>
          <cell r="B862" t="str">
            <v>PRESTAMOS A OTROS</v>
          </cell>
          <cell r="C862">
            <v>12591972.689999999</v>
          </cell>
          <cell r="D862">
            <v>12591972.689999999</v>
          </cell>
        </row>
        <row r="863">
          <cell r="A863">
            <v>916005</v>
          </cell>
          <cell r="B863" t="str">
            <v>A FAVOR DE OTRAS ENTIDADES DEL SISTEMA FINANCIERO</v>
          </cell>
          <cell r="C863">
            <v>14914526.24</v>
          </cell>
          <cell r="D863">
            <v>14914526.24</v>
          </cell>
        </row>
        <row r="864">
          <cell r="A864">
            <v>9160050901</v>
          </cell>
          <cell r="B864" t="str">
            <v>PRESTAMOS A OTROS</v>
          </cell>
          <cell r="C864">
            <v>14914526.24</v>
          </cell>
          <cell r="D864">
            <v>14914526.24</v>
          </cell>
        </row>
        <row r="865">
          <cell r="A865">
            <v>916005090101</v>
          </cell>
          <cell r="B865" t="str">
            <v>BANCOS</v>
          </cell>
          <cell r="C865">
            <v>14914526.24</v>
          </cell>
          <cell r="D865">
            <v>14914526.24</v>
          </cell>
        </row>
        <row r="866">
          <cell r="A866">
            <v>916006</v>
          </cell>
          <cell r="B866" t="str">
            <v>A FAVOR DE OTRAS ENTIDADES EXTRANJERAS</v>
          </cell>
          <cell r="C866">
            <v>86804655.530000001</v>
          </cell>
          <cell r="D866">
            <v>86804655.530000001</v>
          </cell>
        </row>
        <row r="867">
          <cell r="A867">
            <v>9160060901</v>
          </cell>
          <cell r="B867" t="str">
            <v>PRESTAMOS A OTROS</v>
          </cell>
          <cell r="C867">
            <v>86804655.530000001</v>
          </cell>
          <cell r="D867">
            <v>86804655.530000001</v>
          </cell>
        </row>
        <row r="868">
          <cell r="A868">
            <v>917</v>
          </cell>
          <cell r="B868" t="str">
            <v>SALDOS A CARGO DE DEUDORES</v>
          </cell>
          <cell r="C868">
            <v>275648.98</v>
          </cell>
          <cell r="D868">
            <v>275648.98</v>
          </cell>
        </row>
        <row r="869">
          <cell r="A869">
            <v>9170</v>
          </cell>
          <cell r="B869" t="str">
            <v>SALDOS A CARGO DE DEUDORES</v>
          </cell>
          <cell r="C869">
            <v>275648.98</v>
          </cell>
          <cell r="D869">
            <v>275648.98</v>
          </cell>
        </row>
        <row r="870">
          <cell r="A870">
            <v>917000</v>
          </cell>
          <cell r="B870" t="str">
            <v>SALDOS A CARGO DE DEUDORES</v>
          </cell>
          <cell r="C870">
            <v>275648.98</v>
          </cell>
          <cell r="D870">
            <v>275648.98</v>
          </cell>
        </row>
        <row r="871">
          <cell r="A871">
            <v>9170000001</v>
          </cell>
          <cell r="B871" t="str">
            <v>SALDOS A CARGO DE DEUDORES</v>
          </cell>
          <cell r="C871">
            <v>275648.98</v>
          </cell>
          <cell r="D871">
            <v>275648.98</v>
          </cell>
        </row>
        <row r="872">
          <cell r="A872">
            <v>917000000104</v>
          </cell>
          <cell r="B872" t="str">
            <v>OTROS</v>
          </cell>
          <cell r="C872">
            <v>275648.98</v>
          </cell>
          <cell r="D872">
            <v>275648.98</v>
          </cell>
        </row>
        <row r="873">
          <cell r="A873">
            <v>92</v>
          </cell>
          <cell r="B873" t="str">
            <v>EXISTENCIAS EN LA BOVEDA</v>
          </cell>
          <cell r="C873">
            <v>230991061.12</v>
          </cell>
          <cell r="D873">
            <v>230991061.12</v>
          </cell>
        </row>
        <row r="874">
          <cell r="A874">
            <v>921</v>
          </cell>
          <cell r="B874" t="str">
            <v>DOCUMENTOS DE PRESTAMOS Y CREDITOS</v>
          </cell>
          <cell r="C874">
            <v>59518079.299999997</v>
          </cell>
          <cell r="D874">
            <v>59518079.299999997</v>
          </cell>
        </row>
        <row r="875">
          <cell r="A875">
            <v>9210</v>
          </cell>
          <cell r="B875" t="str">
            <v>DOCUMENTOS DE PRESTAMOS Y CREDITOS</v>
          </cell>
          <cell r="C875">
            <v>59518079.299999997</v>
          </cell>
          <cell r="D875">
            <v>59518079.299999997</v>
          </cell>
        </row>
        <row r="876">
          <cell r="A876">
            <v>921000</v>
          </cell>
          <cell r="B876" t="str">
            <v>DOCUMENTOS DE PRESTAMOS Y CREDITOS</v>
          </cell>
          <cell r="C876">
            <v>59518079.299999997</v>
          </cell>
          <cell r="D876">
            <v>59518079.299999997</v>
          </cell>
        </row>
        <row r="877">
          <cell r="A877">
            <v>9210000100</v>
          </cell>
          <cell r="B877" t="str">
            <v>CON HIPOTECA</v>
          </cell>
          <cell r="C877">
            <v>7450242.5899999999</v>
          </cell>
          <cell r="D877">
            <v>7450242.5899999999</v>
          </cell>
        </row>
        <row r="878">
          <cell r="A878">
            <v>9210000400</v>
          </cell>
          <cell r="B878" t="str">
            <v>CON PRENDA SIN DESPLAZAMIENTO</v>
          </cell>
          <cell r="C878">
            <v>52067836.710000001</v>
          </cell>
          <cell r="D878">
            <v>52067836.710000001</v>
          </cell>
        </row>
        <row r="879">
          <cell r="A879">
            <v>922</v>
          </cell>
          <cell r="B879" t="str">
            <v>TITULOSVALORES Y OTROS DOCUMENTOS</v>
          </cell>
          <cell r="C879">
            <v>56603.65</v>
          </cell>
          <cell r="D879">
            <v>56603.65</v>
          </cell>
        </row>
        <row r="880">
          <cell r="A880">
            <v>9220</v>
          </cell>
          <cell r="B880" t="str">
            <v>TITULOSVALORES Y OTROS DOCUMENTOS</v>
          </cell>
          <cell r="C880">
            <v>56603.65</v>
          </cell>
          <cell r="D880">
            <v>56603.65</v>
          </cell>
        </row>
        <row r="881">
          <cell r="A881">
            <v>922008</v>
          </cell>
          <cell r="B881" t="str">
            <v>DOCUMENTOS EN CUSTODIA</v>
          </cell>
          <cell r="C881">
            <v>56603.65</v>
          </cell>
          <cell r="D881">
            <v>56603.65</v>
          </cell>
        </row>
        <row r="882">
          <cell r="A882">
            <v>9220080100</v>
          </cell>
          <cell r="B882" t="str">
            <v>PROPIOS</v>
          </cell>
          <cell r="C882">
            <v>56603.65</v>
          </cell>
          <cell r="D882">
            <v>56603.65</v>
          </cell>
        </row>
        <row r="883">
          <cell r="A883">
            <v>923</v>
          </cell>
          <cell r="B883" t="str">
            <v>CARTERA DE INVERSIONES FINANCIERAS</v>
          </cell>
          <cell r="C883">
            <v>171218598.44999999</v>
          </cell>
          <cell r="D883">
            <v>171218598.44999999</v>
          </cell>
        </row>
        <row r="884">
          <cell r="A884">
            <v>9230</v>
          </cell>
          <cell r="B884" t="str">
            <v>CARTERA DE INVERSIONES FINANCIERAS</v>
          </cell>
          <cell r="C884">
            <v>171218598.44999999</v>
          </cell>
          <cell r="D884">
            <v>171218598.44999999</v>
          </cell>
        </row>
        <row r="885">
          <cell r="A885">
            <v>923001</v>
          </cell>
          <cell r="B885" t="str">
            <v>TITULOSVALORES NEGOCIABLES</v>
          </cell>
          <cell r="C885">
            <v>163981795.25</v>
          </cell>
          <cell r="D885">
            <v>163981795.25</v>
          </cell>
        </row>
        <row r="886">
          <cell r="A886">
            <v>9230010201</v>
          </cell>
          <cell r="B886" t="str">
            <v>EMITIDOS POR EL ESTADO</v>
          </cell>
          <cell r="C886">
            <v>163981795.25</v>
          </cell>
          <cell r="D886">
            <v>163981795.25</v>
          </cell>
        </row>
        <row r="887">
          <cell r="A887">
            <v>923002</v>
          </cell>
          <cell r="B887" t="str">
            <v>TITULOSVALORES NO NEGOCIABLES</v>
          </cell>
          <cell r="C887">
            <v>7236803.2000000002</v>
          </cell>
          <cell r="D887">
            <v>7236803.2000000002</v>
          </cell>
        </row>
        <row r="888">
          <cell r="A888">
            <v>9230020701</v>
          </cell>
          <cell r="B888" t="str">
            <v>EMITIDOS POR INSTITUCIONES EXTRANJERAS</v>
          </cell>
          <cell r="C888">
            <v>7236803.2000000002</v>
          </cell>
          <cell r="D888">
            <v>7236803.2000000002</v>
          </cell>
        </row>
        <row r="889">
          <cell r="A889">
            <v>924</v>
          </cell>
          <cell r="B889" t="str">
            <v>ACTIVOS CASTIGADOS</v>
          </cell>
          <cell r="C889">
            <v>197779.72</v>
          </cell>
          <cell r="D889">
            <v>197779.72</v>
          </cell>
        </row>
        <row r="890">
          <cell r="A890">
            <v>9240</v>
          </cell>
          <cell r="B890" t="str">
            <v>ACTIVOS CASTIGADOS</v>
          </cell>
          <cell r="C890">
            <v>197779.72</v>
          </cell>
          <cell r="D890">
            <v>197779.72</v>
          </cell>
        </row>
        <row r="891">
          <cell r="A891">
            <v>924001</v>
          </cell>
          <cell r="B891" t="str">
            <v>CARTERA DE PRESTAMOS</v>
          </cell>
          <cell r="C891">
            <v>67462.98</v>
          </cell>
          <cell r="D891">
            <v>67462.98</v>
          </cell>
        </row>
        <row r="892">
          <cell r="A892">
            <v>9240010001</v>
          </cell>
          <cell r="B892" t="str">
            <v>CARTERA DE PRESTAMOS</v>
          </cell>
          <cell r="C892">
            <v>67462.98</v>
          </cell>
          <cell r="D892">
            <v>67462.98</v>
          </cell>
        </row>
        <row r="893">
          <cell r="A893">
            <v>924001000101</v>
          </cell>
          <cell r="B893" t="str">
            <v>CAPITAL</v>
          </cell>
          <cell r="C893">
            <v>60534.2</v>
          </cell>
          <cell r="D893">
            <v>60534.2</v>
          </cell>
        </row>
        <row r="894">
          <cell r="A894">
            <v>924001000102</v>
          </cell>
          <cell r="B894" t="str">
            <v>INTERESES</v>
          </cell>
          <cell r="C894">
            <v>6928.78</v>
          </cell>
          <cell r="D894">
            <v>6928.78</v>
          </cell>
        </row>
        <row r="895">
          <cell r="A895">
            <v>924003</v>
          </cell>
          <cell r="B895" t="str">
            <v>CUENTAS POR COBRAR</v>
          </cell>
          <cell r="C895">
            <v>130316.74</v>
          </cell>
          <cell r="D895">
            <v>130316.74</v>
          </cell>
        </row>
        <row r="896">
          <cell r="A896">
            <v>9240030001</v>
          </cell>
          <cell r="B896" t="str">
            <v>CUENTAS POR COBRAR</v>
          </cell>
          <cell r="C896">
            <v>130316.74</v>
          </cell>
          <cell r="D896">
            <v>130316.74</v>
          </cell>
        </row>
        <row r="897">
          <cell r="A897">
            <v>924003000199</v>
          </cell>
          <cell r="B897" t="str">
            <v>OTRAS</v>
          </cell>
          <cell r="C897">
            <v>130316.74</v>
          </cell>
          <cell r="D897">
            <v>130316.74</v>
          </cell>
        </row>
        <row r="898">
          <cell r="A898">
            <v>93</v>
          </cell>
          <cell r="B898" t="str">
            <v>INFORMACION FINANCIERA POR CONTRA</v>
          </cell>
          <cell r="C898">
            <v>-193813551.09999999</v>
          </cell>
          <cell r="D898">
            <v>-193813551.09999999</v>
          </cell>
        </row>
        <row r="899">
          <cell r="A899">
            <v>94</v>
          </cell>
          <cell r="B899" t="str">
            <v>EXISTENCIAS EN LA BOVEDA POR CONTRA</v>
          </cell>
          <cell r="C899">
            <v>-230991061.12</v>
          </cell>
          <cell r="D899">
            <v>-230991061.12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JULIO</v>
          </cell>
          <cell r="D5" t="str">
            <v xml:space="preserve">
JULIO</v>
          </cell>
        </row>
        <row r="6">
          <cell r="A6">
            <v>11</v>
          </cell>
          <cell r="B6" t="str">
            <v>ACTIVOS DE INTERMEDIACION</v>
          </cell>
          <cell r="C6">
            <v>575132944.66999996</v>
          </cell>
          <cell r="D6">
            <v>566541222.50999999</v>
          </cell>
        </row>
        <row r="7">
          <cell r="A7">
            <v>111</v>
          </cell>
          <cell r="B7" t="str">
            <v>FONDOS DISPONIBLES</v>
          </cell>
          <cell r="C7">
            <v>55131658</v>
          </cell>
          <cell r="D7">
            <v>53774646.68</v>
          </cell>
        </row>
        <row r="8">
          <cell r="A8">
            <v>1110</v>
          </cell>
          <cell r="B8" t="str">
            <v>FONDOS DISPONIBLES</v>
          </cell>
          <cell r="C8">
            <v>55131658</v>
          </cell>
          <cell r="D8">
            <v>53774646.68</v>
          </cell>
        </row>
        <row r="9">
          <cell r="A9">
            <v>111001</v>
          </cell>
          <cell r="B9" t="str">
            <v>CAJA</v>
          </cell>
          <cell r="C9">
            <v>13724632.99</v>
          </cell>
          <cell r="D9">
            <v>17923336.219999999</v>
          </cell>
        </row>
        <row r="10">
          <cell r="A10">
            <v>1110010101</v>
          </cell>
          <cell r="B10" t="str">
            <v>OFICINA CENTRAL</v>
          </cell>
          <cell r="C10">
            <v>12396884.26</v>
          </cell>
          <cell r="D10">
            <v>13789191.380000001</v>
          </cell>
        </row>
        <row r="11">
          <cell r="A11">
            <v>111001010101</v>
          </cell>
          <cell r="B11" t="str">
            <v>OFICINA CENTRAL</v>
          </cell>
          <cell r="C11">
            <v>229136.05</v>
          </cell>
          <cell r="D11">
            <v>137242.70000000001</v>
          </cell>
        </row>
        <row r="12">
          <cell r="A12">
            <v>111001010102</v>
          </cell>
          <cell r="B12" t="str">
            <v>BOVEDA</v>
          </cell>
          <cell r="C12">
            <v>444661.14</v>
          </cell>
          <cell r="D12">
            <v>309828.14</v>
          </cell>
        </row>
        <row r="13">
          <cell r="A13">
            <v>111001010103</v>
          </cell>
          <cell r="B13" t="str">
            <v>EFECTIVO ATM´S</v>
          </cell>
          <cell r="C13">
            <v>1131135</v>
          </cell>
          <cell r="D13">
            <v>1404615</v>
          </cell>
        </row>
        <row r="14">
          <cell r="A14">
            <v>11100101010303</v>
          </cell>
          <cell r="B14" t="str">
            <v>EFECTIVO ATM´S - FEDECREDITO</v>
          </cell>
          <cell r="C14">
            <v>1131135</v>
          </cell>
          <cell r="D14">
            <v>1404615</v>
          </cell>
        </row>
        <row r="15">
          <cell r="A15">
            <v>111001010104</v>
          </cell>
          <cell r="B15" t="str">
            <v>DISPONIBLE EN SERSAPROSA</v>
          </cell>
          <cell r="C15">
            <v>10558908.07</v>
          </cell>
          <cell r="D15">
            <v>11935842.539999999</v>
          </cell>
        </row>
        <row r="16">
          <cell r="A16">
            <v>11100101010401</v>
          </cell>
          <cell r="B16" t="str">
            <v>PARA ATM´S</v>
          </cell>
          <cell r="C16">
            <v>4165749</v>
          </cell>
          <cell r="D16">
            <v>5911957</v>
          </cell>
        </row>
        <row r="17">
          <cell r="A17">
            <v>11100101010402</v>
          </cell>
          <cell r="B17" t="str">
            <v>PARA CUENTA CORRIENTE</v>
          </cell>
          <cell r="C17">
            <v>6393159.0700000003</v>
          </cell>
          <cell r="D17">
            <v>6023885.54</v>
          </cell>
        </row>
        <row r="18">
          <cell r="A18">
            <v>111001010105</v>
          </cell>
          <cell r="B18" t="str">
            <v>EFECTIVO RECIBIDO ATM´S DEPOSITARIOS</v>
          </cell>
          <cell r="C18">
            <v>33044</v>
          </cell>
          <cell r="D18">
            <v>1663</v>
          </cell>
        </row>
        <row r="19">
          <cell r="A19">
            <v>11100101010503</v>
          </cell>
          <cell r="B19" t="str">
            <v>ATM´S DEPOSITARIOS - FEDECREDITO</v>
          </cell>
          <cell r="C19">
            <v>33044</v>
          </cell>
          <cell r="D19">
            <v>1663</v>
          </cell>
        </row>
        <row r="20">
          <cell r="A20">
            <v>1110010201</v>
          </cell>
          <cell r="B20" t="str">
            <v>AGENCIAS</v>
          </cell>
          <cell r="C20">
            <v>132309.26999999999</v>
          </cell>
          <cell r="D20">
            <v>132934.73000000001</v>
          </cell>
        </row>
        <row r="21">
          <cell r="A21">
            <v>111001020101</v>
          </cell>
          <cell r="B21" t="str">
            <v>AGENCIAS</v>
          </cell>
          <cell r="C21">
            <v>0.2</v>
          </cell>
          <cell r="D21">
            <v>0.2</v>
          </cell>
        </row>
        <row r="22">
          <cell r="A22">
            <v>111001020102</v>
          </cell>
          <cell r="B22" t="str">
            <v>BOVEDA</v>
          </cell>
          <cell r="C22">
            <v>132309.07</v>
          </cell>
          <cell r="D22">
            <v>132934.53</v>
          </cell>
        </row>
        <row r="23">
          <cell r="A23">
            <v>1110010301</v>
          </cell>
          <cell r="B23" t="str">
            <v>FONDOS FIJOS</v>
          </cell>
          <cell r="C23">
            <v>11271.39</v>
          </cell>
          <cell r="D23">
            <v>5200.01</v>
          </cell>
        </row>
        <row r="24">
          <cell r="A24">
            <v>111001030101</v>
          </cell>
          <cell r="B24" t="str">
            <v>OFICINA CENTRAL</v>
          </cell>
          <cell r="C24">
            <v>11271.39</v>
          </cell>
          <cell r="D24">
            <v>5200.01</v>
          </cell>
        </row>
        <row r="25">
          <cell r="A25">
            <v>1110010401</v>
          </cell>
          <cell r="B25" t="str">
            <v>REMESAS LOCALES EN TRANSITO</v>
          </cell>
          <cell r="C25">
            <v>1184168.07</v>
          </cell>
          <cell r="D25">
            <v>3996010.1</v>
          </cell>
        </row>
        <row r="26">
          <cell r="A26">
            <v>111002</v>
          </cell>
          <cell r="B26" t="str">
            <v>DEPOSITOS EN EL BCR</v>
          </cell>
          <cell r="C26">
            <v>3247339.92</v>
          </cell>
          <cell r="D26">
            <v>3941933.19</v>
          </cell>
        </row>
        <row r="27">
          <cell r="A27">
            <v>1110020101</v>
          </cell>
          <cell r="B27" t="str">
            <v>DEPOSITOS PARA RESERVA DE LIQUIDEZ</v>
          </cell>
          <cell r="C27">
            <v>3163786.89</v>
          </cell>
          <cell r="D27">
            <v>3852678.88</v>
          </cell>
        </row>
        <row r="28">
          <cell r="A28">
            <v>1110020301</v>
          </cell>
          <cell r="B28" t="str">
            <v>DEPOSITOS OTROS</v>
          </cell>
          <cell r="C28">
            <v>74879.839999999997</v>
          </cell>
          <cell r="D28">
            <v>85476.25</v>
          </cell>
        </row>
        <row r="29">
          <cell r="A29">
            <v>111002030199</v>
          </cell>
          <cell r="B29" t="str">
            <v>DEPOSITOS OTROS</v>
          </cell>
          <cell r="C29">
            <v>74879.839999999997</v>
          </cell>
          <cell r="D29">
            <v>85476.25</v>
          </cell>
        </row>
        <row r="30">
          <cell r="A30">
            <v>1110029901</v>
          </cell>
          <cell r="B30" t="str">
            <v>INTERESES Y OTROS POR COBRAR</v>
          </cell>
          <cell r="C30">
            <v>8673.19</v>
          </cell>
          <cell r="D30">
            <v>3778.06</v>
          </cell>
        </row>
        <row r="31">
          <cell r="A31">
            <v>111002990101</v>
          </cell>
          <cell r="B31" t="str">
            <v>DEPOSITOS PARA RESERVA DE LIQUIDEZ</v>
          </cell>
          <cell r="C31">
            <v>8673.19</v>
          </cell>
          <cell r="D31">
            <v>3778.06</v>
          </cell>
        </row>
        <row r="32">
          <cell r="A32">
            <v>111004</v>
          </cell>
          <cell r="B32" t="str">
            <v>DEPOSITOS EN BANCOS LOCALES</v>
          </cell>
          <cell r="C32">
            <v>36118615.399999999</v>
          </cell>
          <cell r="D32">
            <v>30991661.649999999</v>
          </cell>
        </row>
        <row r="33">
          <cell r="A33">
            <v>1110040101</v>
          </cell>
          <cell r="B33" t="str">
            <v>A LA VISTA - ML</v>
          </cell>
          <cell r="C33">
            <v>36024734.049999997</v>
          </cell>
          <cell r="D33">
            <v>30915348.170000002</v>
          </cell>
        </row>
        <row r="34">
          <cell r="A34">
            <v>111004010101</v>
          </cell>
          <cell r="B34" t="str">
            <v>BANCO AGRICOLA</v>
          </cell>
          <cell r="C34">
            <v>12663899.68</v>
          </cell>
          <cell r="D34">
            <v>3785038.21</v>
          </cell>
        </row>
        <row r="35">
          <cell r="A35">
            <v>111004010103</v>
          </cell>
          <cell r="B35" t="str">
            <v>BANCO DE AMERICA CENTRAL</v>
          </cell>
          <cell r="C35">
            <v>5623278.0899999999</v>
          </cell>
          <cell r="D35">
            <v>4463713.09</v>
          </cell>
        </row>
        <row r="36">
          <cell r="A36">
            <v>111004010104</v>
          </cell>
          <cell r="B36" t="str">
            <v>BANCO CUSCATLAN, S.A.</v>
          </cell>
          <cell r="C36">
            <v>7625605.54</v>
          </cell>
          <cell r="D36">
            <v>13863104.460000001</v>
          </cell>
        </row>
        <row r="37">
          <cell r="A37">
            <v>111004010107</v>
          </cell>
          <cell r="B37" t="str">
            <v>BANCO DE FOMENTO AGROPECUARIO</v>
          </cell>
          <cell r="C37">
            <v>1089.71</v>
          </cell>
          <cell r="D37">
            <v>201089.71</v>
          </cell>
        </row>
        <row r="38">
          <cell r="A38">
            <v>111004010108</v>
          </cell>
          <cell r="B38" t="str">
            <v>BANCO HIPOTECARIO</v>
          </cell>
          <cell r="C38">
            <v>2147745.4900000002</v>
          </cell>
          <cell r="D38">
            <v>1353092.91</v>
          </cell>
        </row>
        <row r="39">
          <cell r="A39">
            <v>111004010111</v>
          </cell>
          <cell r="B39" t="str">
            <v>BANCO PROMERICA</v>
          </cell>
          <cell r="C39">
            <v>2013171.24</v>
          </cell>
          <cell r="D39">
            <v>1845947.6</v>
          </cell>
        </row>
        <row r="40">
          <cell r="A40">
            <v>111004010112</v>
          </cell>
          <cell r="B40" t="str">
            <v>DAVIVIENDA</v>
          </cell>
          <cell r="C40">
            <v>4319190.55</v>
          </cell>
          <cell r="D40">
            <v>3771720.82</v>
          </cell>
        </row>
        <row r="41">
          <cell r="A41">
            <v>111004010117</v>
          </cell>
          <cell r="B41" t="str">
            <v>BANCO AZUL EL SALVADOR, S.A.</v>
          </cell>
          <cell r="C41">
            <v>1630753.75</v>
          </cell>
          <cell r="D41">
            <v>1631641.37</v>
          </cell>
        </row>
        <row r="42">
          <cell r="A42">
            <v>1110049901</v>
          </cell>
          <cell r="B42" t="str">
            <v>INTERESES Y OTROS POR COBRAR</v>
          </cell>
          <cell r="C42">
            <v>93881.35</v>
          </cell>
          <cell r="D42">
            <v>76313.48</v>
          </cell>
        </row>
        <row r="43">
          <cell r="A43">
            <v>111004990101</v>
          </cell>
          <cell r="B43" t="str">
            <v>A LA VISTA</v>
          </cell>
          <cell r="C43">
            <v>93881.35</v>
          </cell>
          <cell r="D43">
            <v>76313.48</v>
          </cell>
        </row>
        <row r="44">
          <cell r="A44">
            <v>11100499010101</v>
          </cell>
          <cell r="B44" t="str">
            <v>BANCO AGRICOLA</v>
          </cell>
          <cell r="C44">
            <v>40967.879999999997</v>
          </cell>
          <cell r="D44">
            <v>26528.03</v>
          </cell>
        </row>
        <row r="45">
          <cell r="A45">
            <v>11100499010103</v>
          </cell>
          <cell r="B45" t="str">
            <v>BANCO DE AMERICA CENTRAL</v>
          </cell>
          <cell r="C45">
            <v>17182</v>
          </cell>
          <cell r="D45">
            <v>13618.42</v>
          </cell>
        </row>
        <row r="46">
          <cell r="A46">
            <v>11100499010104</v>
          </cell>
          <cell r="B46" t="str">
            <v>BANCO CUSCATLAN, S.A.</v>
          </cell>
          <cell r="C46">
            <v>23301.91</v>
          </cell>
          <cell r="D46">
            <v>14285.54</v>
          </cell>
        </row>
        <row r="47">
          <cell r="A47">
            <v>11100499010108</v>
          </cell>
          <cell r="B47" t="str">
            <v>BANCO HIPOTECARIO</v>
          </cell>
          <cell r="C47">
            <v>3137.8</v>
          </cell>
          <cell r="D47">
            <v>3062.6</v>
          </cell>
        </row>
        <row r="48">
          <cell r="A48">
            <v>11100499010111</v>
          </cell>
          <cell r="B48" t="str">
            <v>BANCO PROMERICA</v>
          </cell>
          <cell r="C48">
            <v>4251.8599999999997</v>
          </cell>
          <cell r="D48">
            <v>5920.92</v>
          </cell>
        </row>
        <row r="49">
          <cell r="A49">
            <v>11100499010112</v>
          </cell>
          <cell r="B49" t="str">
            <v>DAVIVIENDA</v>
          </cell>
          <cell r="C49">
            <v>4053.65</v>
          </cell>
          <cell r="D49">
            <v>7308.69</v>
          </cell>
        </row>
        <row r="50">
          <cell r="A50">
            <v>11100499010122</v>
          </cell>
          <cell r="B50" t="str">
            <v>BANCO AZUL EL SALVADOR, S.A.</v>
          </cell>
          <cell r="C50">
            <v>986.25</v>
          </cell>
          <cell r="D50">
            <v>5589.28</v>
          </cell>
        </row>
        <row r="51">
          <cell r="A51">
            <v>111006</v>
          </cell>
          <cell r="B51" t="str">
            <v>DEPOSITOS EN BANCOS Y OTRAS INSTITUCIONES EXTRANJERAS</v>
          </cell>
          <cell r="C51">
            <v>2041069.69</v>
          </cell>
          <cell r="D51">
            <v>917715.62</v>
          </cell>
        </row>
        <row r="52">
          <cell r="A52">
            <v>1110060101</v>
          </cell>
          <cell r="B52" t="str">
            <v>A LA VISTA</v>
          </cell>
          <cell r="C52">
            <v>2041069.69</v>
          </cell>
          <cell r="D52">
            <v>917715.62</v>
          </cell>
        </row>
        <row r="53">
          <cell r="A53">
            <v>111006010101</v>
          </cell>
          <cell r="B53" t="str">
            <v>BANCO CITIBANK NEW YORK</v>
          </cell>
          <cell r="C53">
            <v>2041069.69</v>
          </cell>
          <cell r="D53">
            <v>917715.62</v>
          </cell>
        </row>
        <row r="54">
          <cell r="A54">
            <v>113</v>
          </cell>
          <cell r="B54" t="str">
            <v>INVERSIONES FINANCIERAS</v>
          </cell>
          <cell r="C54">
            <v>133294803.2</v>
          </cell>
          <cell r="D54">
            <v>128201053.2</v>
          </cell>
        </row>
        <row r="55">
          <cell r="A55">
            <v>1130</v>
          </cell>
          <cell r="B55" t="str">
            <v>TITULOS VALORES CONSERVADOS PARA NEGOCIACION</v>
          </cell>
          <cell r="C55">
            <v>126058000</v>
          </cell>
          <cell r="D55">
            <v>120964250</v>
          </cell>
        </row>
        <row r="56">
          <cell r="A56">
            <v>113001</v>
          </cell>
          <cell r="B56" t="str">
            <v>TITULOSVALORES PROPIOS</v>
          </cell>
          <cell r="C56">
            <v>126058000</v>
          </cell>
          <cell r="D56">
            <v>120964250</v>
          </cell>
        </row>
        <row r="57">
          <cell r="A57">
            <v>1130010201</v>
          </cell>
          <cell r="B57" t="str">
            <v>EMITIDOS POR EL ESTADO</v>
          </cell>
          <cell r="C57">
            <v>125883000</v>
          </cell>
          <cell r="D57">
            <v>120883000</v>
          </cell>
        </row>
        <row r="58">
          <cell r="A58">
            <v>1130019901</v>
          </cell>
          <cell r="B58" t="str">
            <v>INTERESES Y OTROS POR COBRAR</v>
          </cell>
          <cell r="C58">
            <v>175000</v>
          </cell>
          <cell r="D58">
            <v>81250</v>
          </cell>
        </row>
        <row r="59">
          <cell r="A59">
            <v>113001990102</v>
          </cell>
          <cell r="B59" t="str">
            <v>EMITIDOS POR EL ESTADO</v>
          </cell>
          <cell r="C59">
            <v>175000</v>
          </cell>
          <cell r="D59">
            <v>81250</v>
          </cell>
        </row>
        <row r="60">
          <cell r="A60">
            <v>1131</v>
          </cell>
          <cell r="B60" t="str">
            <v>TITULOSVALORES CONSERVARSE HASTA EL VENCIMIENTO</v>
          </cell>
          <cell r="C60">
            <v>7236803.2000000002</v>
          </cell>
          <cell r="D60">
            <v>7236803.2000000002</v>
          </cell>
        </row>
        <row r="61">
          <cell r="A61">
            <v>113100</v>
          </cell>
          <cell r="B61" t="str">
            <v>TITULOSVALORES CONSERVARSE HASTA EL VENCIMIENTO</v>
          </cell>
          <cell r="C61">
            <v>7236803.2000000002</v>
          </cell>
          <cell r="D61">
            <v>7236803.2000000002</v>
          </cell>
        </row>
        <row r="62">
          <cell r="A62">
            <v>1131000701</v>
          </cell>
          <cell r="B62" t="str">
            <v>EMITIDOS POR INSTITUCIONES EXTRANJERAS</v>
          </cell>
          <cell r="C62">
            <v>7236803.2000000002</v>
          </cell>
          <cell r="D62">
            <v>7236803.2000000002</v>
          </cell>
        </row>
        <row r="63">
          <cell r="A63">
            <v>114</v>
          </cell>
          <cell r="B63" t="str">
            <v>PRESTAMOS</v>
          </cell>
          <cell r="C63">
            <v>386706483.47000003</v>
          </cell>
          <cell r="D63">
            <v>384565522.63</v>
          </cell>
        </row>
        <row r="64">
          <cell r="A64">
            <v>1141</v>
          </cell>
          <cell r="B64" t="str">
            <v>PRESTAMOS PACTADOS HASTA UN AÑO PLAZO</v>
          </cell>
          <cell r="C64">
            <v>9891033.0500000007</v>
          </cell>
          <cell r="D64">
            <v>8940895.0600000005</v>
          </cell>
        </row>
        <row r="65">
          <cell r="A65">
            <v>114104</v>
          </cell>
          <cell r="B65" t="str">
            <v>PRESTAMOS A PARTICULARES</v>
          </cell>
          <cell r="C65">
            <v>10264.280000000001</v>
          </cell>
          <cell r="D65">
            <v>12998.6</v>
          </cell>
        </row>
        <row r="66">
          <cell r="A66">
            <v>1141040101</v>
          </cell>
          <cell r="B66" t="str">
            <v>OTORGAMIENTOS ORIGINALES</v>
          </cell>
          <cell r="C66">
            <v>10100</v>
          </cell>
          <cell r="D66">
            <v>12800</v>
          </cell>
        </row>
        <row r="67">
          <cell r="A67">
            <v>1141049901</v>
          </cell>
          <cell r="B67" t="str">
            <v>INTERESES Y OTROS POR COBRAR</v>
          </cell>
          <cell r="C67">
            <v>164.28</v>
          </cell>
          <cell r="D67">
            <v>198.6</v>
          </cell>
        </row>
        <row r="68">
          <cell r="A68">
            <v>114104990101</v>
          </cell>
          <cell r="B68" t="str">
            <v>OTORGAMIENTOS ORIGINALES</v>
          </cell>
          <cell r="C68">
            <v>164.28</v>
          </cell>
          <cell r="D68">
            <v>198.6</v>
          </cell>
        </row>
        <row r="69">
          <cell r="A69">
            <v>114106</v>
          </cell>
          <cell r="B69" t="str">
            <v>PRESTAMOS A OTRAS ENTIDADES DEL SISTEMA FINANCIERO</v>
          </cell>
          <cell r="C69">
            <v>9880768.7699999996</v>
          </cell>
          <cell r="D69">
            <v>8927896.4600000009</v>
          </cell>
        </row>
        <row r="70">
          <cell r="A70">
            <v>1141060201</v>
          </cell>
          <cell r="B70" t="str">
            <v>PRESTAMOS PARA OTROS PROPOSITOS</v>
          </cell>
          <cell r="C70">
            <v>9855130.4800000004</v>
          </cell>
          <cell r="D70">
            <v>8905143.9199999999</v>
          </cell>
        </row>
        <row r="71">
          <cell r="A71">
            <v>114106020101</v>
          </cell>
          <cell r="B71" t="str">
            <v>OTORGAMIENTOS ORIGINALES</v>
          </cell>
          <cell r="C71">
            <v>9855130.4800000004</v>
          </cell>
          <cell r="D71">
            <v>8905143.9199999999</v>
          </cell>
        </row>
        <row r="72">
          <cell r="A72">
            <v>1141069901</v>
          </cell>
          <cell r="B72" t="str">
            <v>INTERESES Y OTROS POR COBRAR</v>
          </cell>
          <cell r="C72">
            <v>25638.29</v>
          </cell>
          <cell r="D72">
            <v>22752.54</v>
          </cell>
        </row>
        <row r="73">
          <cell r="A73">
            <v>114106990101</v>
          </cell>
          <cell r="B73" t="str">
            <v>OTORGAMIENTOS ORIGINALES</v>
          </cell>
          <cell r="C73">
            <v>25638.29</v>
          </cell>
          <cell r="D73">
            <v>22752.54</v>
          </cell>
        </row>
        <row r="74">
          <cell r="A74">
            <v>11410699010102</v>
          </cell>
          <cell r="B74" t="str">
            <v>PRESTAMOS PARA OTROS PROPOSITOS</v>
          </cell>
          <cell r="C74">
            <v>25638.29</v>
          </cell>
          <cell r="D74">
            <v>22752.54</v>
          </cell>
        </row>
        <row r="75">
          <cell r="A75">
            <v>1142</v>
          </cell>
          <cell r="B75" t="str">
            <v>PRESTAMOS PACTADOS A MAS DE UN ANIO PLAZO</v>
          </cell>
          <cell r="C75">
            <v>380721019.29000002</v>
          </cell>
          <cell r="D75">
            <v>379525013.87</v>
          </cell>
        </row>
        <row r="76">
          <cell r="A76">
            <v>114204</v>
          </cell>
          <cell r="B76" t="str">
            <v>PRESTAMOS A PARTICULARES</v>
          </cell>
          <cell r="C76">
            <v>4106000.78</v>
          </cell>
          <cell r="D76">
            <v>4102434.97</v>
          </cell>
        </row>
        <row r="77">
          <cell r="A77">
            <v>1142040101</v>
          </cell>
          <cell r="B77" t="str">
            <v>OTORGAMIENTOS ORIGINALES</v>
          </cell>
          <cell r="C77">
            <v>548067.24</v>
          </cell>
          <cell r="D77">
            <v>541786.4</v>
          </cell>
        </row>
        <row r="78">
          <cell r="A78">
            <v>1142040701</v>
          </cell>
          <cell r="B78" t="str">
            <v>PRESTAMOS PARA ADQUISICION DE VIVIENDA</v>
          </cell>
          <cell r="C78">
            <v>3557270.13</v>
          </cell>
          <cell r="D78">
            <v>3559987.02</v>
          </cell>
        </row>
        <row r="79">
          <cell r="A79">
            <v>1142049901</v>
          </cell>
          <cell r="B79" t="str">
            <v>INTERESES Y OTROS POR COBRAR</v>
          </cell>
          <cell r="C79">
            <v>663.41</v>
          </cell>
          <cell r="D79">
            <v>661.55</v>
          </cell>
        </row>
        <row r="80">
          <cell r="A80">
            <v>114204990101</v>
          </cell>
          <cell r="B80" t="str">
            <v>OTORGAMIENTOS ORIGINALES</v>
          </cell>
          <cell r="C80">
            <v>223.35</v>
          </cell>
          <cell r="D80">
            <v>221.87</v>
          </cell>
        </row>
        <row r="81">
          <cell r="A81">
            <v>114204990107</v>
          </cell>
          <cell r="B81" t="str">
            <v>PRESTAMOS PARA ADQUISICION DE VIVIENDA</v>
          </cell>
          <cell r="C81">
            <v>440.06</v>
          </cell>
          <cell r="D81">
            <v>439.68</v>
          </cell>
        </row>
        <row r="82">
          <cell r="A82">
            <v>114206</v>
          </cell>
          <cell r="B82" t="str">
            <v>PRESTAMOS A OTRAS ENTIDADES DEL SISTEMA FINANCIERO</v>
          </cell>
          <cell r="C82">
            <v>376615018.50999999</v>
          </cell>
          <cell r="D82">
            <v>375422578.89999998</v>
          </cell>
        </row>
        <row r="83">
          <cell r="A83">
            <v>1142060101</v>
          </cell>
          <cell r="B83" t="str">
            <v>PRESTAMOS PARA OTROS PROPOSITOS</v>
          </cell>
          <cell r="C83">
            <v>375498141.11000001</v>
          </cell>
          <cell r="D83">
            <v>374295706.42000002</v>
          </cell>
        </row>
        <row r="84">
          <cell r="A84">
            <v>114206010101</v>
          </cell>
          <cell r="B84" t="str">
            <v>OTORGAMIENTOS ORIGINALES</v>
          </cell>
          <cell r="C84">
            <v>375498141.11000001</v>
          </cell>
          <cell r="D84">
            <v>374295706.42000002</v>
          </cell>
        </row>
        <row r="85">
          <cell r="A85">
            <v>1142069901</v>
          </cell>
          <cell r="B85" t="str">
            <v>INTERESES Y OTROS POR COBRAR</v>
          </cell>
          <cell r="C85">
            <v>1116877.3999999999</v>
          </cell>
          <cell r="D85">
            <v>1126872.48</v>
          </cell>
        </row>
        <row r="86">
          <cell r="A86">
            <v>114206990101</v>
          </cell>
          <cell r="B86" t="str">
            <v>OTORGAMIENTOS ORIGINALES</v>
          </cell>
          <cell r="C86">
            <v>1116877.3999999999</v>
          </cell>
          <cell r="D86">
            <v>1126872.48</v>
          </cell>
        </row>
        <row r="87">
          <cell r="A87">
            <v>11420699010101</v>
          </cell>
          <cell r="B87" t="str">
            <v>PRESTAMOS PARA OTROS PROPOSITOS</v>
          </cell>
          <cell r="C87">
            <v>1116877.3999999999</v>
          </cell>
          <cell r="D87">
            <v>1126872.48</v>
          </cell>
        </row>
        <row r="88">
          <cell r="A88">
            <v>1149</v>
          </cell>
          <cell r="B88" t="str">
            <v>PROVISION PARA INCOBRABILIDAD DE PRESTAMOS</v>
          </cell>
          <cell r="C88">
            <v>-3905568.87</v>
          </cell>
          <cell r="D88">
            <v>-3900386.3</v>
          </cell>
        </row>
        <row r="89">
          <cell r="A89">
            <v>114901</v>
          </cell>
          <cell r="B89" t="str">
            <v>PROVISION PARA INCOBRABILIDAD DE PRESTAMOS</v>
          </cell>
          <cell r="C89">
            <v>-3905568.87</v>
          </cell>
          <cell r="D89">
            <v>-3900386.3</v>
          </cell>
        </row>
        <row r="90">
          <cell r="A90">
            <v>1149010101</v>
          </cell>
          <cell r="B90" t="str">
            <v>PROVISIONES POR CATEGORIA DE RIESGO</v>
          </cell>
          <cell r="C90">
            <v>-127083.72</v>
          </cell>
          <cell r="D90">
            <v>-121901.15</v>
          </cell>
        </row>
        <row r="91">
          <cell r="A91">
            <v>114901010101</v>
          </cell>
          <cell r="B91" t="str">
            <v>CAPITAL</v>
          </cell>
          <cell r="C91">
            <v>-126815.56</v>
          </cell>
          <cell r="D91">
            <v>-121586.02</v>
          </cell>
        </row>
        <row r="92">
          <cell r="A92">
            <v>11490101010101</v>
          </cell>
          <cell r="B92" t="str">
            <v>RESERVA PRESTAMOS CATEGORIA A2 Y B</v>
          </cell>
          <cell r="C92">
            <v>-126815.56</v>
          </cell>
          <cell r="D92">
            <v>-121586.02</v>
          </cell>
        </row>
        <row r="93">
          <cell r="A93">
            <v>114901010102</v>
          </cell>
          <cell r="B93" t="str">
            <v>INTERESES</v>
          </cell>
          <cell r="C93">
            <v>-268.16000000000003</v>
          </cell>
          <cell r="D93">
            <v>-315.13</v>
          </cell>
        </row>
        <row r="94">
          <cell r="A94">
            <v>11490101010201</v>
          </cell>
          <cell r="B94" t="str">
            <v>RESERVA PRESTAMOS CATEGORIA A2 Y B</v>
          </cell>
          <cell r="C94">
            <v>-268.16000000000003</v>
          </cell>
          <cell r="D94">
            <v>-315.13</v>
          </cell>
        </row>
        <row r="95">
          <cell r="A95">
            <v>1149010301</v>
          </cell>
          <cell r="B95" t="str">
            <v>PROVISIONES VOLUNTARIAS</v>
          </cell>
          <cell r="C95">
            <v>-3778485.15</v>
          </cell>
          <cell r="D95">
            <v>-3778485.15</v>
          </cell>
        </row>
        <row r="96">
          <cell r="A96">
            <v>12</v>
          </cell>
          <cell r="B96" t="str">
            <v>OTROS ACTIVOS</v>
          </cell>
          <cell r="C96">
            <v>29424920.609999999</v>
          </cell>
          <cell r="D96">
            <v>29447559.48</v>
          </cell>
        </row>
        <row r="97">
          <cell r="A97">
            <v>123</v>
          </cell>
          <cell r="B97" t="str">
            <v>EXISTENCIAS</v>
          </cell>
          <cell r="C97">
            <v>435277.47</v>
          </cell>
          <cell r="D97">
            <v>416732.99</v>
          </cell>
        </row>
        <row r="98">
          <cell r="A98">
            <v>1230</v>
          </cell>
          <cell r="B98" t="str">
            <v>EXISTENCIAS</v>
          </cell>
          <cell r="C98">
            <v>435277.47</v>
          </cell>
          <cell r="D98">
            <v>416732.99</v>
          </cell>
        </row>
        <row r="99">
          <cell r="A99">
            <v>123001</v>
          </cell>
          <cell r="B99" t="str">
            <v>BIENES PARA LA VENTA</v>
          </cell>
          <cell r="C99">
            <v>393165.49</v>
          </cell>
          <cell r="D99">
            <v>373568.36</v>
          </cell>
        </row>
        <row r="100">
          <cell r="A100">
            <v>1230010100</v>
          </cell>
          <cell r="B100" t="str">
            <v>TARJETAS DE CREDITO</v>
          </cell>
          <cell r="C100">
            <v>141659.76</v>
          </cell>
          <cell r="D100">
            <v>136717.99</v>
          </cell>
        </row>
        <row r="101">
          <cell r="A101">
            <v>123001010001</v>
          </cell>
          <cell r="B101" t="str">
            <v>OFICINA CENTRAL</v>
          </cell>
          <cell r="C101">
            <v>125899.87</v>
          </cell>
          <cell r="D101">
            <v>122544.69</v>
          </cell>
        </row>
        <row r="102">
          <cell r="A102">
            <v>123001010003</v>
          </cell>
          <cell r="B102" t="str">
            <v>FEDECREDITO</v>
          </cell>
          <cell r="C102">
            <v>15759.89</v>
          </cell>
          <cell r="D102">
            <v>14173.3</v>
          </cell>
        </row>
        <row r="103">
          <cell r="A103">
            <v>12300101000301</v>
          </cell>
          <cell r="B103" t="str">
            <v>PLASTICO</v>
          </cell>
          <cell r="C103">
            <v>15510.63</v>
          </cell>
          <cell r="D103">
            <v>13924.04</v>
          </cell>
        </row>
        <row r="104">
          <cell r="A104">
            <v>12300101000302</v>
          </cell>
          <cell r="B104" t="str">
            <v>ARTICULOS PROMOCIONALES Y PAPELERIA</v>
          </cell>
          <cell r="C104">
            <v>249.26</v>
          </cell>
          <cell r="D104">
            <v>249.26</v>
          </cell>
        </row>
        <row r="105">
          <cell r="A105">
            <v>1230010200</v>
          </cell>
          <cell r="B105" t="str">
            <v>CHEQUERAS</v>
          </cell>
          <cell r="C105">
            <v>2918.5</v>
          </cell>
          <cell r="D105">
            <v>2918.5</v>
          </cell>
        </row>
        <row r="106">
          <cell r="A106">
            <v>123001020001</v>
          </cell>
          <cell r="B106" t="str">
            <v>OFICINA CENTRAL</v>
          </cell>
          <cell r="C106">
            <v>2918.5</v>
          </cell>
          <cell r="D106">
            <v>2918.5</v>
          </cell>
        </row>
        <row r="107">
          <cell r="A107">
            <v>1230019100</v>
          </cell>
          <cell r="B107" t="str">
            <v>OTROS</v>
          </cell>
          <cell r="C107">
            <v>248587.23</v>
          </cell>
          <cell r="D107">
            <v>233931.87</v>
          </cell>
        </row>
        <row r="108">
          <cell r="A108">
            <v>123001910001</v>
          </cell>
          <cell r="B108" t="str">
            <v>OFICINA CENTRAL</v>
          </cell>
          <cell r="C108">
            <v>248587.23</v>
          </cell>
          <cell r="D108">
            <v>233931.87</v>
          </cell>
        </row>
        <row r="109">
          <cell r="A109">
            <v>123002</v>
          </cell>
          <cell r="B109" t="str">
            <v>BIENES PARA CONSUMO</v>
          </cell>
          <cell r="C109">
            <v>42111.98</v>
          </cell>
          <cell r="D109">
            <v>43164.63</v>
          </cell>
        </row>
        <row r="110">
          <cell r="A110">
            <v>1230020100</v>
          </cell>
          <cell r="B110" t="str">
            <v>PAPELERIA, UTILES Y ENSERES</v>
          </cell>
          <cell r="C110">
            <v>37761.980000000003</v>
          </cell>
          <cell r="D110">
            <v>37766.04</v>
          </cell>
        </row>
        <row r="111">
          <cell r="A111">
            <v>123002010001</v>
          </cell>
          <cell r="B111" t="str">
            <v>OFICINA CENTRAL</v>
          </cell>
          <cell r="C111">
            <v>37761.980000000003</v>
          </cell>
          <cell r="D111">
            <v>37766.04</v>
          </cell>
        </row>
        <row r="112">
          <cell r="A112">
            <v>1230029100</v>
          </cell>
          <cell r="B112" t="str">
            <v>OTROS</v>
          </cell>
          <cell r="C112">
            <v>4350</v>
          </cell>
          <cell r="D112">
            <v>5398.59</v>
          </cell>
        </row>
        <row r="113">
          <cell r="A113">
            <v>123002910001</v>
          </cell>
          <cell r="B113" t="str">
            <v>ARTICULOS DE ASEO Y LIMPIEZA</v>
          </cell>
          <cell r="C113">
            <v>780.84</v>
          </cell>
          <cell r="D113">
            <v>3384.08</v>
          </cell>
        </row>
        <row r="114">
          <cell r="A114">
            <v>123002910002</v>
          </cell>
          <cell r="B114" t="str">
            <v>MATERIALES PARA MANTENIMIENTO DE EDIFICIOS</v>
          </cell>
          <cell r="C114">
            <v>197.26</v>
          </cell>
          <cell r="D114">
            <v>332.62</v>
          </cell>
        </row>
        <row r="115">
          <cell r="A115">
            <v>123002910003</v>
          </cell>
          <cell r="B115" t="str">
            <v>CUPONES DE COMBUSTIBLE</v>
          </cell>
          <cell r="C115">
            <v>3371.9</v>
          </cell>
          <cell r="D115">
            <v>1681.89</v>
          </cell>
        </row>
        <row r="116">
          <cell r="A116">
            <v>124</v>
          </cell>
          <cell r="B116" t="str">
            <v>GASTOS PAGADOS POR ANTICIPADO Y CARGOS DIFERIDOS</v>
          </cell>
          <cell r="C116">
            <v>5742030.7599999998</v>
          </cell>
          <cell r="D116">
            <v>5141319.71</v>
          </cell>
        </row>
        <row r="117">
          <cell r="A117">
            <v>1240</v>
          </cell>
          <cell r="B117" t="str">
            <v>GASTOS PAGADOS POR ANTICIPADO Y CARGOS DIFERIDOS</v>
          </cell>
          <cell r="C117">
            <v>5742030.7599999998</v>
          </cell>
          <cell r="D117">
            <v>5141319.71</v>
          </cell>
        </row>
        <row r="118">
          <cell r="A118">
            <v>124001</v>
          </cell>
          <cell r="B118" t="str">
            <v>SEGUROS</v>
          </cell>
          <cell r="C118">
            <v>143972.88</v>
          </cell>
          <cell r="D118">
            <v>112383.22</v>
          </cell>
        </row>
        <row r="119">
          <cell r="A119">
            <v>1240010100</v>
          </cell>
          <cell r="B119" t="str">
            <v>SOBRE PERSONAS</v>
          </cell>
          <cell r="C119">
            <v>79117.570000000007</v>
          </cell>
          <cell r="D119">
            <v>56348.21</v>
          </cell>
        </row>
        <row r="120">
          <cell r="A120">
            <v>124001010001</v>
          </cell>
          <cell r="B120" t="str">
            <v>SEGURO DE VIDA</v>
          </cell>
          <cell r="C120">
            <v>25944.78</v>
          </cell>
          <cell r="D120">
            <v>20899.68</v>
          </cell>
        </row>
        <row r="121">
          <cell r="A121">
            <v>124001010002</v>
          </cell>
          <cell r="B121" t="str">
            <v>SEGURO MEDICO HOSPITALARIO</v>
          </cell>
          <cell r="C121">
            <v>53172.79</v>
          </cell>
          <cell r="D121">
            <v>35448.53</v>
          </cell>
        </row>
        <row r="122">
          <cell r="A122">
            <v>1240010200</v>
          </cell>
          <cell r="B122" t="str">
            <v>SOBRE BIENES</v>
          </cell>
          <cell r="C122">
            <v>10559.5</v>
          </cell>
          <cell r="D122">
            <v>10485.07</v>
          </cell>
        </row>
        <row r="123">
          <cell r="A123">
            <v>1240010300</v>
          </cell>
          <cell r="B123" t="str">
            <v>SOBRE RIESGOS DE INTERMEDIACION</v>
          </cell>
          <cell r="C123">
            <v>54295.81</v>
          </cell>
          <cell r="D123">
            <v>45549.94</v>
          </cell>
        </row>
        <row r="124">
          <cell r="A124">
            <v>124002</v>
          </cell>
          <cell r="B124" t="str">
            <v>ALQUILERES</v>
          </cell>
          <cell r="C124">
            <v>1701.38</v>
          </cell>
          <cell r="D124">
            <v>850.69</v>
          </cell>
        </row>
        <row r="125">
          <cell r="A125">
            <v>1240020100</v>
          </cell>
          <cell r="B125" t="str">
            <v>LOCALES</v>
          </cell>
          <cell r="C125">
            <v>1701.38</v>
          </cell>
          <cell r="D125">
            <v>850.69</v>
          </cell>
        </row>
        <row r="126">
          <cell r="A126">
            <v>124004</v>
          </cell>
          <cell r="B126" t="str">
            <v>INTANGIBLES</v>
          </cell>
          <cell r="C126">
            <v>2356571.46</v>
          </cell>
          <cell r="D126">
            <v>2272760.87</v>
          </cell>
        </row>
        <row r="127">
          <cell r="A127">
            <v>1240040100</v>
          </cell>
          <cell r="B127" t="str">
            <v>PROGRAMAS COMPUTACIONALES</v>
          </cell>
          <cell r="C127">
            <v>2356571.46</v>
          </cell>
          <cell r="D127">
            <v>2272760.87</v>
          </cell>
        </row>
        <row r="128">
          <cell r="A128">
            <v>124004010001</v>
          </cell>
          <cell r="B128" t="str">
            <v>ADQUIRIDOS POR LA EMPRESA</v>
          </cell>
          <cell r="C128">
            <v>2356571.46</v>
          </cell>
          <cell r="D128">
            <v>2272760.87</v>
          </cell>
        </row>
        <row r="129">
          <cell r="A129">
            <v>124006</v>
          </cell>
          <cell r="B129" t="str">
            <v>DIFERENCIAS TEMPORARIAS POR IMPUESTOS SOBRE LAS GANANCIAS</v>
          </cell>
          <cell r="C129">
            <v>62860.88</v>
          </cell>
          <cell r="D129">
            <v>62860.88</v>
          </cell>
        </row>
        <row r="130">
          <cell r="A130">
            <v>1240060100</v>
          </cell>
          <cell r="B130" t="str">
            <v>IMPUESTO SOBRE LA RENTA</v>
          </cell>
          <cell r="C130">
            <v>62860.88</v>
          </cell>
          <cell r="D130">
            <v>62860.88</v>
          </cell>
        </row>
        <row r="131">
          <cell r="A131">
            <v>124098</v>
          </cell>
          <cell r="B131" t="str">
            <v>OTROS PAGOS ANTICIPADOS</v>
          </cell>
          <cell r="C131">
            <v>1447762.41</v>
          </cell>
          <cell r="D131">
            <v>1047664.54</v>
          </cell>
        </row>
        <row r="132">
          <cell r="A132">
            <v>1240980100</v>
          </cell>
          <cell r="B132" t="str">
            <v>PAGO A CUENTA DEL IMPUESTO SOBRE LA RENTA</v>
          </cell>
          <cell r="C132">
            <v>369421.62</v>
          </cell>
          <cell r="D132">
            <v>455680.5</v>
          </cell>
        </row>
        <row r="133">
          <cell r="A133">
            <v>124098010001</v>
          </cell>
          <cell r="B133" t="str">
            <v>IMPUESTO SOBRE INGRESOS GRAVADOS</v>
          </cell>
          <cell r="C133">
            <v>350440.86</v>
          </cell>
          <cell r="D133">
            <v>428162.49</v>
          </cell>
        </row>
        <row r="134">
          <cell r="A134">
            <v>124098010002</v>
          </cell>
          <cell r="B134" t="str">
            <v>IMPUESTO RETENIDO SOBRE INGRESO GRAVADOS</v>
          </cell>
          <cell r="C134">
            <v>18980.759999999998</v>
          </cell>
          <cell r="D134">
            <v>27518.01</v>
          </cell>
        </row>
        <row r="135">
          <cell r="A135">
            <v>1240980200</v>
          </cell>
          <cell r="B135" t="str">
            <v>SUSCRIPCIONES Y CONTRATOS DE MANTENIMIENTO</v>
          </cell>
          <cell r="C135">
            <v>433443.92</v>
          </cell>
          <cell r="D135">
            <v>386570.03</v>
          </cell>
        </row>
        <row r="136">
          <cell r="A136">
            <v>124098020001</v>
          </cell>
          <cell r="B136" t="str">
            <v>SUSCRIPCIONES</v>
          </cell>
          <cell r="C136">
            <v>21192.19</v>
          </cell>
          <cell r="D136">
            <v>10497.7</v>
          </cell>
        </row>
        <row r="137">
          <cell r="A137">
            <v>124098020002</v>
          </cell>
          <cell r="B137" t="str">
            <v>CONTRATOS DE MANTENIMIENTO</v>
          </cell>
          <cell r="C137">
            <v>412251.73</v>
          </cell>
          <cell r="D137">
            <v>376072.33</v>
          </cell>
        </row>
        <row r="138">
          <cell r="A138">
            <v>1240989100</v>
          </cell>
          <cell r="B138" t="str">
            <v>OTROS</v>
          </cell>
          <cell r="C138">
            <v>644896.87</v>
          </cell>
          <cell r="D138">
            <v>205414.01</v>
          </cell>
        </row>
        <row r="139">
          <cell r="A139">
            <v>124098910001</v>
          </cell>
          <cell r="B139" t="str">
            <v>IMPUESTOS MUNICIPALES</v>
          </cell>
          <cell r="C139">
            <v>22864.06</v>
          </cell>
          <cell r="D139">
            <v>22282.7</v>
          </cell>
        </row>
        <row r="140">
          <cell r="A140">
            <v>124098910002</v>
          </cell>
          <cell r="B140" t="str">
            <v>RENOVACION DE MATRICULA DE COMERCIO</v>
          </cell>
          <cell r="C140">
            <v>5774.3</v>
          </cell>
          <cell r="D140">
            <v>4811.92</v>
          </cell>
        </row>
        <row r="141">
          <cell r="A141">
            <v>124098910003</v>
          </cell>
          <cell r="B141" t="str">
            <v>PAGOS A PROVEEDORES</v>
          </cell>
          <cell r="C141">
            <v>616258.51</v>
          </cell>
          <cell r="D141">
            <v>178319.39</v>
          </cell>
        </row>
        <row r="142">
          <cell r="A142">
            <v>124099</v>
          </cell>
          <cell r="B142" t="str">
            <v>OTROS CARGOS DIFERIDOS</v>
          </cell>
          <cell r="C142">
            <v>1729161.75</v>
          </cell>
          <cell r="D142">
            <v>1644799.51</v>
          </cell>
        </row>
        <row r="143">
          <cell r="A143">
            <v>1240990100</v>
          </cell>
          <cell r="B143" t="str">
            <v>PRESTACIONES AL PERSONAL</v>
          </cell>
          <cell r="C143">
            <v>189.98</v>
          </cell>
          <cell r="D143">
            <v>481.92</v>
          </cell>
        </row>
        <row r="144">
          <cell r="A144">
            <v>1240999100</v>
          </cell>
          <cell r="B144" t="str">
            <v>OTROS</v>
          </cell>
          <cell r="C144">
            <v>1728971.77</v>
          </cell>
          <cell r="D144">
            <v>1644317.59</v>
          </cell>
        </row>
        <row r="145">
          <cell r="A145">
            <v>124099910003</v>
          </cell>
          <cell r="B145" t="str">
            <v>COMISIONES BANCARIAS</v>
          </cell>
          <cell r="C145">
            <v>1700228.72</v>
          </cell>
          <cell r="D145">
            <v>1616639.09</v>
          </cell>
        </row>
        <row r="146">
          <cell r="A146">
            <v>12409991000301</v>
          </cell>
          <cell r="B146" t="str">
            <v>BANCOS Y FINANCIERAS</v>
          </cell>
          <cell r="C146">
            <v>37449.730000000003</v>
          </cell>
          <cell r="D146">
            <v>29531.34</v>
          </cell>
        </row>
        <row r="147">
          <cell r="A147">
            <v>12409991000306</v>
          </cell>
          <cell r="B147" t="str">
            <v>ENTIDADES EXTRANJERAS</v>
          </cell>
          <cell r="C147">
            <v>1662778.99</v>
          </cell>
          <cell r="D147">
            <v>1587107.75</v>
          </cell>
        </row>
        <row r="148">
          <cell r="A148">
            <v>124099910009</v>
          </cell>
          <cell r="B148" t="str">
            <v>OTROS GASTOS SOBRE PRESTAMOS OBTENIDOS</v>
          </cell>
          <cell r="C148">
            <v>28743.05</v>
          </cell>
          <cell r="D148">
            <v>27678.5</v>
          </cell>
        </row>
        <row r="149">
          <cell r="A149">
            <v>12409991000901</v>
          </cell>
          <cell r="B149" t="str">
            <v>CONSULTORIAS POR PRESTAMOS</v>
          </cell>
          <cell r="C149">
            <v>28743.05</v>
          </cell>
          <cell r="D149">
            <v>27678.5</v>
          </cell>
        </row>
        <row r="150">
          <cell r="A150">
            <v>125</v>
          </cell>
          <cell r="B150" t="str">
            <v>CUENTAS POR COBRAR</v>
          </cell>
          <cell r="C150">
            <v>18921410.620000001</v>
          </cell>
          <cell r="D150">
            <v>19563305.02</v>
          </cell>
        </row>
        <row r="151">
          <cell r="A151">
            <v>1250</v>
          </cell>
          <cell r="B151" t="str">
            <v>CUENTAS POR COBRAR</v>
          </cell>
          <cell r="C151">
            <v>19072198.079999998</v>
          </cell>
          <cell r="D151">
            <v>19727839.579999998</v>
          </cell>
        </row>
        <row r="152">
          <cell r="A152">
            <v>125001</v>
          </cell>
          <cell r="B152" t="str">
            <v>SALDOS POR COBRAR</v>
          </cell>
          <cell r="C152">
            <v>1616821.92</v>
          </cell>
          <cell r="D152">
            <v>2243445.65</v>
          </cell>
        </row>
        <row r="153">
          <cell r="A153">
            <v>1250010100</v>
          </cell>
          <cell r="B153" t="str">
            <v>ASOCIADOS</v>
          </cell>
          <cell r="C153">
            <v>1616821.92</v>
          </cell>
          <cell r="D153">
            <v>2243445.65</v>
          </cell>
        </row>
        <row r="154">
          <cell r="A154">
            <v>125001010001</v>
          </cell>
          <cell r="B154" t="str">
            <v>A CAJAS DE CREDITO</v>
          </cell>
          <cell r="C154">
            <v>1616821.92</v>
          </cell>
          <cell r="D154">
            <v>2243082.6</v>
          </cell>
        </row>
        <row r="155">
          <cell r="A155">
            <v>125001010002</v>
          </cell>
          <cell r="B155" t="str">
            <v>A BANCOS DE LOS TRABAJADORES</v>
          </cell>
          <cell r="C155">
            <v>0</v>
          </cell>
          <cell r="D155">
            <v>363.05</v>
          </cell>
        </row>
        <row r="156">
          <cell r="A156">
            <v>125003</v>
          </cell>
          <cell r="B156" t="str">
            <v>PAGOS POR CUENTA AJENA</v>
          </cell>
          <cell r="C156">
            <v>14854.8</v>
          </cell>
          <cell r="D156">
            <v>13429.03</v>
          </cell>
        </row>
        <row r="157">
          <cell r="A157">
            <v>1250039101</v>
          </cell>
          <cell r="B157" t="str">
            <v>OTROS DEUDORES</v>
          </cell>
          <cell r="C157">
            <v>14854.8</v>
          </cell>
          <cell r="D157">
            <v>13429.03</v>
          </cell>
        </row>
        <row r="158">
          <cell r="A158">
            <v>125003910102</v>
          </cell>
          <cell r="B158" t="str">
            <v>COMISION - SERVICIOS DE TRANSACCIONES TARJETAS DE DEBITO - A</v>
          </cell>
          <cell r="C158">
            <v>6255.59</v>
          </cell>
          <cell r="D158">
            <v>8875.85</v>
          </cell>
        </row>
        <row r="159">
          <cell r="A159">
            <v>125003910103</v>
          </cell>
          <cell r="B159" t="str">
            <v>COMISION - SERVICIOS DE TRANSACCIONES TARJETA DE CREDITO -</v>
          </cell>
          <cell r="C159">
            <v>1323.21</v>
          </cell>
          <cell r="D159">
            <v>0</v>
          </cell>
        </row>
        <row r="160">
          <cell r="A160">
            <v>125003910104</v>
          </cell>
          <cell r="B160" t="str">
            <v>COMISION - SERVICIOS DE TRANSACCIONES TARJETA DE DEBITO - P</v>
          </cell>
          <cell r="C160">
            <v>1307.08</v>
          </cell>
          <cell r="D160">
            <v>0</v>
          </cell>
        </row>
        <row r="161">
          <cell r="A161">
            <v>125003910108</v>
          </cell>
          <cell r="B161" t="str">
            <v>OTRAS OPERACIONES DE TARJETAS POR LIQUIDAR</v>
          </cell>
          <cell r="C161">
            <v>5968.92</v>
          </cell>
          <cell r="D161">
            <v>4553.18</v>
          </cell>
        </row>
        <row r="162">
          <cell r="A162">
            <v>12500391010801</v>
          </cell>
          <cell r="B162" t="str">
            <v>TARJETAS DE CREDITO EMBOZADAS</v>
          </cell>
          <cell r="C162">
            <v>505.1</v>
          </cell>
          <cell r="D162">
            <v>0</v>
          </cell>
        </row>
        <row r="163">
          <cell r="A163">
            <v>12500391010802</v>
          </cell>
          <cell r="B163" t="str">
            <v>SERVICIOS DE TARJETAS DE CREDITO Y DEBITO POR COBRAR</v>
          </cell>
          <cell r="C163">
            <v>5463.82</v>
          </cell>
          <cell r="D163">
            <v>4553.18</v>
          </cell>
        </row>
        <row r="164">
          <cell r="A164">
            <v>125004</v>
          </cell>
          <cell r="B164" t="str">
            <v>SERVICIOS FINANCIEROS</v>
          </cell>
          <cell r="C164">
            <v>629802.31999999995</v>
          </cell>
          <cell r="D164">
            <v>335951.51</v>
          </cell>
        </row>
        <row r="165">
          <cell r="A165">
            <v>1250040201</v>
          </cell>
          <cell r="B165" t="str">
            <v>SERVICIOS DE CAJA POR PERCIBIR</v>
          </cell>
          <cell r="C165">
            <v>72153.81</v>
          </cell>
          <cell r="D165">
            <v>68520.75</v>
          </cell>
        </row>
        <row r="166">
          <cell r="A166">
            <v>125004020102</v>
          </cell>
          <cell r="B166" t="str">
            <v>EGRESO POR PAGO DE REMESA</v>
          </cell>
          <cell r="C166">
            <v>68520.75</v>
          </cell>
          <cell r="D166">
            <v>68520.75</v>
          </cell>
        </row>
        <row r="167">
          <cell r="A167">
            <v>125004020103</v>
          </cell>
          <cell r="B167" t="str">
            <v>EMPRESAS REMESADORAS</v>
          </cell>
          <cell r="C167">
            <v>3633.06</v>
          </cell>
          <cell r="D167">
            <v>0</v>
          </cell>
        </row>
        <row r="168">
          <cell r="A168">
            <v>12500402010301</v>
          </cell>
          <cell r="B168" t="str">
            <v>PAGO DE REMESA FAMILIAR-FEDECREDITO</v>
          </cell>
          <cell r="C168">
            <v>3633.06</v>
          </cell>
          <cell r="D168">
            <v>0</v>
          </cell>
        </row>
        <row r="169">
          <cell r="A169">
            <v>1250049101</v>
          </cell>
          <cell r="B169" t="str">
            <v>OTROS SERVICIOS FINANCIEROS</v>
          </cell>
          <cell r="C169">
            <v>557648.51</v>
          </cell>
          <cell r="D169">
            <v>267430.76</v>
          </cell>
        </row>
        <row r="170">
          <cell r="A170">
            <v>125004910101</v>
          </cell>
          <cell r="B170" t="str">
            <v>COMISIONES POR SERVICIO RETIRO DE TARJETA DE CREDITO - ATMS</v>
          </cell>
          <cell r="C170">
            <v>7.8</v>
          </cell>
          <cell r="D170">
            <v>0</v>
          </cell>
        </row>
        <row r="171">
          <cell r="A171">
            <v>125004910104</v>
          </cell>
          <cell r="B171" t="str">
            <v>SERVICIOS - ATM´S</v>
          </cell>
          <cell r="C171">
            <v>550304.48</v>
          </cell>
          <cell r="D171">
            <v>239484.31</v>
          </cell>
        </row>
        <row r="172">
          <cell r="A172">
            <v>12500491010404</v>
          </cell>
          <cell r="B172" t="str">
            <v>SERVICIO DE ATM´S A OTROS BANCOS POR COBRAR A ATH</v>
          </cell>
          <cell r="C172">
            <v>894.48</v>
          </cell>
          <cell r="D172">
            <v>999.31</v>
          </cell>
        </row>
        <row r="173">
          <cell r="A173">
            <v>12500491010405</v>
          </cell>
          <cell r="B173" t="str">
            <v>SERVICIO DE ATMs A OTROS BANCOS - VISA</v>
          </cell>
          <cell r="C173">
            <v>549410</v>
          </cell>
          <cell r="D173">
            <v>238485</v>
          </cell>
        </row>
        <row r="174">
          <cell r="A174">
            <v>1250049101040500</v>
          </cell>
          <cell r="B174" t="str">
            <v>SERVICIO DE ATMs TARJETAS EXTRANJERAS</v>
          </cell>
          <cell r="C174">
            <v>41295</v>
          </cell>
          <cell r="D174">
            <v>26700</v>
          </cell>
        </row>
        <row r="175">
          <cell r="A175">
            <v>1250049101040500</v>
          </cell>
          <cell r="B175" t="str">
            <v>SERVICIO DE ATMs TARJETAS DE BANCOS LOCALES</v>
          </cell>
          <cell r="C175">
            <v>508115</v>
          </cell>
          <cell r="D175">
            <v>211785</v>
          </cell>
        </row>
        <row r="176">
          <cell r="A176">
            <v>125004910105</v>
          </cell>
          <cell r="B176" t="str">
            <v>COMISIONES - ATM´S</v>
          </cell>
          <cell r="C176">
            <v>6140.55</v>
          </cell>
          <cell r="D176">
            <v>26594.95</v>
          </cell>
        </row>
        <row r="177">
          <cell r="A177">
            <v>12500491010504</v>
          </cell>
          <cell r="B177" t="str">
            <v>SERVICIO DE ATM´S A OTROS BANCOS POR COBRAR A ATH</v>
          </cell>
          <cell r="C177">
            <v>330.14</v>
          </cell>
          <cell r="D177">
            <v>204.09</v>
          </cell>
        </row>
        <row r="178">
          <cell r="A178">
            <v>12500491010505</v>
          </cell>
          <cell r="B178" t="str">
            <v>COMISION POR SERVICIO DE ATM A OTROS BANCOS - VISA</v>
          </cell>
          <cell r="C178">
            <v>5810.41</v>
          </cell>
          <cell r="D178">
            <v>26390.86</v>
          </cell>
        </row>
        <row r="179">
          <cell r="A179">
            <v>1250049101050500</v>
          </cell>
          <cell r="B179" t="str">
            <v>SERVICIO ATM A OTROS BANCOS - TARJETAS EXTRANJERAS</v>
          </cell>
          <cell r="C179">
            <v>368.54</v>
          </cell>
          <cell r="D179">
            <v>0</v>
          </cell>
        </row>
        <row r="180">
          <cell r="A180">
            <v>1250049101050500</v>
          </cell>
          <cell r="B180" t="str">
            <v>SERVICIO ATM A OTROS BANCOS - TARJETAS BANCOS LOCALES</v>
          </cell>
          <cell r="C180">
            <v>5441.87</v>
          </cell>
          <cell r="D180">
            <v>26390.86</v>
          </cell>
        </row>
        <row r="181">
          <cell r="A181">
            <v>125004910108</v>
          </cell>
          <cell r="B181" t="str">
            <v>CONTROVERSIAS SERVICIO ATM - TARJETAS BANCOS LOCALE</v>
          </cell>
          <cell r="C181">
            <v>951.7</v>
          </cell>
          <cell r="D181">
            <v>1224.1400000000001</v>
          </cell>
        </row>
        <row r="182">
          <cell r="A182">
            <v>12500491010801</v>
          </cell>
          <cell r="B182" t="str">
            <v>CONTROVERSIAS SERVICIO ATM - TARJETAS EXTRANJERAS</v>
          </cell>
          <cell r="C182">
            <v>951.7</v>
          </cell>
          <cell r="D182">
            <v>1224.1400000000001</v>
          </cell>
        </row>
        <row r="183">
          <cell r="A183">
            <v>125004910113</v>
          </cell>
          <cell r="B183" t="str">
            <v>SERVICIOS COMPRAS A COMERCIOS AFILIADOS</v>
          </cell>
          <cell r="C183">
            <v>243.98</v>
          </cell>
          <cell r="D183">
            <v>127.36</v>
          </cell>
        </row>
        <row r="184">
          <cell r="A184">
            <v>12500491011301</v>
          </cell>
          <cell r="B184" t="str">
            <v>COMPRAS A COMERCIOS AFILIADOS</v>
          </cell>
          <cell r="C184">
            <v>243.98</v>
          </cell>
          <cell r="D184">
            <v>127.36</v>
          </cell>
        </row>
        <row r="185">
          <cell r="A185">
            <v>1250049101130100</v>
          </cell>
          <cell r="B185" t="str">
            <v>COMPRAS CON TARJETAS DE BANCOS EMISORES LOCALES</v>
          </cell>
          <cell r="C185">
            <v>243.98</v>
          </cell>
          <cell r="D185">
            <v>127.36</v>
          </cell>
        </row>
        <row r="186">
          <cell r="A186">
            <v>125005</v>
          </cell>
          <cell r="B186" t="str">
            <v>ANTICIPOS</v>
          </cell>
          <cell r="C186">
            <v>467199.88</v>
          </cell>
          <cell r="D186">
            <v>278471.21999999997</v>
          </cell>
        </row>
        <row r="187">
          <cell r="A187">
            <v>1250050101</v>
          </cell>
          <cell r="B187" t="str">
            <v>AL PERSONAL</v>
          </cell>
          <cell r="C187">
            <v>2740</v>
          </cell>
          <cell r="D187">
            <v>3590</v>
          </cell>
        </row>
        <row r="188">
          <cell r="A188">
            <v>1250050201</v>
          </cell>
          <cell r="B188" t="str">
            <v>A PROVEEDORES</v>
          </cell>
          <cell r="C188">
            <v>464459.88</v>
          </cell>
          <cell r="D188">
            <v>274881.21999999997</v>
          </cell>
        </row>
        <row r="189">
          <cell r="A189">
            <v>125099</v>
          </cell>
          <cell r="B189" t="str">
            <v>OTRAS</v>
          </cell>
          <cell r="C189">
            <v>16343519.16</v>
          </cell>
          <cell r="D189">
            <v>16856542.170000002</v>
          </cell>
        </row>
        <row r="190">
          <cell r="A190">
            <v>1250990101</v>
          </cell>
          <cell r="B190" t="str">
            <v>FALTANTES DE CAJEROS</v>
          </cell>
          <cell r="C190">
            <v>40</v>
          </cell>
          <cell r="D190">
            <v>40</v>
          </cell>
        </row>
        <row r="191">
          <cell r="A191">
            <v>125099010101</v>
          </cell>
          <cell r="B191" t="str">
            <v>OFICINA CENTRAL</v>
          </cell>
          <cell r="C191">
            <v>40</v>
          </cell>
          <cell r="D191">
            <v>40</v>
          </cell>
        </row>
        <row r="192">
          <cell r="A192">
            <v>1250999101</v>
          </cell>
          <cell r="B192" t="str">
            <v>OTRAS</v>
          </cell>
          <cell r="C192">
            <v>16343479.16</v>
          </cell>
          <cell r="D192">
            <v>16856502.170000002</v>
          </cell>
        </row>
        <row r="193">
          <cell r="A193">
            <v>125099910102</v>
          </cell>
          <cell r="B193" t="str">
            <v>A CARGO DE FEDECREDITO</v>
          </cell>
          <cell r="C193">
            <v>9546.57</v>
          </cell>
          <cell r="D193">
            <v>9546.57</v>
          </cell>
        </row>
        <row r="194">
          <cell r="A194">
            <v>125099910103</v>
          </cell>
          <cell r="B194" t="str">
            <v>DEPOSITOS EN GARANTIA</v>
          </cell>
          <cell r="C194">
            <v>30427.22</v>
          </cell>
          <cell r="D194">
            <v>30427.22</v>
          </cell>
        </row>
        <row r="195">
          <cell r="A195">
            <v>125099910105</v>
          </cell>
          <cell r="B195" t="str">
            <v>VALORES PENDIENTES DE OPERACIONES TRANSFER365</v>
          </cell>
          <cell r="C195">
            <v>66839.62</v>
          </cell>
          <cell r="D195">
            <v>68764.53</v>
          </cell>
        </row>
        <row r="196">
          <cell r="A196">
            <v>125099910107</v>
          </cell>
          <cell r="B196" t="str">
            <v>COLATERAL VISA</v>
          </cell>
          <cell r="C196">
            <v>4374142.49</v>
          </cell>
          <cell r="D196">
            <v>4392281.8099999996</v>
          </cell>
        </row>
        <row r="197">
          <cell r="A197">
            <v>125099910113</v>
          </cell>
          <cell r="B197" t="str">
            <v>PLAN DE MARKETING</v>
          </cell>
          <cell r="C197">
            <v>435247.78</v>
          </cell>
          <cell r="D197">
            <v>549664.55000000005</v>
          </cell>
        </row>
        <row r="198">
          <cell r="A198">
            <v>125099910114</v>
          </cell>
          <cell r="B198" t="str">
            <v>SALDO PRESTAMOS EX EMPLEADOS</v>
          </cell>
          <cell r="C198">
            <v>422164.23</v>
          </cell>
          <cell r="D198">
            <v>414213.52</v>
          </cell>
        </row>
        <row r="199">
          <cell r="A199">
            <v>125099910116</v>
          </cell>
          <cell r="B199" t="str">
            <v>CAMP. PROMOCIONAL SISTEMA FEDECREDITO</v>
          </cell>
          <cell r="C199">
            <v>6962.59</v>
          </cell>
          <cell r="D199">
            <v>7008.61</v>
          </cell>
        </row>
        <row r="200">
          <cell r="A200">
            <v>125099910122</v>
          </cell>
          <cell r="B200" t="str">
            <v>CADI</v>
          </cell>
          <cell r="C200">
            <v>0</v>
          </cell>
          <cell r="D200">
            <v>74345.38</v>
          </cell>
        </row>
        <row r="201">
          <cell r="A201">
            <v>125099910129</v>
          </cell>
          <cell r="B201" t="str">
            <v>PROYECTOS</v>
          </cell>
          <cell r="C201">
            <v>2631803.59</v>
          </cell>
          <cell r="D201">
            <v>2951729.7</v>
          </cell>
        </row>
        <row r="202">
          <cell r="A202">
            <v>12509991012907</v>
          </cell>
          <cell r="B202" t="str">
            <v>PROYECTOS OTROS</v>
          </cell>
          <cell r="C202">
            <v>2631803.59</v>
          </cell>
          <cell r="D202">
            <v>2951729.7</v>
          </cell>
        </row>
        <row r="203">
          <cell r="A203">
            <v>125099910134</v>
          </cell>
          <cell r="B203" t="str">
            <v>CORPORACION FINANCIERA INTERNACIONAL</v>
          </cell>
          <cell r="C203">
            <v>7863946.3200000003</v>
          </cell>
          <cell r="D203">
            <v>7751426.1799999997</v>
          </cell>
        </row>
        <row r="204">
          <cell r="A204">
            <v>125099910135</v>
          </cell>
          <cell r="B204" t="str">
            <v>OPERACIONES POR APLICAR</v>
          </cell>
          <cell r="C204">
            <v>11381.63</v>
          </cell>
          <cell r="D204">
            <v>30661.63</v>
          </cell>
        </row>
        <row r="205">
          <cell r="A205">
            <v>125099910152</v>
          </cell>
          <cell r="B205" t="str">
            <v>SERVICIOS DE COLECTURIA EXTERNA</v>
          </cell>
          <cell r="C205">
            <v>114317.92</v>
          </cell>
          <cell r="D205">
            <v>114799.11</v>
          </cell>
        </row>
        <row r="206">
          <cell r="A206">
            <v>12509991015201</v>
          </cell>
          <cell r="B206" t="str">
            <v>PAGOS COLECTADOS</v>
          </cell>
          <cell r="C206">
            <v>114317.92</v>
          </cell>
          <cell r="D206">
            <v>114799.11</v>
          </cell>
        </row>
        <row r="207">
          <cell r="A207">
            <v>1250999101520100</v>
          </cell>
          <cell r="B207" t="str">
            <v>FARMACIAS ECONOMICAS</v>
          </cell>
          <cell r="C207">
            <v>113992.5</v>
          </cell>
          <cell r="D207">
            <v>114473.69</v>
          </cell>
        </row>
        <row r="208">
          <cell r="A208">
            <v>1250999101520100</v>
          </cell>
          <cell r="B208" t="str">
            <v>GRUPO MONGE - ALMACENES PRADO</v>
          </cell>
          <cell r="C208">
            <v>4</v>
          </cell>
          <cell r="D208">
            <v>4</v>
          </cell>
        </row>
        <row r="209">
          <cell r="A209">
            <v>1250999101520100</v>
          </cell>
          <cell r="B209" t="str">
            <v>SOVIPE COMERCIAL - ALMACENES WAY</v>
          </cell>
          <cell r="C209">
            <v>321.42</v>
          </cell>
          <cell r="D209">
            <v>321.42</v>
          </cell>
        </row>
        <row r="210">
          <cell r="A210">
            <v>125099910163</v>
          </cell>
          <cell r="B210" t="str">
            <v>COMISIONES POR SERVICIO</v>
          </cell>
          <cell r="C210">
            <v>53488.639999999999</v>
          </cell>
          <cell r="D210">
            <v>47949.63</v>
          </cell>
        </row>
        <row r="211">
          <cell r="A211">
            <v>12509991016301</v>
          </cell>
          <cell r="B211" t="str">
            <v>COMISION POR COBRAR A COLECTORES</v>
          </cell>
          <cell r="C211">
            <v>39057.01</v>
          </cell>
          <cell r="D211">
            <v>47719.47</v>
          </cell>
        </row>
        <row r="212">
          <cell r="A212">
            <v>12509991016303</v>
          </cell>
          <cell r="B212" t="str">
            <v>COMISION POR SERVICIO DE COMERCIALIZACION DE SEGUROS</v>
          </cell>
          <cell r="C212">
            <v>14206.98</v>
          </cell>
          <cell r="D212">
            <v>0</v>
          </cell>
        </row>
        <row r="213">
          <cell r="A213">
            <v>12509991016304</v>
          </cell>
          <cell r="B213" t="str">
            <v>COMISION POR SERVICIOS DE COMERCIALIZACION</v>
          </cell>
          <cell r="C213">
            <v>224.65</v>
          </cell>
          <cell r="D213">
            <v>230.16</v>
          </cell>
        </row>
        <row r="214">
          <cell r="A214">
            <v>1250999101630400</v>
          </cell>
          <cell r="B214" t="str">
            <v>COMISION POR COMERCIALIZACION DE SEGUROS REMESAS FAMILIARES</v>
          </cell>
          <cell r="C214">
            <v>224.65</v>
          </cell>
          <cell r="D214">
            <v>230.16</v>
          </cell>
        </row>
        <row r="215">
          <cell r="A215">
            <v>125099910166</v>
          </cell>
          <cell r="B215" t="str">
            <v>SERVICIOS DE COMERCIALIZACION</v>
          </cell>
          <cell r="C215">
            <v>715</v>
          </cell>
          <cell r="D215">
            <v>715</v>
          </cell>
        </row>
        <row r="216">
          <cell r="A216">
            <v>12509991016601</v>
          </cell>
          <cell r="B216" t="str">
            <v>INDEMNIZACION DE SEGURO REMESAS FAMILIARES</v>
          </cell>
          <cell r="C216">
            <v>715</v>
          </cell>
          <cell r="D216">
            <v>715</v>
          </cell>
        </row>
        <row r="217">
          <cell r="A217">
            <v>125099910199</v>
          </cell>
          <cell r="B217" t="str">
            <v>VARIAS</v>
          </cell>
          <cell r="C217">
            <v>322495.56</v>
          </cell>
          <cell r="D217">
            <v>412968.73</v>
          </cell>
        </row>
        <row r="218">
          <cell r="A218">
            <v>1259</v>
          </cell>
          <cell r="B218" t="str">
            <v>PROVISION DE INCOBRABILIDAD DE CUENTAS POR COBRAR</v>
          </cell>
          <cell r="C218">
            <v>-150787.46</v>
          </cell>
          <cell r="D218">
            <v>-164534.56</v>
          </cell>
        </row>
        <row r="219">
          <cell r="A219">
            <v>125900</v>
          </cell>
          <cell r="B219" t="str">
            <v>PROVISION DE INCOBRABILIDAD DE CUENTAS POR COBRAR</v>
          </cell>
          <cell r="C219">
            <v>-150787.46</v>
          </cell>
          <cell r="D219">
            <v>-164534.56</v>
          </cell>
        </row>
        <row r="220">
          <cell r="A220">
            <v>1259000001</v>
          </cell>
          <cell r="B220" t="str">
            <v>PROVISION POR INCOBRABILIDAD DE CUENTAS POR COBRAR</v>
          </cell>
          <cell r="C220">
            <v>-150787.46</v>
          </cell>
          <cell r="D220">
            <v>-164534.56</v>
          </cell>
        </row>
        <row r="221">
          <cell r="A221">
            <v>125900000101</v>
          </cell>
          <cell r="B221" t="str">
            <v>SALDOS POR COBRAR</v>
          </cell>
          <cell r="C221">
            <v>-150787.46</v>
          </cell>
          <cell r="D221">
            <v>-164534.56</v>
          </cell>
        </row>
        <row r="222">
          <cell r="A222">
            <v>126</v>
          </cell>
          <cell r="B222" t="str">
            <v>DERECHOS Y PARTICIPACIONES</v>
          </cell>
          <cell r="C222">
            <v>4326201.76</v>
          </cell>
          <cell r="D222">
            <v>4326201.76</v>
          </cell>
        </row>
        <row r="223">
          <cell r="A223">
            <v>1260</v>
          </cell>
          <cell r="B223" t="str">
            <v>DERECHOS Y PARTICIPACIONES</v>
          </cell>
          <cell r="C223">
            <v>4326201.76</v>
          </cell>
          <cell r="D223">
            <v>4326201.76</v>
          </cell>
        </row>
        <row r="224">
          <cell r="A224">
            <v>126001</v>
          </cell>
          <cell r="B224" t="str">
            <v>INVERSIONES CONJUNTAS</v>
          </cell>
          <cell r="C224">
            <v>4326201.76</v>
          </cell>
          <cell r="D224">
            <v>4326201.76</v>
          </cell>
        </row>
        <row r="225">
          <cell r="A225">
            <v>1260010101</v>
          </cell>
          <cell r="B225" t="str">
            <v>EN SOCIEDADES NACIONALES - VALOR DE ADQUISICION</v>
          </cell>
          <cell r="C225">
            <v>3032200</v>
          </cell>
          <cell r="D225">
            <v>3032200</v>
          </cell>
        </row>
        <row r="226">
          <cell r="A226">
            <v>126001010101</v>
          </cell>
          <cell r="B226" t="str">
            <v>COSTO DE ADQUISICION</v>
          </cell>
          <cell r="C226">
            <v>3032200</v>
          </cell>
          <cell r="D226">
            <v>3032200</v>
          </cell>
        </row>
        <row r="227">
          <cell r="A227">
            <v>1260019801</v>
          </cell>
          <cell r="B227" t="str">
            <v>EN SOCIEDADES NACIONALES - REVALUO</v>
          </cell>
          <cell r="C227">
            <v>1294001.76</v>
          </cell>
          <cell r="D227">
            <v>1294001.76</v>
          </cell>
        </row>
        <row r="228">
          <cell r="A228">
            <v>13</v>
          </cell>
          <cell r="B228" t="str">
            <v>ACTIVO FIJO</v>
          </cell>
          <cell r="C228">
            <v>15455855.26</v>
          </cell>
          <cell r="D228">
            <v>15361608.18</v>
          </cell>
        </row>
        <row r="229">
          <cell r="A229">
            <v>131</v>
          </cell>
          <cell r="B229" t="str">
            <v>NO DEPRECIABLES</v>
          </cell>
          <cell r="C229">
            <v>4014893.5</v>
          </cell>
          <cell r="D229">
            <v>4017536.62</v>
          </cell>
        </row>
        <row r="230">
          <cell r="A230">
            <v>1310</v>
          </cell>
          <cell r="B230" t="str">
            <v>NO DEPRECIABLES</v>
          </cell>
          <cell r="C230">
            <v>4014893.5</v>
          </cell>
          <cell r="D230">
            <v>4017536.62</v>
          </cell>
        </row>
        <row r="231">
          <cell r="A231">
            <v>131001</v>
          </cell>
          <cell r="B231" t="str">
            <v>TERRENOS</v>
          </cell>
          <cell r="C231">
            <v>2551157.89</v>
          </cell>
          <cell r="D231">
            <v>2551157.89</v>
          </cell>
        </row>
        <row r="232">
          <cell r="A232">
            <v>1310010100</v>
          </cell>
          <cell r="B232" t="str">
            <v>TERRENOS - VALOR DE ADQUISICION</v>
          </cell>
          <cell r="C232">
            <v>1046866.41</v>
          </cell>
          <cell r="D232">
            <v>1046866.41</v>
          </cell>
        </row>
        <row r="233">
          <cell r="A233">
            <v>1310019800</v>
          </cell>
          <cell r="B233" t="str">
            <v>TERRENOS ¨ REVALUO</v>
          </cell>
          <cell r="C233">
            <v>1504291.48</v>
          </cell>
          <cell r="D233">
            <v>1504291.48</v>
          </cell>
        </row>
        <row r="234">
          <cell r="A234">
            <v>131002</v>
          </cell>
          <cell r="B234" t="str">
            <v>CONSTRUCCIONES EN PROCESO</v>
          </cell>
          <cell r="C234">
            <v>798895.16</v>
          </cell>
          <cell r="D234">
            <v>812947.13</v>
          </cell>
        </row>
        <row r="235">
          <cell r="A235">
            <v>1310020100</v>
          </cell>
          <cell r="B235" t="str">
            <v>INMUEBLES</v>
          </cell>
          <cell r="C235">
            <v>798895.16</v>
          </cell>
          <cell r="D235">
            <v>812947.13</v>
          </cell>
        </row>
        <row r="236">
          <cell r="A236">
            <v>131003</v>
          </cell>
          <cell r="B236" t="str">
            <v>MOBILIARIO Y EQUIPO POR UTILIZAR</v>
          </cell>
          <cell r="C236">
            <v>664840.44999999995</v>
          </cell>
          <cell r="D236">
            <v>653431.6</v>
          </cell>
        </row>
        <row r="237">
          <cell r="A237">
            <v>1310030100</v>
          </cell>
          <cell r="B237" t="str">
            <v>MOBILIARIO Y EQUIPO EN TRANSITO</v>
          </cell>
          <cell r="C237">
            <v>0</v>
          </cell>
          <cell r="D237">
            <v>500</v>
          </cell>
        </row>
        <row r="238">
          <cell r="A238">
            <v>1310030200</v>
          </cell>
          <cell r="B238" t="str">
            <v>MOBILIARIO Y EQUIPO EN EXISTENCIA</v>
          </cell>
          <cell r="C238">
            <v>664840.44999999995</v>
          </cell>
          <cell r="D238">
            <v>652931.6</v>
          </cell>
        </row>
        <row r="239">
          <cell r="A239">
            <v>132</v>
          </cell>
          <cell r="B239" t="str">
            <v>DEPRECIABLES</v>
          </cell>
          <cell r="C239">
            <v>11339043.59</v>
          </cell>
          <cell r="D239">
            <v>11239590.439999999</v>
          </cell>
        </row>
        <row r="240">
          <cell r="A240">
            <v>1320</v>
          </cell>
          <cell r="B240" t="str">
            <v>DEPRECIABLES</v>
          </cell>
          <cell r="C240">
            <v>26685159.390000001</v>
          </cell>
          <cell r="D240">
            <v>26703164.890000001</v>
          </cell>
        </row>
        <row r="241">
          <cell r="A241">
            <v>132001</v>
          </cell>
          <cell r="B241" t="str">
            <v>EDIFICACIONES</v>
          </cell>
          <cell r="C241">
            <v>13478173.65</v>
          </cell>
          <cell r="D241">
            <v>13478173.65</v>
          </cell>
        </row>
        <row r="242">
          <cell r="A242">
            <v>1320010100</v>
          </cell>
          <cell r="B242" t="str">
            <v>EDIFICACIONES - VALOR DE ADQUISICION</v>
          </cell>
          <cell r="C242">
            <v>10535134.630000001</v>
          </cell>
          <cell r="D242">
            <v>10535134.630000001</v>
          </cell>
        </row>
        <row r="243">
          <cell r="A243">
            <v>132001010001</v>
          </cell>
          <cell r="B243" t="str">
            <v>EDIFICACIONES PROPIAS</v>
          </cell>
          <cell r="C243">
            <v>10535134.630000001</v>
          </cell>
          <cell r="D243">
            <v>10535134.630000001</v>
          </cell>
        </row>
        <row r="244">
          <cell r="A244">
            <v>1320019800</v>
          </cell>
          <cell r="B244" t="str">
            <v>EDIFICACIONES ¨ REVALUO</v>
          </cell>
          <cell r="C244">
            <v>2943039.02</v>
          </cell>
          <cell r="D244">
            <v>2943039.02</v>
          </cell>
        </row>
        <row r="245">
          <cell r="A245">
            <v>132002</v>
          </cell>
          <cell r="B245" t="str">
            <v>EQUIPO DE COMPUTACION</v>
          </cell>
          <cell r="C245">
            <v>7916972.2800000003</v>
          </cell>
          <cell r="D245">
            <v>7928383.5300000003</v>
          </cell>
        </row>
        <row r="246">
          <cell r="A246">
            <v>1320020100</v>
          </cell>
          <cell r="B246" t="str">
            <v>EQUIPO DE COMPUTACION - VALOR DE ADQUISICION</v>
          </cell>
          <cell r="C246">
            <v>7916972.2800000003</v>
          </cell>
          <cell r="D246">
            <v>7928383.5300000003</v>
          </cell>
        </row>
        <row r="247">
          <cell r="A247">
            <v>132002010001</v>
          </cell>
          <cell r="B247" t="str">
            <v>EQUIPO DE COMPUTACION PROPIO</v>
          </cell>
          <cell r="C247">
            <v>7916972.2800000003</v>
          </cell>
          <cell r="D247">
            <v>7928383.5300000003</v>
          </cell>
        </row>
        <row r="248">
          <cell r="A248">
            <v>132003</v>
          </cell>
          <cell r="B248" t="str">
            <v>EQUIPO DE OFICINA</v>
          </cell>
          <cell r="C248">
            <v>272664.92</v>
          </cell>
          <cell r="D248">
            <v>272664.92</v>
          </cell>
        </row>
        <row r="249">
          <cell r="A249">
            <v>1320030100</v>
          </cell>
          <cell r="B249" t="str">
            <v>EQUIPO DE OFICINA - VALOR DE ADQUISICION</v>
          </cell>
          <cell r="C249">
            <v>272664.92</v>
          </cell>
          <cell r="D249">
            <v>272664.92</v>
          </cell>
        </row>
        <row r="250">
          <cell r="A250">
            <v>132003010001</v>
          </cell>
          <cell r="B250" t="str">
            <v>EQUIPO DE OFICINA PROPIO</v>
          </cell>
          <cell r="C250">
            <v>272664.92</v>
          </cell>
          <cell r="D250">
            <v>272664.92</v>
          </cell>
        </row>
        <row r="251">
          <cell r="A251">
            <v>132004</v>
          </cell>
          <cell r="B251" t="str">
            <v>MOBILIARIO</v>
          </cell>
          <cell r="C251">
            <v>467031.67</v>
          </cell>
          <cell r="D251">
            <v>469959.72</v>
          </cell>
        </row>
        <row r="252">
          <cell r="A252">
            <v>1320040100</v>
          </cell>
          <cell r="B252" t="str">
            <v>MOBILIARIO - VALOR DE ADQUISICION</v>
          </cell>
          <cell r="C252">
            <v>467031.67</v>
          </cell>
          <cell r="D252">
            <v>469959.72</v>
          </cell>
        </row>
        <row r="253">
          <cell r="A253">
            <v>132004010001</v>
          </cell>
          <cell r="B253" t="str">
            <v>MOBILIARIO PROPIO</v>
          </cell>
          <cell r="C253">
            <v>467031.67</v>
          </cell>
          <cell r="D253">
            <v>469959.72</v>
          </cell>
        </row>
        <row r="254">
          <cell r="A254">
            <v>132005</v>
          </cell>
          <cell r="B254" t="str">
            <v>VEHICULOS</v>
          </cell>
          <cell r="C254">
            <v>1103137.95</v>
          </cell>
          <cell r="D254">
            <v>1103137.95</v>
          </cell>
        </row>
        <row r="255">
          <cell r="A255">
            <v>1320050100</v>
          </cell>
          <cell r="B255" t="str">
            <v>VEHICULOS - VALOR DE ADQUISICION</v>
          </cell>
          <cell r="C255">
            <v>1103137.95</v>
          </cell>
          <cell r="D255">
            <v>1103137.95</v>
          </cell>
        </row>
        <row r="256">
          <cell r="A256">
            <v>132005010001</v>
          </cell>
          <cell r="B256" t="str">
            <v>VEHICULOS PROPIOS</v>
          </cell>
          <cell r="C256">
            <v>1103137.95</v>
          </cell>
          <cell r="D256">
            <v>1103137.95</v>
          </cell>
        </row>
        <row r="257">
          <cell r="A257">
            <v>132006</v>
          </cell>
          <cell r="B257" t="str">
            <v>MAQUINARIA, EQUIPO Y HERRAMIENTA</v>
          </cell>
          <cell r="C257">
            <v>3447178.92</v>
          </cell>
          <cell r="D257">
            <v>3450845.12</v>
          </cell>
        </row>
        <row r="258">
          <cell r="A258">
            <v>1320060100</v>
          </cell>
          <cell r="B258" t="str">
            <v>MAQUINARIA, EQUIPO Y HERRAMIENTA - VALOR DE ADQUISICION.</v>
          </cell>
          <cell r="C258">
            <v>3447178.92</v>
          </cell>
          <cell r="D258">
            <v>3450845.12</v>
          </cell>
        </row>
        <row r="259">
          <cell r="A259">
            <v>132006010001</v>
          </cell>
          <cell r="B259" t="str">
            <v>MAQUINARIA, EQUIPO Y HERRAMIENTA PROPIAS</v>
          </cell>
          <cell r="C259">
            <v>3447178.92</v>
          </cell>
          <cell r="D259">
            <v>3450845.12</v>
          </cell>
        </row>
        <row r="260">
          <cell r="A260">
            <v>1329</v>
          </cell>
          <cell r="B260" t="str">
            <v>DEPRECIACION ACUMULADA</v>
          </cell>
          <cell r="C260">
            <v>-15346115.800000001</v>
          </cell>
          <cell r="D260">
            <v>-15463574.449999999</v>
          </cell>
        </row>
        <row r="261">
          <cell r="A261">
            <v>132901</v>
          </cell>
          <cell r="B261" t="str">
            <v>VALOR HISTORICO</v>
          </cell>
          <cell r="C261">
            <v>-13299037.65</v>
          </cell>
          <cell r="D261">
            <v>-13413246.57</v>
          </cell>
        </row>
        <row r="262">
          <cell r="A262">
            <v>1329010100</v>
          </cell>
          <cell r="B262" t="str">
            <v>EDIFICACIONES</v>
          </cell>
          <cell r="C262">
            <v>-3252448.61</v>
          </cell>
          <cell r="D262">
            <v>-3273049.47</v>
          </cell>
        </row>
        <row r="263">
          <cell r="A263">
            <v>1329010200</v>
          </cell>
          <cell r="B263" t="str">
            <v>EQUIPO DE COMPUTACION</v>
          </cell>
          <cell r="C263">
            <v>-6343653.0599999996</v>
          </cell>
          <cell r="D263">
            <v>-6398101.9900000002</v>
          </cell>
        </row>
        <row r="264">
          <cell r="A264">
            <v>1329010300</v>
          </cell>
          <cell r="B264" t="str">
            <v>EQUIPO DE OFICINA</v>
          </cell>
          <cell r="C264">
            <v>-196754.66</v>
          </cell>
          <cell r="D264">
            <v>-198388.66</v>
          </cell>
        </row>
        <row r="265">
          <cell r="A265">
            <v>1329010400</v>
          </cell>
          <cell r="B265" t="str">
            <v>MOBILIARIO</v>
          </cell>
          <cell r="C265">
            <v>-295515.2</v>
          </cell>
          <cell r="D265">
            <v>-300596.94</v>
          </cell>
        </row>
        <row r="266">
          <cell r="A266">
            <v>1329010500</v>
          </cell>
          <cell r="B266" t="str">
            <v>VEHICULOS</v>
          </cell>
          <cell r="C266">
            <v>-988449.54</v>
          </cell>
          <cell r="D266">
            <v>-994841.17</v>
          </cell>
        </row>
        <row r="267">
          <cell r="A267">
            <v>1329010600</v>
          </cell>
          <cell r="B267" t="str">
            <v>MAQUINARIA, EQUIPO Y HERRAMIENTA</v>
          </cell>
          <cell r="C267">
            <v>-2222216.58</v>
          </cell>
          <cell r="D267">
            <v>-2248268.34</v>
          </cell>
        </row>
        <row r="268">
          <cell r="A268">
            <v>132902</v>
          </cell>
          <cell r="B268" t="str">
            <v>REVALUOS</v>
          </cell>
          <cell r="C268">
            <v>-2047078.15</v>
          </cell>
          <cell r="D268">
            <v>-2050327.88</v>
          </cell>
        </row>
        <row r="269">
          <cell r="A269">
            <v>1329020100</v>
          </cell>
          <cell r="B269" t="str">
            <v>EDIFICACIONES</v>
          </cell>
          <cell r="C269">
            <v>-2047078.15</v>
          </cell>
          <cell r="D269">
            <v>-2050327.88</v>
          </cell>
        </row>
        <row r="270">
          <cell r="A270">
            <v>133</v>
          </cell>
          <cell r="B270" t="str">
            <v>AMORTIZABLES</v>
          </cell>
          <cell r="C270">
            <v>101918.17</v>
          </cell>
          <cell r="D270">
            <v>104481.12</v>
          </cell>
        </row>
        <row r="271">
          <cell r="A271">
            <v>1330</v>
          </cell>
          <cell r="B271" t="str">
            <v>AMORTIZABLES</v>
          </cell>
          <cell r="C271">
            <v>101918.17</v>
          </cell>
          <cell r="D271">
            <v>104481.12</v>
          </cell>
        </row>
        <row r="272">
          <cell r="A272">
            <v>133002</v>
          </cell>
          <cell r="B272" t="str">
            <v>REMODELACIONES Y READECUACIONES</v>
          </cell>
          <cell r="C272">
            <v>101918.17</v>
          </cell>
          <cell r="D272">
            <v>104481.12</v>
          </cell>
        </row>
        <row r="273">
          <cell r="A273">
            <v>1330020100</v>
          </cell>
          <cell r="B273" t="str">
            <v>INMUEBLES PROPIOS</v>
          </cell>
          <cell r="C273">
            <v>101918.17</v>
          </cell>
          <cell r="D273">
            <v>104481.12</v>
          </cell>
        </row>
        <row r="275">
          <cell r="B275" t="str">
            <v>TOTAL ACTIVO</v>
          </cell>
          <cell r="C275">
            <v>620013720.53999996</v>
          </cell>
          <cell r="D275">
            <v>611350390.16999996</v>
          </cell>
        </row>
        <row r="277">
          <cell r="A277">
            <v>71</v>
          </cell>
          <cell r="B277" t="str">
            <v>COSTOS DE OPERACIONES DE INTERMEDIACION</v>
          </cell>
          <cell r="C277">
            <v>7115354.3099999996</v>
          </cell>
          <cell r="D277">
            <v>8247101.8099999996</v>
          </cell>
        </row>
        <row r="278">
          <cell r="A278">
            <v>711</v>
          </cell>
          <cell r="B278" t="str">
            <v>CAPTACION DE RECURSOS</v>
          </cell>
          <cell r="C278">
            <v>6806177.7400000002</v>
          </cell>
          <cell r="D278">
            <v>7943107.8099999996</v>
          </cell>
        </row>
        <row r="279">
          <cell r="A279">
            <v>7110</v>
          </cell>
          <cell r="B279" t="str">
            <v>CAPTACION DE RECURSOS</v>
          </cell>
          <cell r="C279">
            <v>6806177.7400000002</v>
          </cell>
          <cell r="D279">
            <v>7943107.8099999996</v>
          </cell>
        </row>
        <row r="280">
          <cell r="A280">
            <v>711001</v>
          </cell>
          <cell r="B280" t="str">
            <v>DEPOSITOS</v>
          </cell>
          <cell r="C280">
            <v>119335.63</v>
          </cell>
          <cell r="D280">
            <v>138856.18</v>
          </cell>
        </row>
        <row r="281">
          <cell r="A281">
            <v>7110010200</v>
          </cell>
          <cell r="B281" t="str">
            <v>INTERESES DE DEPOSITOS A PLAZO</v>
          </cell>
          <cell r="C281">
            <v>119335.63</v>
          </cell>
          <cell r="D281">
            <v>138856.18</v>
          </cell>
        </row>
        <row r="282">
          <cell r="A282">
            <v>711001020001</v>
          </cell>
          <cell r="B282" t="str">
            <v>PACTADOS HASTA UN AÑO PLAZO</v>
          </cell>
          <cell r="C282">
            <v>119335.63</v>
          </cell>
          <cell r="D282">
            <v>138856.18</v>
          </cell>
        </row>
        <row r="283">
          <cell r="A283">
            <v>71100102000102</v>
          </cell>
          <cell r="B283" t="str">
            <v>A 30 DIAS PLAZO</v>
          </cell>
          <cell r="C283">
            <v>119335.63</v>
          </cell>
          <cell r="D283">
            <v>138856.18</v>
          </cell>
        </row>
        <row r="284">
          <cell r="A284">
            <v>711002</v>
          </cell>
          <cell r="B284" t="str">
            <v>PRESTAMOS PARA TERCEROS</v>
          </cell>
          <cell r="C284">
            <v>6624407.5199999996</v>
          </cell>
          <cell r="D284">
            <v>7722037.8399999999</v>
          </cell>
        </row>
        <row r="285">
          <cell r="A285">
            <v>7110020100</v>
          </cell>
          <cell r="B285" t="str">
            <v>INTERESES</v>
          </cell>
          <cell r="C285">
            <v>6081361.7300000004</v>
          </cell>
          <cell r="D285">
            <v>7061234.29</v>
          </cell>
        </row>
        <row r="286">
          <cell r="A286">
            <v>711002010001</v>
          </cell>
          <cell r="B286" t="str">
            <v>PACTADOS HASTA UN AÑO PLAZO</v>
          </cell>
          <cell r="C286">
            <v>464096.57</v>
          </cell>
          <cell r="D286">
            <v>563795.53</v>
          </cell>
        </row>
        <row r="287">
          <cell r="A287">
            <v>711002010002</v>
          </cell>
          <cell r="B287" t="str">
            <v>PACTADOS A MAS DE UN AÑO PLAZO</v>
          </cell>
          <cell r="C287">
            <v>4065.77</v>
          </cell>
          <cell r="D287">
            <v>4630.28</v>
          </cell>
        </row>
        <row r="288">
          <cell r="A288">
            <v>711002010003</v>
          </cell>
          <cell r="B288" t="str">
            <v>PACTADOS A CINCO O MAS AÑOS PLAZO</v>
          </cell>
          <cell r="C288">
            <v>5613199.3899999997</v>
          </cell>
          <cell r="D288">
            <v>6492808.4800000004</v>
          </cell>
        </row>
        <row r="289">
          <cell r="A289">
            <v>7110020200</v>
          </cell>
          <cell r="B289" t="str">
            <v>COMISIONES</v>
          </cell>
          <cell r="C289">
            <v>543045.79</v>
          </cell>
          <cell r="D289">
            <v>660803.55000000005</v>
          </cell>
        </row>
        <row r="290">
          <cell r="A290">
            <v>711002020001</v>
          </cell>
          <cell r="B290" t="str">
            <v>PACTADOS HASTA UN AÑO PLAZO</v>
          </cell>
          <cell r="C290">
            <v>35724.129999999997</v>
          </cell>
          <cell r="D290">
            <v>55991.27</v>
          </cell>
        </row>
        <row r="291">
          <cell r="A291">
            <v>711002020003</v>
          </cell>
          <cell r="B291" t="str">
            <v>PACTADOS A CINCO O MAS AÑOS PLAZO</v>
          </cell>
          <cell r="C291">
            <v>507321.66</v>
          </cell>
          <cell r="D291">
            <v>604812.28</v>
          </cell>
        </row>
        <row r="292">
          <cell r="A292">
            <v>711004</v>
          </cell>
          <cell r="B292" t="str">
            <v>TITULOS DE EMISION PROPIA</v>
          </cell>
          <cell r="C292">
            <v>7512.88</v>
          </cell>
          <cell r="D292">
            <v>7512.88</v>
          </cell>
        </row>
        <row r="293">
          <cell r="A293">
            <v>7110040200</v>
          </cell>
          <cell r="B293" t="str">
            <v>OTROS COSTOS DE EMISION</v>
          </cell>
          <cell r="C293">
            <v>7512.88</v>
          </cell>
          <cell r="D293">
            <v>7512.88</v>
          </cell>
        </row>
        <row r="294">
          <cell r="A294">
            <v>711004020003</v>
          </cell>
          <cell r="B294" t="str">
            <v>PACTADOS A CINCO O MAS AÑOS PLAZO</v>
          </cell>
          <cell r="C294">
            <v>7512.88</v>
          </cell>
          <cell r="D294">
            <v>7512.88</v>
          </cell>
        </row>
        <row r="295">
          <cell r="A295">
            <v>71100402000302</v>
          </cell>
          <cell r="B295" t="str">
            <v>TITULOS VALORES SIN GARANTIA HIPOTECARIA</v>
          </cell>
          <cell r="C295">
            <v>7512.88</v>
          </cell>
          <cell r="D295">
            <v>7512.88</v>
          </cell>
        </row>
        <row r="296">
          <cell r="A296">
            <v>711005</v>
          </cell>
          <cell r="B296" t="str">
            <v>PERDIDA POR DIFERENCIA DE PRECIOS</v>
          </cell>
          <cell r="C296">
            <v>26039.66</v>
          </cell>
          <cell r="D296">
            <v>26039.66</v>
          </cell>
        </row>
        <row r="297">
          <cell r="A297">
            <v>7110050100</v>
          </cell>
          <cell r="B297" t="str">
            <v>PERDIDA POR VENTA DE TITULOSVALORES</v>
          </cell>
          <cell r="C297">
            <v>26039.66</v>
          </cell>
          <cell r="D297">
            <v>26039.66</v>
          </cell>
        </row>
        <row r="298">
          <cell r="A298">
            <v>711005010001</v>
          </cell>
          <cell r="B298" t="str">
            <v>DOCUMENTOS TRANSADOS HASTA UN AÑO PLAZO</v>
          </cell>
          <cell r="C298">
            <v>26039.66</v>
          </cell>
          <cell r="D298">
            <v>26039.66</v>
          </cell>
        </row>
        <row r="299">
          <cell r="A299">
            <v>711007</v>
          </cell>
          <cell r="B299" t="str">
            <v>OTROS COSTOS DE INTERMEDIACION</v>
          </cell>
          <cell r="C299">
            <v>28882.05</v>
          </cell>
          <cell r="D299">
            <v>48661.25</v>
          </cell>
        </row>
        <row r="300">
          <cell r="A300">
            <v>7110070300</v>
          </cell>
          <cell r="B300" t="str">
            <v>COMISIONES PAGADAS POR ADQUISICION DE TITULOS VALORES</v>
          </cell>
          <cell r="C300">
            <v>28882.05</v>
          </cell>
          <cell r="D300">
            <v>48661.25</v>
          </cell>
        </row>
        <row r="301">
          <cell r="A301">
            <v>712</v>
          </cell>
          <cell r="B301" t="str">
            <v>SANEAMIENTO DE ACTIVOS DE INTERMEDIACION</v>
          </cell>
          <cell r="C301">
            <v>309176.57</v>
          </cell>
          <cell r="D301">
            <v>303994</v>
          </cell>
        </row>
        <row r="302">
          <cell r="A302">
            <v>7120</v>
          </cell>
          <cell r="B302" t="str">
            <v>SANEAMIENTO DE ACTIVOS DE INTERMEDIACION</v>
          </cell>
          <cell r="C302">
            <v>309176.57</v>
          </cell>
          <cell r="D302">
            <v>303994</v>
          </cell>
        </row>
        <row r="303">
          <cell r="A303">
            <v>712000</v>
          </cell>
          <cell r="B303" t="str">
            <v>SANEAMIENTO DE ACTIVOS DE INTERMEDIACION</v>
          </cell>
          <cell r="C303">
            <v>309176.57</v>
          </cell>
          <cell r="D303">
            <v>303994</v>
          </cell>
        </row>
        <row r="304">
          <cell r="A304">
            <v>7120000200</v>
          </cell>
          <cell r="B304" t="str">
            <v>SANEAMIENTO DE PRESTAMOS E INTERESES</v>
          </cell>
          <cell r="C304">
            <v>309176.57</v>
          </cell>
          <cell r="D304">
            <v>303994</v>
          </cell>
        </row>
        <row r="305">
          <cell r="A305">
            <v>712000020001</v>
          </cell>
          <cell r="B305" t="str">
            <v>CAPITAL</v>
          </cell>
          <cell r="C305">
            <v>84861.87</v>
          </cell>
          <cell r="D305">
            <v>79632.33</v>
          </cell>
        </row>
        <row r="306">
          <cell r="A306">
            <v>71200002000101</v>
          </cell>
          <cell r="B306" t="str">
            <v>RESERVA PRESTAMOS CATEGORIA A2 Y B</v>
          </cell>
          <cell r="C306">
            <v>84861.87</v>
          </cell>
          <cell r="D306">
            <v>79632.33</v>
          </cell>
        </row>
        <row r="307">
          <cell r="A307">
            <v>712000020002</v>
          </cell>
          <cell r="B307" t="str">
            <v>INTERESES</v>
          </cell>
          <cell r="C307">
            <v>243.26</v>
          </cell>
          <cell r="D307">
            <v>290.23</v>
          </cell>
        </row>
        <row r="308">
          <cell r="A308">
            <v>71200002000201</v>
          </cell>
          <cell r="B308" t="str">
            <v>RESERVA PRESTAMOS CATEGORIA A2 Y B</v>
          </cell>
          <cell r="C308">
            <v>243.26</v>
          </cell>
          <cell r="D308">
            <v>290.23</v>
          </cell>
        </row>
        <row r="309">
          <cell r="A309">
            <v>712000020003</v>
          </cell>
          <cell r="B309" t="str">
            <v>RESERVA VOLUNTARIA DE PRESTAMOS</v>
          </cell>
          <cell r="C309">
            <v>224071.44</v>
          </cell>
          <cell r="D309">
            <v>224071.44</v>
          </cell>
        </row>
        <row r="310">
          <cell r="A310">
            <v>72</v>
          </cell>
          <cell r="B310" t="str">
            <v>COSTOS DE OTRAS OPERACIONES</v>
          </cell>
          <cell r="C310">
            <v>5057590.87</v>
          </cell>
          <cell r="D310">
            <v>5890629.0099999998</v>
          </cell>
        </row>
        <row r="311">
          <cell r="A311">
            <v>722</v>
          </cell>
          <cell r="B311" t="str">
            <v>PRESTACION DE SERVICIOS</v>
          </cell>
          <cell r="C311">
            <v>5057590.87</v>
          </cell>
          <cell r="D311">
            <v>5890629.0099999998</v>
          </cell>
        </row>
        <row r="312">
          <cell r="A312">
            <v>7220</v>
          </cell>
          <cell r="B312" t="str">
            <v>PRESTACION DE SERVICIOS</v>
          </cell>
          <cell r="C312">
            <v>5057590.87</v>
          </cell>
          <cell r="D312">
            <v>5890629.0099999998</v>
          </cell>
        </row>
        <row r="313">
          <cell r="A313">
            <v>722001</v>
          </cell>
          <cell r="B313" t="str">
            <v>PRESTACION DE SERVICIOS FINANCIEROS</v>
          </cell>
          <cell r="C313">
            <v>4810483.16</v>
          </cell>
          <cell r="D313">
            <v>5601951.3600000003</v>
          </cell>
        </row>
        <row r="314">
          <cell r="A314">
            <v>7220010000</v>
          </cell>
          <cell r="B314" t="str">
            <v>PRESTACION DE SERVICIOS FINANCIEROS</v>
          </cell>
          <cell r="C314">
            <v>4810483.16</v>
          </cell>
          <cell r="D314">
            <v>5601951.3600000003</v>
          </cell>
        </row>
        <row r="315">
          <cell r="A315">
            <v>722001000006</v>
          </cell>
          <cell r="B315" t="str">
            <v>UNIDAD PYME</v>
          </cell>
          <cell r="C315">
            <v>158826.26999999999</v>
          </cell>
          <cell r="D315">
            <v>182232.35</v>
          </cell>
        </row>
        <row r="316">
          <cell r="A316">
            <v>722001000010</v>
          </cell>
          <cell r="B316" t="str">
            <v>RESGUARDO Y CUSTODIA DE DOCUMENTOS</v>
          </cell>
          <cell r="C316">
            <v>819.14</v>
          </cell>
          <cell r="D316">
            <v>819.14</v>
          </cell>
        </row>
        <row r="317">
          <cell r="A317">
            <v>722001000013</v>
          </cell>
          <cell r="B317" t="str">
            <v>SERVICIOS POR PAGO DE REMESAS FAMILIARES</v>
          </cell>
          <cell r="C317">
            <v>152423.59</v>
          </cell>
          <cell r="D317">
            <v>177730.85</v>
          </cell>
        </row>
        <row r="318">
          <cell r="A318">
            <v>722001000015</v>
          </cell>
          <cell r="B318" t="str">
            <v>TARJETAS</v>
          </cell>
          <cell r="C318">
            <v>2912678.97</v>
          </cell>
          <cell r="D318">
            <v>3402159.52</v>
          </cell>
        </row>
        <row r="319">
          <cell r="A319">
            <v>72200100001501</v>
          </cell>
          <cell r="B319" t="str">
            <v>TARJETA DE CREDITO</v>
          </cell>
          <cell r="C319">
            <v>1902341.85</v>
          </cell>
          <cell r="D319">
            <v>2209052.11</v>
          </cell>
        </row>
        <row r="320">
          <cell r="A320">
            <v>72200100001502</v>
          </cell>
          <cell r="B320" t="str">
            <v>TARJETA DE DEBITO</v>
          </cell>
          <cell r="C320">
            <v>1010337.12</v>
          </cell>
          <cell r="D320">
            <v>1193107.4099999999</v>
          </cell>
        </row>
        <row r="321">
          <cell r="A321">
            <v>722001000024</v>
          </cell>
          <cell r="B321" t="str">
            <v>SERVICIO SARO</v>
          </cell>
          <cell r="C321">
            <v>51039.11</v>
          </cell>
          <cell r="D321">
            <v>58864.83</v>
          </cell>
        </row>
        <row r="322">
          <cell r="A322">
            <v>722001000025</v>
          </cell>
          <cell r="B322" t="str">
            <v>SERVICIO CREDIT SCORING</v>
          </cell>
          <cell r="C322">
            <v>77239.31</v>
          </cell>
          <cell r="D322">
            <v>88190.76</v>
          </cell>
        </row>
        <row r="323">
          <cell r="A323">
            <v>722001000041</v>
          </cell>
          <cell r="B323" t="str">
            <v>SERVICIO DE SALUD A TU ALCANCE</v>
          </cell>
          <cell r="C323">
            <v>730.79</v>
          </cell>
          <cell r="D323">
            <v>853.59</v>
          </cell>
        </row>
        <row r="324">
          <cell r="A324">
            <v>722001000042</v>
          </cell>
          <cell r="B324" t="str">
            <v>COMISIONES ATM´S</v>
          </cell>
          <cell r="C324">
            <v>56.2</v>
          </cell>
          <cell r="D324">
            <v>67.099999999999994</v>
          </cell>
        </row>
        <row r="325">
          <cell r="A325">
            <v>72200100004203</v>
          </cell>
          <cell r="B325" t="str">
            <v>COMISION A ATH POR OPERACIONES DE OTROS BANCOS EN ATM DE FCB</v>
          </cell>
          <cell r="C325">
            <v>56.2</v>
          </cell>
          <cell r="D325">
            <v>67.099999999999994</v>
          </cell>
        </row>
        <row r="326">
          <cell r="A326">
            <v>722001000043</v>
          </cell>
          <cell r="B326" t="str">
            <v>ADMINISTRACION Y OTROS COSTOS POR SERVICIO EN ATM´S</v>
          </cell>
          <cell r="C326">
            <v>793867.79</v>
          </cell>
          <cell r="D326">
            <v>919444.03</v>
          </cell>
        </row>
        <row r="327">
          <cell r="A327">
            <v>722001000046</v>
          </cell>
          <cell r="B327" t="str">
            <v>CORRESPONSALES NO BANCARIOS</v>
          </cell>
          <cell r="C327">
            <v>1113.6600000000001</v>
          </cell>
          <cell r="D327">
            <v>1299.27</v>
          </cell>
        </row>
        <row r="328">
          <cell r="A328">
            <v>72200100004601</v>
          </cell>
          <cell r="B328" t="str">
            <v>COMISION POR SERVICIOS DE RED DE CNB</v>
          </cell>
          <cell r="C328">
            <v>1113.6600000000001</v>
          </cell>
          <cell r="D328">
            <v>1299.27</v>
          </cell>
        </row>
        <row r="329">
          <cell r="A329">
            <v>722001000048</v>
          </cell>
          <cell r="B329" t="str">
            <v>ADMINISTRACION Y OTROS COSTOS POR SERVICIOS DE CNB</v>
          </cell>
          <cell r="C329">
            <v>80201.350000000006</v>
          </cell>
          <cell r="D329">
            <v>90805.84</v>
          </cell>
        </row>
        <row r="330">
          <cell r="A330">
            <v>722001000056</v>
          </cell>
          <cell r="B330" t="str">
            <v>BANCA MOVIL</v>
          </cell>
          <cell r="C330">
            <v>154606.43</v>
          </cell>
          <cell r="D330">
            <v>164150.81</v>
          </cell>
        </row>
        <row r="331">
          <cell r="A331">
            <v>72200100005601</v>
          </cell>
          <cell r="B331" t="str">
            <v>COMISION POR SERVICIO DE BANCA MOVIL</v>
          </cell>
          <cell r="C331">
            <v>33436.36</v>
          </cell>
          <cell r="D331">
            <v>26647.19</v>
          </cell>
        </row>
        <row r="332">
          <cell r="A332">
            <v>72200100005602</v>
          </cell>
          <cell r="B332" t="str">
            <v>ADMINISTRACION Y OTROS COSTOS POR SERVICIO DE BANCA MOVIL</v>
          </cell>
          <cell r="C332">
            <v>121170.07</v>
          </cell>
          <cell r="D332">
            <v>137503.62</v>
          </cell>
        </row>
        <row r="333">
          <cell r="A333">
            <v>722001000060</v>
          </cell>
          <cell r="B333" t="str">
            <v>CALL CENTER TARJETAS</v>
          </cell>
          <cell r="C333">
            <v>374801.78</v>
          </cell>
          <cell r="D333">
            <v>456509.24</v>
          </cell>
        </row>
        <row r="334">
          <cell r="A334">
            <v>722001000066</v>
          </cell>
          <cell r="B334" t="str">
            <v>SERVICIO DE KIOSKOS FINANCIEROS</v>
          </cell>
          <cell r="C334">
            <v>15559.22</v>
          </cell>
          <cell r="D334">
            <v>18759.43</v>
          </cell>
        </row>
        <row r="335">
          <cell r="A335">
            <v>72200100006601</v>
          </cell>
          <cell r="B335" t="str">
            <v>COMISION POR USO DE KIOSKOS</v>
          </cell>
          <cell r="C335">
            <v>825</v>
          </cell>
          <cell r="D335">
            <v>990</v>
          </cell>
        </row>
        <row r="336">
          <cell r="A336">
            <v>72200100006603</v>
          </cell>
          <cell r="B336" t="str">
            <v>COMISION POR SERVICIO DE ADMINISTRACION DE KIOSKOS</v>
          </cell>
          <cell r="C336">
            <v>14734.22</v>
          </cell>
          <cell r="D336">
            <v>17769.43</v>
          </cell>
        </row>
        <row r="337">
          <cell r="A337">
            <v>722001000099</v>
          </cell>
          <cell r="B337" t="str">
            <v>OTROS</v>
          </cell>
          <cell r="C337">
            <v>36519.550000000003</v>
          </cell>
          <cell r="D337">
            <v>40064.6</v>
          </cell>
        </row>
        <row r="338">
          <cell r="A338">
            <v>722002</v>
          </cell>
          <cell r="B338" t="str">
            <v>PRESTACION DE SERVICIOS TECNICOS</v>
          </cell>
          <cell r="C338">
            <v>247107.71</v>
          </cell>
          <cell r="D338">
            <v>288677.65000000002</v>
          </cell>
        </row>
        <row r="339">
          <cell r="A339">
            <v>7220020300</v>
          </cell>
          <cell r="B339" t="str">
            <v>SERVICIOS DE CAPACITACION</v>
          </cell>
          <cell r="C339">
            <v>125700.09</v>
          </cell>
          <cell r="D339">
            <v>147631.79999999999</v>
          </cell>
        </row>
        <row r="340">
          <cell r="A340">
            <v>7220020700</v>
          </cell>
          <cell r="B340" t="str">
            <v>ASESORIA</v>
          </cell>
          <cell r="C340">
            <v>54925.39</v>
          </cell>
          <cell r="D340">
            <v>63550.67</v>
          </cell>
        </row>
        <row r="341">
          <cell r="A341">
            <v>7220029100</v>
          </cell>
          <cell r="B341" t="str">
            <v>OTROS</v>
          </cell>
          <cell r="C341">
            <v>66482.23</v>
          </cell>
          <cell r="D341">
            <v>77495.179999999993</v>
          </cell>
        </row>
        <row r="342">
          <cell r="A342">
            <v>722002910002</v>
          </cell>
          <cell r="B342" t="str">
            <v>SERVICIO DE ORGANIZACION Y METODO</v>
          </cell>
          <cell r="C342">
            <v>659.34</v>
          </cell>
          <cell r="D342">
            <v>769.23</v>
          </cell>
        </row>
        <row r="343">
          <cell r="A343">
            <v>722002910003</v>
          </cell>
          <cell r="B343" t="str">
            <v>SERVICIO DE SELECCION Y EVALUACION DE RECURSOS HUMANOS</v>
          </cell>
          <cell r="C343">
            <v>15576.08</v>
          </cell>
          <cell r="D343">
            <v>18035.669999999998</v>
          </cell>
        </row>
        <row r="344">
          <cell r="A344">
            <v>722002910004</v>
          </cell>
          <cell r="B344" t="str">
            <v>SERVICIO DE CIERRE CENTRALIZADO EN CADI</v>
          </cell>
          <cell r="C344">
            <v>50246.81</v>
          </cell>
          <cell r="D344">
            <v>58690.28</v>
          </cell>
        </row>
        <row r="346">
          <cell r="B346" t="str">
            <v>TOTAL COSTOS</v>
          </cell>
          <cell r="C346">
            <v>12172945.18</v>
          </cell>
          <cell r="D346">
            <v>14137730.82</v>
          </cell>
        </row>
        <row r="348">
          <cell r="A348">
            <v>81</v>
          </cell>
          <cell r="B348" t="str">
            <v>GASTOS DE OPERACION</v>
          </cell>
          <cell r="C348">
            <v>5107262.0599999996</v>
          </cell>
          <cell r="D348">
            <v>5943358.8300000001</v>
          </cell>
        </row>
        <row r="349">
          <cell r="A349">
            <v>811</v>
          </cell>
          <cell r="B349" t="str">
            <v>GASTOS DE FUNCIONARIOS Y EMPLEADOS</v>
          </cell>
          <cell r="C349">
            <v>2704681.56</v>
          </cell>
          <cell r="D349">
            <v>3142888.65</v>
          </cell>
        </row>
        <row r="350">
          <cell r="A350">
            <v>8110</v>
          </cell>
          <cell r="B350" t="str">
            <v>GASTOS DE FUNCIONARIOS Y EMPLEADOS</v>
          </cell>
          <cell r="C350">
            <v>2704681.56</v>
          </cell>
          <cell r="D350">
            <v>3142888.65</v>
          </cell>
        </row>
        <row r="351">
          <cell r="A351">
            <v>811001</v>
          </cell>
          <cell r="B351" t="str">
            <v>REMUNERACIONES</v>
          </cell>
          <cell r="C351">
            <v>1122374.82</v>
          </cell>
          <cell r="D351">
            <v>1320837.44</v>
          </cell>
        </row>
        <row r="352">
          <cell r="A352">
            <v>8110010100</v>
          </cell>
          <cell r="B352" t="str">
            <v>SALARIOS ORDINARIOS</v>
          </cell>
          <cell r="C352">
            <v>1102909.1599999999</v>
          </cell>
          <cell r="D352">
            <v>1298338.3799999999</v>
          </cell>
        </row>
        <row r="353">
          <cell r="A353">
            <v>8110010200</v>
          </cell>
          <cell r="B353" t="str">
            <v>SALARIOS EXTRAORDINARIOS</v>
          </cell>
          <cell r="C353">
            <v>19465.66</v>
          </cell>
          <cell r="D353">
            <v>22499.06</v>
          </cell>
        </row>
        <row r="354">
          <cell r="A354">
            <v>811002</v>
          </cell>
          <cell r="B354" t="str">
            <v>PRESTACIONES AL PERSONAL</v>
          </cell>
          <cell r="C354">
            <v>883525.13</v>
          </cell>
          <cell r="D354">
            <v>1007498.34</v>
          </cell>
        </row>
        <row r="355">
          <cell r="A355">
            <v>8110020100</v>
          </cell>
          <cell r="B355" t="str">
            <v>AGUINALDOS Y BONIFICACIONES</v>
          </cell>
          <cell r="C355">
            <v>417480.02</v>
          </cell>
          <cell r="D355">
            <v>452062.65</v>
          </cell>
        </row>
        <row r="356">
          <cell r="A356">
            <v>811002010001</v>
          </cell>
          <cell r="B356" t="str">
            <v>AGUINALDO</v>
          </cell>
          <cell r="C356">
            <v>100660.02</v>
          </cell>
          <cell r="D356">
            <v>117465.22</v>
          </cell>
        </row>
        <row r="357">
          <cell r="A357">
            <v>811002010002</v>
          </cell>
          <cell r="B357" t="str">
            <v>BONIFICACIONES</v>
          </cell>
          <cell r="C357">
            <v>316820</v>
          </cell>
          <cell r="D357">
            <v>334597.43</v>
          </cell>
        </row>
        <row r="358">
          <cell r="A358">
            <v>8110020200</v>
          </cell>
          <cell r="B358" t="str">
            <v>VACACIONES</v>
          </cell>
          <cell r="C358">
            <v>107881.31</v>
          </cell>
          <cell r="D358">
            <v>125776.12</v>
          </cell>
        </row>
        <row r="359">
          <cell r="A359">
            <v>811002020001</v>
          </cell>
          <cell r="B359" t="str">
            <v>ORDINARIAS</v>
          </cell>
          <cell r="C359">
            <v>107881.31</v>
          </cell>
          <cell r="D359">
            <v>125776.12</v>
          </cell>
        </row>
        <row r="360">
          <cell r="A360">
            <v>8110020300</v>
          </cell>
          <cell r="B360" t="str">
            <v>UNIFORMES</v>
          </cell>
          <cell r="C360">
            <v>4460.74</v>
          </cell>
          <cell r="D360">
            <v>4460.74</v>
          </cell>
        </row>
        <row r="361">
          <cell r="A361">
            <v>8110020400</v>
          </cell>
          <cell r="B361" t="str">
            <v>SEGURO SOCIAL Y F.S.V.</v>
          </cell>
          <cell r="C361">
            <v>39435.93</v>
          </cell>
          <cell r="D361">
            <v>45581.84</v>
          </cell>
        </row>
        <row r="362">
          <cell r="A362">
            <v>811002040001</v>
          </cell>
          <cell r="B362" t="str">
            <v>SALUD</v>
          </cell>
          <cell r="C362">
            <v>39435.93</v>
          </cell>
          <cell r="D362">
            <v>45581.84</v>
          </cell>
        </row>
        <row r="363">
          <cell r="A363">
            <v>8110020500</v>
          </cell>
          <cell r="B363" t="str">
            <v>INSAFOR</v>
          </cell>
          <cell r="C363">
            <v>5253.54</v>
          </cell>
          <cell r="D363">
            <v>6096.68</v>
          </cell>
        </row>
        <row r="364">
          <cell r="A364">
            <v>8110020600</v>
          </cell>
          <cell r="B364" t="str">
            <v>GASTOS MEDICOS</v>
          </cell>
          <cell r="C364">
            <v>7751.08</v>
          </cell>
          <cell r="D364">
            <v>8987.42</v>
          </cell>
        </row>
        <row r="365">
          <cell r="A365">
            <v>8110020800</v>
          </cell>
          <cell r="B365" t="str">
            <v>ATENCIONES Y RECREACIONES</v>
          </cell>
          <cell r="C365">
            <v>44642.9</v>
          </cell>
          <cell r="D365">
            <v>60786.84</v>
          </cell>
        </row>
        <row r="366">
          <cell r="A366">
            <v>811002080001</v>
          </cell>
          <cell r="B366" t="str">
            <v>ATENCIONES SOCIALES</v>
          </cell>
          <cell r="C366">
            <v>30238.71</v>
          </cell>
          <cell r="D366">
            <v>42602.69</v>
          </cell>
        </row>
        <row r="367">
          <cell r="A367">
            <v>811002080002</v>
          </cell>
          <cell r="B367" t="str">
            <v>ACTIVIDADES DEPORTIVAS, CULTURALES Y OTRAS</v>
          </cell>
          <cell r="C367">
            <v>14404.19</v>
          </cell>
          <cell r="D367">
            <v>18184.150000000001</v>
          </cell>
        </row>
        <row r="368">
          <cell r="A368">
            <v>8110020900</v>
          </cell>
          <cell r="B368" t="str">
            <v>OTROS SEGUROS</v>
          </cell>
          <cell r="C368">
            <v>75935.009999999995</v>
          </cell>
          <cell r="D368">
            <v>95418.85</v>
          </cell>
        </row>
        <row r="369">
          <cell r="A369">
            <v>811002090001</v>
          </cell>
          <cell r="B369" t="str">
            <v>DE VIDA</v>
          </cell>
          <cell r="C369">
            <v>21614.67</v>
          </cell>
          <cell r="D369">
            <v>32044.05</v>
          </cell>
        </row>
        <row r="370">
          <cell r="A370">
            <v>811002090002</v>
          </cell>
          <cell r="B370" t="str">
            <v>DE FIDELIDAD</v>
          </cell>
          <cell r="C370">
            <v>8671</v>
          </cell>
          <cell r="D370">
            <v>10117.23</v>
          </cell>
        </row>
        <row r="371">
          <cell r="A371">
            <v>811002090003</v>
          </cell>
          <cell r="B371" t="str">
            <v>MEDICO HOSPITALARIO</v>
          </cell>
          <cell r="C371">
            <v>45649.34</v>
          </cell>
          <cell r="D371">
            <v>53257.57</v>
          </cell>
        </row>
        <row r="372">
          <cell r="A372">
            <v>8110021000</v>
          </cell>
          <cell r="B372" t="str">
            <v>AFP'S</v>
          </cell>
          <cell r="C372">
            <v>103643.57</v>
          </cell>
          <cell r="D372">
            <v>122317.11</v>
          </cell>
        </row>
        <row r="373">
          <cell r="A373">
            <v>811002100001</v>
          </cell>
          <cell r="B373" t="str">
            <v>CONFIA</v>
          </cell>
          <cell r="C373">
            <v>59654.5</v>
          </cell>
          <cell r="D373">
            <v>69457.119999999995</v>
          </cell>
        </row>
        <row r="374">
          <cell r="A374">
            <v>811002100002</v>
          </cell>
          <cell r="B374" t="str">
            <v>CRECER</v>
          </cell>
          <cell r="C374">
            <v>43989.07</v>
          </cell>
          <cell r="D374">
            <v>52859.99</v>
          </cell>
        </row>
        <row r="375">
          <cell r="A375">
            <v>8110029100</v>
          </cell>
          <cell r="B375" t="str">
            <v>OTRAS PRESTACIONES AL PERSONAL</v>
          </cell>
          <cell r="C375">
            <v>77041.03</v>
          </cell>
          <cell r="D375">
            <v>86010.09</v>
          </cell>
        </row>
        <row r="376">
          <cell r="A376">
            <v>811002910001</v>
          </cell>
          <cell r="B376" t="str">
            <v>PRESTACION ALIMENTARIA</v>
          </cell>
          <cell r="C376">
            <v>29928.03</v>
          </cell>
          <cell r="D376">
            <v>35108.29</v>
          </cell>
        </row>
        <row r="377">
          <cell r="A377">
            <v>811002910002</v>
          </cell>
          <cell r="B377" t="str">
            <v>CAFE, AZUCAR Y ALIMENTACION</v>
          </cell>
          <cell r="C377">
            <v>11935.24</v>
          </cell>
          <cell r="D377">
            <v>13723.4</v>
          </cell>
        </row>
        <row r="378">
          <cell r="A378">
            <v>811002910003</v>
          </cell>
          <cell r="B378" t="str">
            <v>PRESTACION 25% I.S.S.S.</v>
          </cell>
          <cell r="C378">
            <v>23989.360000000001</v>
          </cell>
          <cell r="D378">
            <v>24124.36</v>
          </cell>
        </row>
        <row r="379">
          <cell r="A379">
            <v>811002910006</v>
          </cell>
          <cell r="B379" t="str">
            <v>IPSFA</v>
          </cell>
          <cell r="C379">
            <v>374.11</v>
          </cell>
          <cell r="D379">
            <v>425.46</v>
          </cell>
        </row>
        <row r="380">
          <cell r="A380">
            <v>811002910099</v>
          </cell>
          <cell r="B380" t="str">
            <v>OTRAS</v>
          </cell>
          <cell r="C380">
            <v>10814.29</v>
          </cell>
          <cell r="D380">
            <v>12628.58</v>
          </cell>
        </row>
        <row r="381">
          <cell r="A381">
            <v>811003</v>
          </cell>
          <cell r="B381" t="str">
            <v>INDEMNIZACIONES AL PERSONAL</v>
          </cell>
          <cell r="C381">
            <v>119744</v>
          </cell>
          <cell r="D381">
            <v>142479.29</v>
          </cell>
        </row>
        <row r="382">
          <cell r="A382">
            <v>8110030100</v>
          </cell>
          <cell r="B382" t="str">
            <v>POR DESPIDO</v>
          </cell>
          <cell r="C382">
            <v>119744</v>
          </cell>
          <cell r="D382">
            <v>142479.29</v>
          </cell>
        </row>
        <row r="383">
          <cell r="A383">
            <v>811004</v>
          </cell>
          <cell r="B383" t="str">
            <v>GASTOS DEL DIRECTORIO</v>
          </cell>
          <cell r="C383">
            <v>341161.95</v>
          </cell>
          <cell r="D383">
            <v>405922.79</v>
          </cell>
        </row>
        <row r="384">
          <cell r="A384">
            <v>8110040100</v>
          </cell>
          <cell r="B384" t="str">
            <v>DIETAS</v>
          </cell>
          <cell r="C384">
            <v>268898.42</v>
          </cell>
          <cell r="D384">
            <v>312398.42</v>
          </cell>
        </row>
        <row r="385">
          <cell r="A385">
            <v>811004010001</v>
          </cell>
          <cell r="B385" t="str">
            <v>CONSEJO DIRECTIVO O JUNTA DIRECTIVA</v>
          </cell>
          <cell r="C385">
            <v>268898.42</v>
          </cell>
          <cell r="D385">
            <v>312398.42</v>
          </cell>
        </row>
        <row r="386">
          <cell r="A386">
            <v>8110049100</v>
          </cell>
          <cell r="B386" t="str">
            <v>OTRAS PRESTACIONES</v>
          </cell>
          <cell r="C386">
            <v>72263.53</v>
          </cell>
          <cell r="D386">
            <v>93524.37</v>
          </cell>
        </row>
        <row r="387">
          <cell r="A387">
            <v>811004910001</v>
          </cell>
          <cell r="B387" t="str">
            <v>ALIMENTACION</v>
          </cell>
          <cell r="C387">
            <v>3305.55</v>
          </cell>
          <cell r="D387">
            <v>3986.05</v>
          </cell>
        </row>
        <row r="388">
          <cell r="A388">
            <v>811004910002</v>
          </cell>
          <cell r="B388" t="str">
            <v>SEGURO MEDICO HOSPITALARIO</v>
          </cell>
          <cell r="C388">
            <v>34054.559999999998</v>
          </cell>
          <cell r="D388">
            <v>39730.32</v>
          </cell>
        </row>
        <row r="389">
          <cell r="A389">
            <v>811004910003</v>
          </cell>
          <cell r="B389" t="str">
            <v>SEGURO DE VIDA</v>
          </cell>
          <cell r="C389">
            <v>16923.78</v>
          </cell>
          <cell r="D389">
            <v>26916.38</v>
          </cell>
        </row>
        <row r="390">
          <cell r="A390">
            <v>811004910005</v>
          </cell>
          <cell r="B390" t="str">
            <v>GASTOS DE VIAJE</v>
          </cell>
          <cell r="C390">
            <v>15985.85</v>
          </cell>
          <cell r="D390">
            <v>20667.330000000002</v>
          </cell>
        </row>
        <row r="391">
          <cell r="A391">
            <v>811004910099</v>
          </cell>
          <cell r="B391" t="str">
            <v>OTRAS</v>
          </cell>
          <cell r="C391">
            <v>1993.79</v>
          </cell>
          <cell r="D391">
            <v>2224.29</v>
          </cell>
        </row>
        <row r="392">
          <cell r="A392">
            <v>811005</v>
          </cell>
          <cell r="B392" t="str">
            <v>OTROS GASTOS DEL PERSONAL</v>
          </cell>
          <cell r="C392">
            <v>237875.66</v>
          </cell>
          <cell r="D392">
            <v>266150.78999999998</v>
          </cell>
        </row>
        <row r="393">
          <cell r="A393">
            <v>8110050100</v>
          </cell>
          <cell r="B393" t="str">
            <v>CAPACITACION</v>
          </cell>
          <cell r="C393">
            <v>86597.38</v>
          </cell>
          <cell r="D393">
            <v>92759.59</v>
          </cell>
        </row>
        <row r="394">
          <cell r="A394">
            <v>811005010001</v>
          </cell>
          <cell r="B394" t="str">
            <v>INSTITUTOCIONAL</v>
          </cell>
          <cell r="C394">
            <v>75908.17</v>
          </cell>
          <cell r="D394">
            <v>78303.360000000001</v>
          </cell>
        </row>
        <row r="395">
          <cell r="A395">
            <v>811005010002</v>
          </cell>
          <cell r="B395" t="str">
            <v>PROGRAMA DE BECAS A EMPLEADOS</v>
          </cell>
          <cell r="C395">
            <v>10689.21</v>
          </cell>
          <cell r="D395">
            <v>14456.23</v>
          </cell>
        </row>
        <row r="396">
          <cell r="A396">
            <v>8110050200</v>
          </cell>
          <cell r="B396" t="str">
            <v>GASTOS DE VIAJE</v>
          </cell>
          <cell r="C396">
            <v>17990.75</v>
          </cell>
          <cell r="D396">
            <v>22045.15</v>
          </cell>
        </row>
        <row r="397">
          <cell r="A397">
            <v>8110050300</v>
          </cell>
          <cell r="B397" t="str">
            <v>COMBUSTIBLE Y LUBRICANTES</v>
          </cell>
          <cell r="C397">
            <v>184.22</v>
          </cell>
          <cell r="D397">
            <v>312.41000000000003</v>
          </cell>
        </row>
        <row r="398">
          <cell r="A398">
            <v>8110050400</v>
          </cell>
          <cell r="B398" t="str">
            <v>VI TICOS Y TRANSPORTE</v>
          </cell>
          <cell r="C398">
            <v>133103.31</v>
          </cell>
          <cell r="D398">
            <v>151033.64000000001</v>
          </cell>
        </row>
        <row r="399">
          <cell r="A399">
            <v>811005040001</v>
          </cell>
          <cell r="B399" t="str">
            <v>VIATICOS</v>
          </cell>
          <cell r="C399">
            <v>65283.5</v>
          </cell>
          <cell r="D399">
            <v>68656.78</v>
          </cell>
        </row>
        <row r="400">
          <cell r="A400">
            <v>811005040002</v>
          </cell>
          <cell r="B400" t="str">
            <v>TRANSPORTE</v>
          </cell>
          <cell r="C400">
            <v>27271.29</v>
          </cell>
          <cell r="D400">
            <v>32006.54</v>
          </cell>
        </row>
        <row r="401">
          <cell r="A401">
            <v>811005040003</v>
          </cell>
          <cell r="B401" t="str">
            <v>KILOMETRAJE</v>
          </cell>
          <cell r="C401">
            <v>40548.519999999997</v>
          </cell>
          <cell r="D401">
            <v>50370.32</v>
          </cell>
        </row>
        <row r="402">
          <cell r="A402">
            <v>812</v>
          </cell>
          <cell r="B402" t="str">
            <v>GASTOS GENERALES</v>
          </cell>
          <cell r="C402">
            <v>1988227.83</v>
          </cell>
          <cell r="D402">
            <v>2318255.06</v>
          </cell>
        </row>
        <row r="403">
          <cell r="A403">
            <v>8120</v>
          </cell>
          <cell r="B403" t="str">
            <v>GASTOS GENERALES</v>
          </cell>
          <cell r="C403">
            <v>1988227.83</v>
          </cell>
          <cell r="D403">
            <v>2318255.06</v>
          </cell>
        </row>
        <row r="404">
          <cell r="A404">
            <v>812001</v>
          </cell>
          <cell r="B404" t="str">
            <v>CONSUMO DE MATERIALES</v>
          </cell>
          <cell r="C404">
            <v>57834.91</v>
          </cell>
          <cell r="D404">
            <v>66373.7</v>
          </cell>
        </row>
        <row r="405">
          <cell r="A405">
            <v>8120010100</v>
          </cell>
          <cell r="B405" t="str">
            <v>COMBUSTIBLE Y LUBRICANTES</v>
          </cell>
          <cell r="C405">
            <v>6174.14</v>
          </cell>
          <cell r="D405">
            <v>8317.49</v>
          </cell>
        </row>
        <row r="406">
          <cell r="A406">
            <v>8120010200</v>
          </cell>
          <cell r="B406" t="str">
            <v>PAPELERIA Y UTILES</v>
          </cell>
          <cell r="C406">
            <v>26541.38</v>
          </cell>
          <cell r="D406">
            <v>29176.6</v>
          </cell>
        </row>
        <row r="407">
          <cell r="A407">
            <v>8120010300</v>
          </cell>
          <cell r="B407" t="str">
            <v>MATERIALES DE LIMPIEZA</v>
          </cell>
          <cell r="C407">
            <v>25119.39</v>
          </cell>
          <cell r="D407">
            <v>28879.61</v>
          </cell>
        </row>
        <row r="408">
          <cell r="A408">
            <v>812002</v>
          </cell>
          <cell r="B408" t="str">
            <v>REPARACION Y MANTENIMIENTO DE ACTIVO FIJO</v>
          </cell>
          <cell r="C408">
            <v>138309.6</v>
          </cell>
          <cell r="D408">
            <v>158767.65</v>
          </cell>
        </row>
        <row r="409">
          <cell r="A409">
            <v>8120020100</v>
          </cell>
          <cell r="B409" t="str">
            <v>EDIFICIOS PROPIOS</v>
          </cell>
          <cell r="C409">
            <v>83328.899999999994</v>
          </cell>
          <cell r="D409">
            <v>93181.9</v>
          </cell>
        </row>
        <row r="410">
          <cell r="A410">
            <v>812002010001</v>
          </cell>
          <cell r="B410" t="str">
            <v>OFICINA CENTRAL</v>
          </cell>
          <cell r="C410">
            <v>41234</v>
          </cell>
          <cell r="D410">
            <v>44363.360000000001</v>
          </cell>
        </row>
        <row r="411">
          <cell r="A411">
            <v>812002010002</v>
          </cell>
          <cell r="B411" t="str">
            <v>CENTRO RECREATIVO</v>
          </cell>
          <cell r="C411">
            <v>22633.200000000001</v>
          </cell>
          <cell r="D411">
            <v>25954.44</v>
          </cell>
        </row>
        <row r="412">
          <cell r="A412">
            <v>812002010003</v>
          </cell>
          <cell r="B412" t="str">
            <v>AGENCIAS</v>
          </cell>
          <cell r="C412">
            <v>19461.7</v>
          </cell>
          <cell r="D412">
            <v>22864.1</v>
          </cell>
        </row>
        <row r="413">
          <cell r="A413">
            <v>8120020200</v>
          </cell>
          <cell r="B413" t="str">
            <v>EQUIPO DE COMPUTACION</v>
          </cell>
          <cell r="C413">
            <v>17142.41</v>
          </cell>
          <cell r="D413">
            <v>20265.71</v>
          </cell>
        </row>
        <row r="414">
          <cell r="A414">
            <v>8120020300</v>
          </cell>
          <cell r="B414" t="str">
            <v>VEHICULOS</v>
          </cell>
          <cell r="C414">
            <v>20267.47</v>
          </cell>
          <cell r="D414">
            <v>24540.799999999999</v>
          </cell>
        </row>
        <row r="415">
          <cell r="A415">
            <v>8120020400</v>
          </cell>
          <cell r="B415" t="str">
            <v>MOBILIARIO Y EQUIPO DE OFICINA</v>
          </cell>
          <cell r="C415">
            <v>17570.82</v>
          </cell>
          <cell r="D415">
            <v>20779.240000000002</v>
          </cell>
        </row>
        <row r="416">
          <cell r="A416">
            <v>812002040001</v>
          </cell>
          <cell r="B416" t="str">
            <v>MOBILIARIO</v>
          </cell>
          <cell r="C416">
            <v>1469.74</v>
          </cell>
          <cell r="D416">
            <v>1822.84</v>
          </cell>
        </row>
        <row r="417">
          <cell r="A417">
            <v>812002040002</v>
          </cell>
          <cell r="B417" t="str">
            <v>EQUIPO</v>
          </cell>
          <cell r="C417">
            <v>16101.08</v>
          </cell>
          <cell r="D417">
            <v>18956.400000000001</v>
          </cell>
        </row>
        <row r="418">
          <cell r="A418">
            <v>81200204000201</v>
          </cell>
          <cell r="B418" t="str">
            <v>EQUIPO DE OFICINA</v>
          </cell>
          <cell r="C418">
            <v>1816.19</v>
          </cell>
          <cell r="D418">
            <v>2762.49</v>
          </cell>
        </row>
        <row r="419">
          <cell r="A419">
            <v>81200204000202</v>
          </cell>
          <cell r="B419" t="str">
            <v>AIRE ACONDICIONADO</v>
          </cell>
          <cell r="C419">
            <v>12303.85</v>
          </cell>
          <cell r="D419">
            <v>13424.57</v>
          </cell>
        </row>
        <row r="420">
          <cell r="A420">
            <v>81200204000203</v>
          </cell>
          <cell r="B420" t="str">
            <v>PLANTA DE EMERGENCIA</v>
          </cell>
          <cell r="C420">
            <v>1981.04</v>
          </cell>
          <cell r="D420">
            <v>2769.34</v>
          </cell>
        </row>
        <row r="421">
          <cell r="A421">
            <v>812003</v>
          </cell>
          <cell r="B421" t="str">
            <v>SERVICIOS PUBLICOS E IMPUESTOS</v>
          </cell>
          <cell r="C421">
            <v>364574.64</v>
          </cell>
          <cell r="D421">
            <v>432152.46</v>
          </cell>
        </row>
        <row r="422">
          <cell r="A422">
            <v>8120030100</v>
          </cell>
          <cell r="B422" t="str">
            <v>COMUNICACIONES</v>
          </cell>
          <cell r="C422">
            <v>41969.59</v>
          </cell>
          <cell r="D422">
            <v>49194.96</v>
          </cell>
        </row>
        <row r="423">
          <cell r="A423">
            <v>8120030200</v>
          </cell>
          <cell r="B423" t="str">
            <v>ENERGIA ELECTRICA</v>
          </cell>
          <cell r="C423">
            <v>77004.899999999994</v>
          </cell>
          <cell r="D423">
            <v>95870.24</v>
          </cell>
        </row>
        <row r="424">
          <cell r="A424">
            <v>8120030300</v>
          </cell>
          <cell r="B424" t="str">
            <v>AGUA POTABLE</v>
          </cell>
          <cell r="C424">
            <v>15032.18</v>
          </cell>
          <cell r="D424">
            <v>19692.34</v>
          </cell>
        </row>
        <row r="425">
          <cell r="A425">
            <v>8120030400</v>
          </cell>
          <cell r="B425" t="str">
            <v>IMPUESTOS FISCALES</v>
          </cell>
          <cell r="C425">
            <v>180489.34</v>
          </cell>
          <cell r="D425">
            <v>211983.2</v>
          </cell>
        </row>
        <row r="426">
          <cell r="A426">
            <v>812003040001</v>
          </cell>
          <cell r="B426" t="str">
            <v>REMANENTE DE IVA</v>
          </cell>
          <cell r="C426">
            <v>167476.65</v>
          </cell>
          <cell r="D426">
            <v>196371.37</v>
          </cell>
        </row>
        <row r="427">
          <cell r="A427">
            <v>812003040002</v>
          </cell>
          <cell r="B427" t="str">
            <v>FOVIAL</v>
          </cell>
          <cell r="C427">
            <v>1648.27</v>
          </cell>
          <cell r="D427">
            <v>2150.69</v>
          </cell>
        </row>
        <row r="428">
          <cell r="A428">
            <v>812003040003</v>
          </cell>
          <cell r="B428" t="str">
            <v>DERECHOS DE REGISTRO DE COMERCIO</v>
          </cell>
          <cell r="C428">
            <v>6071.23</v>
          </cell>
          <cell r="D428">
            <v>7299.1</v>
          </cell>
        </row>
        <row r="429">
          <cell r="A429">
            <v>812003040004</v>
          </cell>
          <cell r="B429" t="str">
            <v>TARJETA DE CIRCULACION DE VEHICULOS</v>
          </cell>
          <cell r="C429">
            <v>1062.19</v>
          </cell>
          <cell r="D429">
            <v>1062.19</v>
          </cell>
        </row>
        <row r="430">
          <cell r="A430">
            <v>812003040099</v>
          </cell>
          <cell r="B430" t="str">
            <v>OTROS</v>
          </cell>
          <cell r="C430">
            <v>4231</v>
          </cell>
          <cell r="D430">
            <v>5099.8500000000004</v>
          </cell>
        </row>
        <row r="431">
          <cell r="A431">
            <v>8120030500</v>
          </cell>
          <cell r="B431" t="str">
            <v>IMPUESTOS MUNICIPALES</v>
          </cell>
          <cell r="C431">
            <v>36464.5</v>
          </cell>
          <cell r="D431">
            <v>41797.589999999997</v>
          </cell>
        </row>
        <row r="432">
          <cell r="A432">
            <v>8120030600</v>
          </cell>
          <cell r="B432" t="str">
            <v>MULTAS</v>
          </cell>
          <cell r="C432">
            <v>13614.13</v>
          </cell>
          <cell r="D432">
            <v>13614.13</v>
          </cell>
        </row>
        <row r="433">
          <cell r="A433">
            <v>812003060001</v>
          </cell>
          <cell r="B433" t="str">
            <v>POR SERVICIOS PUBLICOS</v>
          </cell>
          <cell r="C433">
            <v>8760</v>
          </cell>
          <cell r="D433">
            <v>8760</v>
          </cell>
        </row>
        <row r="434">
          <cell r="A434">
            <v>812003060002</v>
          </cell>
          <cell r="B434" t="str">
            <v>POR IMPUESTOS</v>
          </cell>
          <cell r="C434">
            <v>4854.13</v>
          </cell>
          <cell r="D434">
            <v>4854.13</v>
          </cell>
        </row>
        <row r="435">
          <cell r="A435">
            <v>812004</v>
          </cell>
          <cell r="B435" t="str">
            <v>PUBLICIDAD Y PROMOCION</v>
          </cell>
          <cell r="C435">
            <v>125819.65</v>
          </cell>
          <cell r="D435">
            <v>152843.37</v>
          </cell>
        </row>
        <row r="436">
          <cell r="A436">
            <v>8120040100</v>
          </cell>
          <cell r="B436" t="str">
            <v>TELEVISION</v>
          </cell>
          <cell r="C436">
            <v>21040</v>
          </cell>
          <cell r="D436">
            <v>25200</v>
          </cell>
        </row>
        <row r="437">
          <cell r="A437">
            <v>8120040200</v>
          </cell>
          <cell r="B437" t="str">
            <v>RADIO</v>
          </cell>
          <cell r="C437">
            <v>6201.6</v>
          </cell>
          <cell r="D437">
            <v>7752</v>
          </cell>
        </row>
        <row r="438">
          <cell r="A438">
            <v>8120040300</v>
          </cell>
          <cell r="B438" t="str">
            <v>PRENSA ESCRITA</v>
          </cell>
          <cell r="C438">
            <v>38757.519999999997</v>
          </cell>
          <cell r="D438">
            <v>45316.4</v>
          </cell>
        </row>
        <row r="439">
          <cell r="A439">
            <v>8120040400</v>
          </cell>
          <cell r="B439" t="str">
            <v>OTROS MEDIOS</v>
          </cell>
          <cell r="C439">
            <v>35250.53</v>
          </cell>
          <cell r="D439">
            <v>47004.97</v>
          </cell>
        </row>
        <row r="440">
          <cell r="A440">
            <v>812004040001</v>
          </cell>
          <cell r="B440" t="str">
            <v>OTTROS MEDIOS</v>
          </cell>
          <cell r="C440">
            <v>35250.53</v>
          </cell>
          <cell r="D440">
            <v>47004.97</v>
          </cell>
        </row>
        <row r="441">
          <cell r="A441">
            <v>8120040500</v>
          </cell>
          <cell r="B441" t="str">
            <v>ARTICULOS PROMOCIONALES</v>
          </cell>
          <cell r="C441">
            <v>6570</v>
          </cell>
          <cell r="D441">
            <v>6570</v>
          </cell>
        </row>
        <row r="442">
          <cell r="A442">
            <v>8120040600</v>
          </cell>
          <cell r="B442" t="str">
            <v>GASTOS DE REPRESENTACIION</v>
          </cell>
          <cell r="C442">
            <v>18000</v>
          </cell>
          <cell r="D442">
            <v>21000</v>
          </cell>
        </row>
        <row r="443">
          <cell r="A443">
            <v>812006</v>
          </cell>
          <cell r="B443" t="str">
            <v>SEGUROS SOBRE BIENES</v>
          </cell>
          <cell r="C443">
            <v>51547.92</v>
          </cell>
          <cell r="D443">
            <v>58833.120000000003</v>
          </cell>
        </row>
        <row r="444">
          <cell r="A444">
            <v>8120060100</v>
          </cell>
          <cell r="B444" t="str">
            <v>SOBRE ACTIVOS FIJOS</v>
          </cell>
          <cell r="C444">
            <v>47060.95</v>
          </cell>
          <cell r="D444">
            <v>53597.38</v>
          </cell>
        </row>
        <row r="445">
          <cell r="A445">
            <v>812006010001</v>
          </cell>
          <cell r="B445" t="str">
            <v>EDIFICIOS</v>
          </cell>
          <cell r="C445">
            <v>25229.98</v>
          </cell>
          <cell r="D445">
            <v>28773.79</v>
          </cell>
        </row>
        <row r="446">
          <cell r="A446">
            <v>812006010002</v>
          </cell>
          <cell r="B446" t="str">
            <v>MOBILIARIO</v>
          </cell>
          <cell r="C446">
            <v>3798.94</v>
          </cell>
          <cell r="D446">
            <v>4048.58</v>
          </cell>
        </row>
        <row r="447">
          <cell r="A447">
            <v>812006010003</v>
          </cell>
          <cell r="B447" t="str">
            <v>EQUIPO DE OFICINA</v>
          </cell>
          <cell r="C447">
            <v>3113.87</v>
          </cell>
          <cell r="D447">
            <v>3569.29</v>
          </cell>
        </row>
        <row r="448">
          <cell r="A448">
            <v>812006010004</v>
          </cell>
          <cell r="B448" t="str">
            <v>VEHICULOS</v>
          </cell>
          <cell r="C448">
            <v>12951.29</v>
          </cell>
          <cell r="D448">
            <v>14981.99</v>
          </cell>
        </row>
        <row r="449">
          <cell r="A449">
            <v>812006010005</v>
          </cell>
          <cell r="B449" t="str">
            <v>MAQUINARIA, EQUIPO Y HERRAMIENTAS</v>
          </cell>
          <cell r="C449">
            <v>1966.87</v>
          </cell>
          <cell r="D449">
            <v>2223.73</v>
          </cell>
        </row>
        <row r="450">
          <cell r="A450">
            <v>8120060200</v>
          </cell>
          <cell r="B450" t="str">
            <v>SOBRE RIESGOS BANCARIOS</v>
          </cell>
          <cell r="C450">
            <v>4486.97</v>
          </cell>
          <cell r="D450">
            <v>5235.74</v>
          </cell>
        </row>
        <row r="451">
          <cell r="A451">
            <v>812007</v>
          </cell>
          <cell r="B451" t="str">
            <v>HONORARIOS PROFESIONALES</v>
          </cell>
          <cell r="C451">
            <v>93760.81</v>
          </cell>
          <cell r="D451">
            <v>113002.62</v>
          </cell>
        </row>
        <row r="452">
          <cell r="A452">
            <v>8120070100</v>
          </cell>
          <cell r="B452" t="str">
            <v>AUDITORES</v>
          </cell>
          <cell r="C452">
            <v>24299.98</v>
          </cell>
          <cell r="D452">
            <v>28883.31</v>
          </cell>
        </row>
        <row r="453">
          <cell r="A453">
            <v>812007010001</v>
          </cell>
          <cell r="B453" t="str">
            <v>AUDITORIA EXTERNA</v>
          </cell>
          <cell r="C453">
            <v>19300</v>
          </cell>
          <cell r="D453">
            <v>23050</v>
          </cell>
        </row>
        <row r="454">
          <cell r="A454">
            <v>812007010002</v>
          </cell>
          <cell r="B454" t="str">
            <v>AUDITORIA FISCAL</v>
          </cell>
          <cell r="C454">
            <v>4999.9799999999996</v>
          </cell>
          <cell r="D454">
            <v>5833.31</v>
          </cell>
        </row>
        <row r="455">
          <cell r="A455">
            <v>8120070200</v>
          </cell>
          <cell r="B455" t="str">
            <v>ABOGADOS</v>
          </cell>
          <cell r="C455">
            <v>32000</v>
          </cell>
          <cell r="D455">
            <v>41000</v>
          </cell>
        </row>
        <row r="456">
          <cell r="A456">
            <v>8120070300</v>
          </cell>
          <cell r="B456" t="str">
            <v>EMPRESAS CONSULTORAS</v>
          </cell>
          <cell r="C456">
            <v>462</v>
          </cell>
          <cell r="D456">
            <v>462</v>
          </cell>
        </row>
        <row r="457">
          <cell r="A457">
            <v>8120070900</v>
          </cell>
          <cell r="B457" t="str">
            <v>OTROS</v>
          </cell>
          <cell r="C457">
            <v>36998.83</v>
          </cell>
          <cell r="D457">
            <v>42657.31</v>
          </cell>
        </row>
        <row r="458">
          <cell r="A458">
            <v>812008</v>
          </cell>
          <cell r="B458" t="str">
            <v>SUPERINTENDENCIA DEL SISTEMA FINANCIERO</v>
          </cell>
          <cell r="C458">
            <v>137068.98000000001</v>
          </cell>
          <cell r="D458">
            <v>159913.81</v>
          </cell>
        </row>
        <row r="459">
          <cell r="A459">
            <v>8120080100</v>
          </cell>
          <cell r="B459" t="str">
            <v>CUOTA OBLIGATORIA</v>
          </cell>
          <cell r="C459">
            <v>137068.98000000001</v>
          </cell>
          <cell r="D459">
            <v>159913.81</v>
          </cell>
        </row>
        <row r="460">
          <cell r="A460">
            <v>812011</v>
          </cell>
          <cell r="B460" t="str">
            <v>SERVICIOS TECNICOS</v>
          </cell>
          <cell r="C460">
            <v>199253.07</v>
          </cell>
          <cell r="D460">
            <v>235316.83</v>
          </cell>
        </row>
        <row r="461">
          <cell r="A461">
            <v>8120110800</v>
          </cell>
          <cell r="B461" t="str">
            <v>INFORM TICA</v>
          </cell>
          <cell r="C461">
            <v>199253.07</v>
          </cell>
          <cell r="D461">
            <v>235316.83</v>
          </cell>
        </row>
        <row r="462">
          <cell r="A462">
            <v>812099</v>
          </cell>
          <cell r="B462" t="str">
            <v>OTROS</v>
          </cell>
          <cell r="C462">
            <v>820058.25</v>
          </cell>
          <cell r="D462">
            <v>941051.5</v>
          </cell>
        </row>
        <row r="463">
          <cell r="A463">
            <v>8120990100</v>
          </cell>
          <cell r="B463" t="str">
            <v>SERVICIOS DE SEGURIDAD</v>
          </cell>
          <cell r="C463">
            <v>128447.52</v>
          </cell>
          <cell r="D463">
            <v>149272.29999999999</v>
          </cell>
        </row>
        <row r="464">
          <cell r="A464">
            <v>8120990200</v>
          </cell>
          <cell r="B464" t="str">
            <v>SUSCRIPCIONES</v>
          </cell>
          <cell r="C464">
            <v>1054.26</v>
          </cell>
          <cell r="D464">
            <v>1608.95</v>
          </cell>
        </row>
        <row r="465">
          <cell r="A465">
            <v>8120990300</v>
          </cell>
          <cell r="B465" t="str">
            <v>CONTRIBUCIONES</v>
          </cell>
          <cell r="C465">
            <v>131208.24</v>
          </cell>
          <cell r="D465">
            <v>137900.89000000001</v>
          </cell>
        </row>
        <row r="466">
          <cell r="A466">
            <v>812099030099</v>
          </cell>
          <cell r="B466" t="str">
            <v>OTRAS INSTITUCIONES</v>
          </cell>
          <cell r="C466">
            <v>131208.24</v>
          </cell>
          <cell r="D466">
            <v>137900.89000000001</v>
          </cell>
        </row>
        <row r="467">
          <cell r="A467">
            <v>8120990400</v>
          </cell>
          <cell r="B467" t="str">
            <v>PUBLICACIONES Y CONVOCATORIAS</v>
          </cell>
          <cell r="C467">
            <v>15588.98</v>
          </cell>
          <cell r="D467">
            <v>18902.48</v>
          </cell>
        </row>
        <row r="468">
          <cell r="A468">
            <v>8120999100</v>
          </cell>
          <cell r="B468" t="str">
            <v>OTROS</v>
          </cell>
          <cell r="C468">
            <v>543759.25</v>
          </cell>
          <cell r="D468">
            <v>633366.88</v>
          </cell>
        </row>
        <row r="469">
          <cell r="A469">
            <v>812099910001</v>
          </cell>
          <cell r="B469" t="str">
            <v>SERVICIOS DE LIMPIEZA Y MENSAJERIA</v>
          </cell>
          <cell r="C469">
            <v>79651.490000000005</v>
          </cell>
          <cell r="D469">
            <v>92484.67</v>
          </cell>
        </row>
        <row r="470">
          <cell r="A470">
            <v>812099910003</v>
          </cell>
          <cell r="B470" t="str">
            <v>MEMBRESIA</v>
          </cell>
          <cell r="C470">
            <v>11942.69</v>
          </cell>
          <cell r="D470">
            <v>23256.06</v>
          </cell>
        </row>
        <row r="471">
          <cell r="A471">
            <v>812099910004</v>
          </cell>
          <cell r="B471" t="str">
            <v>ASAMBLEA GENERAL DE ACCIONISTAS</v>
          </cell>
          <cell r="C471">
            <v>5507.87</v>
          </cell>
          <cell r="D471">
            <v>5507.87</v>
          </cell>
        </row>
        <row r="472">
          <cell r="A472">
            <v>812099910006</v>
          </cell>
          <cell r="B472" t="str">
            <v>ATENCION A COOPERATIVAS SOCIAS</v>
          </cell>
          <cell r="C472">
            <v>7376.88</v>
          </cell>
          <cell r="D472">
            <v>7376.88</v>
          </cell>
        </row>
        <row r="473">
          <cell r="A473">
            <v>812099910007</v>
          </cell>
          <cell r="B473" t="str">
            <v>EVENTOS INSTITUCIONALES</v>
          </cell>
          <cell r="C473">
            <v>121999.78</v>
          </cell>
          <cell r="D473">
            <v>132021.19</v>
          </cell>
        </row>
        <row r="474">
          <cell r="A474">
            <v>812099910008</v>
          </cell>
          <cell r="B474" t="str">
            <v>DIETAS A COMITES DE APOYO AL CONSEJO DIRECTIVO</v>
          </cell>
          <cell r="C474">
            <v>6000</v>
          </cell>
          <cell r="D474">
            <v>13150</v>
          </cell>
        </row>
        <row r="475">
          <cell r="A475">
            <v>812099910012</v>
          </cell>
          <cell r="B475" t="str">
            <v>CUENTA CORRIENTE</v>
          </cell>
          <cell r="C475">
            <v>264086.15999999997</v>
          </cell>
          <cell r="D475">
            <v>303534.09999999998</v>
          </cell>
        </row>
        <row r="476">
          <cell r="A476">
            <v>812099910099</v>
          </cell>
          <cell r="B476" t="str">
            <v>OTROS</v>
          </cell>
          <cell r="C476">
            <v>47194.38</v>
          </cell>
          <cell r="D476">
            <v>56036.11</v>
          </cell>
        </row>
        <row r="477">
          <cell r="A477">
            <v>813</v>
          </cell>
          <cell r="B477" t="str">
            <v>DEPRECIACIONES Y AMORTIZACIONES</v>
          </cell>
          <cell r="C477">
            <v>414352.67</v>
          </cell>
          <cell r="D477">
            <v>482215.12</v>
          </cell>
        </row>
        <row r="478">
          <cell r="A478">
            <v>8130</v>
          </cell>
          <cell r="B478" t="str">
            <v>DEPRECIACIONES Y AMORTIZACIONES</v>
          </cell>
          <cell r="C478">
            <v>414352.67</v>
          </cell>
          <cell r="D478">
            <v>482215.12</v>
          </cell>
        </row>
        <row r="479">
          <cell r="A479">
            <v>813001</v>
          </cell>
          <cell r="B479" t="str">
            <v>DEPRECIACIONES</v>
          </cell>
          <cell r="C479">
            <v>277300.96000000002</v>
          </cell>
          <cell r="D479">
            <v>323657.92</v>
          </cell>
        </row>
        <row r="480">
          <cell r="A480">
            <v>8130010100</v>
          </cell>
          <cell r="B480" t="str">
            <v>BIENES MUEBLES</v>
          </cell>
          <cell r="C480">
            <v>147294.67000000001</v>
          </cell>
          <cell r="D480">
            <v>172079.76</v>
          </cell>
        </row>
        <row r="481">
          <cell r="A481">
            <v>813001010001</v>
          </cell>
          <cell r="B481" t="str">
            <v>VALOR HISTORICO</v>
          </cell>
          <cell r="C481">
            <v>147294.67000000001</v>
          </cell>
          <cell r="D481">
            <v>172079.76</v>
          </cell>
        </row>
        <row r="482">
          <cell r="A482">
            <v>81300101000102</v>
          </cell>
          <cell r="B482" t="str">
            <v>EQUIPO DE COMPUTACION</v>
          </cell>
          <cell r="C482">
            <v>67891.5</v>
          </cell>
          <cell r="D482">
            <v>78573.259999999995</v>
          </cell>
        </row>
        <row r="483">
          <cell r="A483">
            <v>81300101000103</v>
          </cell>
          <cell r="B483" t="str">
            <v>EQUIPO DE OFICINA</v>
          </cell>
          <cell r="C483">
            <v>4320.0600000000004</v>
          </cell>
          <cell r="D483">
            <v>5072.93</v>
          </cell>
        </row>
        <row r="484">
          <cell r="A484">
            <v>81300101000104</v>
          </cell>
          <cell r="B484" t="str">
            <v>MOBILIARIO</v>
          </cell>
          <cell r="C484">
            <v>26688.6</v>
          </cell>
          <cell r="D484">
            <v>31108.02</v>
          </cell>
        </row>
        <row r="485">
          <cell r="A485">
            <v>81300101000105</v>
          </cell>
          <cell r="B485" t="str">
            <v>VEHICULOS</v>
          </cell>
          <cell r="C485">
            <v>18159.080000000002</v>
          </cell>
          <cell r="D485">
            <v>22005.57</v>
          </cell>
        </row>
        <row r="486">
          <cell r="A486">
            <v>81300101000106</v>
          </cell>
          <cell r="B486" t="str">
            <v>MAQUINARIA, EQUIPO Y HERRAMIENTAS</v>
          </cell>
          <cell r="C486">
            <v>30235.43</v>
          </cell>
          <cell r="D486">
            <v>35319.980000000003</v>
          </cell>
        </row>
        <row r="487">
          <cell r="A487">
            <v>8130010200</v>
          </cell>
          <cell r="B487" t="str">
            <v>BIENES INMUEBLES</v>
          </cell>
          <cell r="C487">
            <v>130006.29</v>
          </cell>
          <cell r="D487">
            <v>151578.16</v>
          </cell>
        </row>
        <row r="488">
          <cell r="A488">
            <v>813001020001</v>
          </cell>
          <cell r="B488" t="str">
            <v>VALOR HISTORICO</v>
          </cell>
          <cell r="C488">
            <v>110507.91</v>
          </cell>
          <cell r="D488">
            <v>128830.05</v>
          </cell>
        </row>
        <row r="489">
          <cell r="A489">
            <v>81300102000101</v>
          </cell>
          <cell r="B489" t="str">
            <v>EDIFICACIONES</v>
          </cell>
          <cell r="C489">
            <v>110507.91</v>
          </cell>
          <cell r="D489">
            <v>128830.05</v>
          </cell>
        </row>
        <row r="490">
          <cell r="A490">
            <v>813001020002</v>
          </cell>
          <cell r="B490" t="str">
            <v>REVALUOS</v>
          </cell>
          <cell r="C490">
            <v>19498.38</v>
          </cell>
          <cell r="D490">
            <v>22748.11</v>
          </cell>
        </row>
        <row r="491">
          <cell r="A491">
            <v>81300102000201</v>
          </cell>
          <cell r="B491" t="str">
            <v>EDIFICACIONES</v>
          </cell>
          <cell r="C491">
            <v>19498.38</v>
          </cell>
          <cell r="D491">
            <v>22748.11</v>
          </cell>
        </row>
        <row r="492">
          <cell r="A492">
            <v>813002</v>
          </cell>
          <cell r="B492" t="str">
            <v>AMORTIZACIONES</v>
          </cell>
          <cell r="C492">
            <v>137051.71</v>
          </cell>
          <cell r="D492">
            <v>158557.20000000001</v>
          </cell>
        </row>
        <row r="493">
          <cell r="A493">
            <v>8130020200</v>
          </cell>
          <cell r="B493" t="str">
            <v>REMODELACIONES Y READECUACIONES EN LOCALES PROPIOS</v>
          </cell>
          <cell r="C493">
            <v>8012.94</v>
          </cell>
          <cell r="D493">
            <v>9535.9</v>
          </cell>
        </row>
        <row r="494">
          <cell r="A494">
            <v>813002020002</v>
          </cell>
          <cell r="B494" t="str">
            <v>INMUEBLES</v>
          </cell>
          <cell r="C494">
            <v>8012.94</v>
          </cell>
          <cell r="D494">
            <v>9535.9</v>
          </cell>
        </row>
        <row r="495">
          <cell r="A495">
            <v>8130020300</v>
          </cell>
          <cell r="B495" t="str">
            <v>PROGRAMAS COMPUTACIONALES</v>
          </cell>
          <cell r="C495">
            <v>129038.77</v>
          </cell>
          <cell r="D495">
            <v>149021.29999999999</v>
          </cell>
        </row>
        <row r="496">
          <cell r="A496">
            <v>82</v>
          </cell>
          <cell r="B496" t="str">
            <v>GASTOS NO OPERACIONALES</v>
          </cell>
          <cell r="C496">
            <v>263377.39</v>
          </cell>
          <cell r="D496">
            <v>374851.08</v>
          </cell>
        </row>
        <row r="497">
          <cell r="A497">
            <v>821</v>
          </cell>
          <cell r="B497" t="str">
            <v>GASTOS DE EJERCICIOS ANTERIORES</v>
          </cell>
          <cell r="C497">
            <v>2567.33</v>
          </cell>
          <cell r="D497">
            <v>67322.48</v>
          </cell>
        </row>
        <row r="498">
          <cell r="A498">
            <v>8210</v>
          </cell>
          <cell r="B498" t="str">
            <v>GASTOS DE EJERCICIOS ANTERIORES</v>
          </cell>
          <cell r="C498">
            <v>2567.33</v>
          </cell>
          <cell r="D498">
            <v>67322.48</v>
          </cell>
        </row>
        <row r="499">
          <cell r="A499">
            <v>821099</v>
          </cell>
          <cell r="B499" t="str">
            <v>OTROS</v>
          </cell>
          <cell r="C499">
            <v>2567.33</v>
          </cell>
          <cell r="D499">
            <v>67322.48</v>
          </cell>
        </row>
        <row r="500">
          <cell r="A500">
            <v>8210990000</v>
          </cell>
          <cell r="B500" t="str">
            <v>OTROS</v>
          </cell>
          <cell r="C500">
            <v>2567.33</v>
          </cell>
          <cell r="D500">
            <v>67322.48</v>
          </cell>
        </row>
        <row r="501">
          <cell r="A501">
            <v>827</v>
          </cell>
          <cell r="B501" t="str">
            <v>OTROS</v>
          </cell>
          <cell r="C501">
            <v>260810.06</v>
          </cell>
          <cell r="D501">
            <v>307528.59999999998</v>
          </cell>
        </row>
        <row r="502">
          <cell r="A502">
            <v>8270</v>
          </cell>
          <cell r="B502" t="str">
            <v>OTROS</v>
          </cell>
          <cell r="C502">
            <v>260810.06</v>
          </cell>
          <cell r="D502">
            <v>307528.59999999998</v>
          </cell>
        </row>
        <row r="503">
          <cell r="A503">
            <v>827000</v>
          </cell>
          <cell r="B503" t="str">
            <v>OTROS</v>
          </cell>
          <cell r="C503">
            <v>260810.06</v>
          </cell>
          <cell r="D503">
            <v>307528.59999999998</v>
          </cell>
        </row>
        <row r="504">
          <cell r="A504">
            <v>8270000000</v>
          </cell>
          <cell r="B504" t="str">
            <v>OTROS</v>
          </cell>
          <cell r="C504">
            <v>260810.06</v>
          </cell>
          <cell r="D504">
            <v>307528.59999999998</v>
          </cell>
        </row>
        <row r="505">
          <cell r="A505">
            <v>827000000002</v>
          </cell>
          <cell r="B505" t="str">
            <v>REMUNERACION ENCAJE ENTIDADES SOCIAS NO SUPERVISADAS S.</v>
          </cell>
          <cell r="C505">
            <v>6882.71</v>
          </cell>
          <cell r="D505">
            <v>8122.45</v>
          </cell>
        </row>
        <row r="506">
          <cell r="A506">
            <v>827000000003</v>
          </cell>
          <cell r="B506" t="str">
            <v>REMUNERACION DISPONIBLE DE ENTIDADES SOCIAS</v>
          </cell>
          <cell r="C506">
            <v>22658.41</v>
          </cell>
          <cell r="D506">
            <v>26762.92</v>
          </cell>
        </row>
        <row r="507">
          <cell r="A507">
            <v>827000000004</v>
          </cell>
          <cell r="B507" t="str">
            <v>PROVISION PARA INCOBRABILIDAD DE CUENTAS POR COBRAR</v>
          </cell>
          <cell r="C507">
            <v>27053.8</v>
          </cell>
          <cell r="D507">
            <v>40800.9</v>
          </cell>
        </row>
        <row r="508">
          <cell r="A508">
            <v>827000000008</v>
          </cell>
          <cell r="B508" t="str">
            <v>ASISTENCIA MEDICA</v>
          </cell>
          <cell r="C508">
            <v>466.74</v>
          </cell>
          <cell r="D508">
            <v>466.74</v>
          </cell>
        </row>
        <row r="509">
          <cell r="A509">
            <v>827000000099</v>
          </cell>
          <cell r="B509" t="str">
            <v>OTROS</v>
          </cell>
          <cell r="C509">
            <v>203748.4</v>
          </cell>
          <cell r="D509">
            <v>231375.59</v>
          </cell>
        </row>
        <row r="510">
          <cell r="A510">
            <v>83</v>
          </cell>
          <cell r="B510" t="str">
            <v>IMPUESTOS DIRECTOS</v>
          </cell>
          <cell r="C510">
            <v>1643064.64</v>
          </cell>
          <cell r="D510">
            <v>1981511.69</v>
          </cell>
        </row>
        <row r="511">
          <cell r="A511">
            <v>831</v>
          </cell>
          <cell r="B511" t="str">
            <v>IMPUESTO SOBRE LA RENTA</v>
          </cell>
          <cell r="C511">
            <v>1643064.64</v>
          </cell>
          <cell r="D511">
            <v>1981511.69</v>
          </cell>
        </row>
        <row r="512">
          <cell r="A512">
            <v>8310</v>
          </cell>
          <cell r="B512" t="str">
            <v>IMPUESTO SOBRE LA RENTA</v>
          </cell>
          <cell r="C512">
            <v>1643064.64</v>
          </cell>
          <cell r="D512">
            <v>1981511.69</v>
          </cell>
        </row>
        <row r="513">
          <cell r="A513">
            <v>831000</v>
          </cell>
          <cell r="B513" t="str">
            <v>IMPUESTO SOBRE LA RENTA</v>
          </cell>
          <cell r="C513">
            <v>1643064.64</v>
          </cell>
          <cell r="D513">
            <v>1981511.69</v>
          </cell>
        </row>
        <row r="514">
          <cell r="A514">
            <v>8310000000</v>
          </cell>
          <cell r="B514" t="str">
            <v>IMPUESTO SOBRE LA RENTA</v>
          </cell>
          <cell r="C514">
            <v>1643064.64</v>
          </cell>
          <cell r="D514">
            <v>1981511.69</v>
          </cell>
        </row>
        <row r="515">
          <cell r="A515">
            <v>831000000001</v>
          </cell>
          <cell r="B515" t="str">
            <v>IMPUESTO SOBRE LA RENTA</v>
          </cell>
          <cell r="C515">
            <v>1643064.64</v>
          </cell>
          <cell r="D515">
            <v>1981511.69</v>
          </cell>
        </row>
        <row r="517">
          <cell r="B517" t="str">
            <v>TOTAL GASTOS</v>
          </cell>
          <cell r="C517">
            <v>7013704.0899999999</v>
          </cell>
          <cell r="D517">
            <v>8299721.5999999996</v>
          </cell>
        </row>
        <row r="519">
          <cell r="B519" t="str">
            <v>TOTAL CUENTAS DEUDORAS</v>
          </cell>
          <cell r="C519">
            <v>639200369.80999994</v>
          </cell>
          <cell r="D519">
            <v>633787842.59000003</v>
          </cell>
        </row>
        <row r="521">
          <cell r="B521" t="str">
            <v>CUENTAS ACREEDORAS</v>
          </cell>
          <cell r="C521">
            <v>0</v>
          </cell>
          <cell r="D521">
            <v>0</v>
          </cell>
        </row>
        <row r="522">
          <cell r="A522">
            <v>21</v>
          </cell>
          <cell r="B522" t="str">
            <v>PASIVOS DE INTERMEDIACION</v>
          </cell>
          <cell r="C522">
            <v>-199408206.15000001</v>
          </cell>
          <cell r="D522">
            <v>-186470390.33000001</v>
          </cell>
        </row>
        <row r="523">
          <cell r="A523">
            <v>211</v>
          </cell>
          <cell r="B523" t="str">
            <v>DEPOSITOS</v>
          </cell>
          <cell r="C523">
            <v>-40402736.740000002</v>
          </cell>
          <cell r="D523">
            <v>-41160708.240000002</v>
          </cell>
        </row>
        <row r="524">
          <cell r="A524">
            <v>2110</v>
          </cell>
          <cell r="B524" t="str">
            <v>DEPOSITOS A LA VISTA</v>
          </cell>
          <cell r="C524">
            <v>-35388551.810000002</v>
          </cell>
          <cell r="D524">
            <v>-36146523.310000002</v>
          </cell>
        </row>
        <row r="525">
          <cell r="A525">
            <v>211001</v>
          </cell>
          <cell r="B525" t="str">
            <v>DEPOSITOS EN CUENTA CORRIENTE</v>
          </cell>
          <cell r="C525">
            <v>-35388551.810000002</v>
          </cell>
          <cell r="D525">
            <v>-36146523.310000002</v>
          </cell>
        </row>
        <row r="526">
          <cell r="A526">
            <v>2110010601</v>
          </cell>
          <cell r="B526" t="str">
            <v>OTRAS ENTIDADES DEL SISTEMA FINANCIERO</v>
          </cell>
          <cell r="C526">
            <v>-35388551.810000002</v>
          </cell>
          <cell r="D526">
            <v>-36146523.310000002</v>
          </cell>
        </row>
        <row r="527">
          <cell r="A527">
            <v>2111</v>
          </cell>
          <cell r="B527" t="str">
            <v>DEPOSITOS PACTADOS HASTA UN AÑO PLAZO</v>
          </cell>
          <cell r="C527">
            <v>-5014184.93</v>
          </cell>
          <cell r="D527">
            <v>-5014184.93</v>
          </cell>
        </row>
        <row r="528">
          <cell r="A528">
            <v>211102</v>
          </cell>
          <cell r="B528" t="str">
            <v>DEPOSITOS A 30 DIAS PLAZO</v>
          </cell>
          <cell r="C528">
            <v>-5014184.93</v>
          </cell>
          <cell r="D528">
            <v>-5014184.93</v>
          </cell>
        </row>
        <row r="529">
          <cell r="A529">
            <v>2111020601</v>
          </cell>
          <cell r="B529" t="str">
            <v>OTRAS ENTIDADES DEL SISTEMA FINANCIERO</v>
          </cell>
          <cell r="C529">
            <v>-5000000</v>
          </cell>
          <cell r="D529">
            <v>-5000000</v>
          </cell>
        </row>
        <row r="530">
          <cell r="A530">
            <v>2111029901</v>
          </cell>
          <cell r="B530" t="str">
            <v>INTERESES Y OTROS POR PAGAR</v>
          </cell>
          <cell r="C530">
            <v>-14184.93</v>
          </cell>
          <cell r="D530">
            <v>-14184.93</v>
          </cell>
        </row>
        <row r="531">
          <cell r="A531">
            <v>211102990106</v>
          </cell>
          <cell r="B531" t="str">
            <v>OTRAS ENTIDADES DEL SISTEMA FINANCIERO</v>
          </cell>
          <cell r="C531">
            <v>-14184.93</v>
          </cell>
          <cell r="D531">
            <v>-14184.93</v>
          </cell>
        </row>
        <row r="532">
          <cell r="A532">
            <v>212</v>
          </cell>
          <cell r="B532" t="str">
            <v>PRESTAMOS</v>
          </cell>
          <cell r="C532">
            <v>-159000001.94999999</v>
          </cell>
          <cell r="D532">
            <v>-145304099.34</v>
          </cell>
        </row>
        <row r="533">
          <cell r="A533">
            <v>2121</v>
          </cell>
          <cell r="B533" t="str">
            <v>PRESTAMOS PACTADOS HASTA UN AÑO PLAZO</v>
          </cell>
          <cell r="C533">
            <v>-17472327.100000001</v>
          </cell>
          <cell r="D533">
            <v>-17475543.18</v>
          </cell>
        </row>
        <row r="534">
          <cell r="A534">
            <v>212106</v>
          </cell>
          <cell r="B534" t="str">
            <v>ADEUDADO A OTRAS ENTIDADES DEL SISTEMA FINANCIERO</v>
          </cell>
          <cell r="C534">
            <v>-17472327.100000001</v>
          </cell>
          <cell r="D534">
            <v>-17475543.18</v>
          </cell>
        </row>
        <row r="535">
          <cell r="A535">
            <v>2121060701</v>
          </cell>
          <cell r="B535" t="str">
            <v>BANCOS</v>
          </cell>
          <cell r="C535">
            <v>-17425000</v>
          </cell>
          <cell r="D535">
            <v>-17425000</v>
          </cell>
        </row>
        <row r="536">
          <cell r="A536">
            <v>2121069901</v>
          </cell>
          <cell r="B536" t="str">
            <v>INTERESES Y OTROS POR PAGAR</v>
          </cell>
          <cell r="C536">
            <v>-47327.1</v>
          </cell>
          <cell r="D536">
            <v>-50543.18</v>
          </cell>
        </row>
        <row r="537">
          <cell r="A537">
            <v>212106990107</v>
          </cell>
          <cell r="B537" t="str">
            <v>A BANCOS</v>
          </cell>
          <cell r="C537">
            <v>-47327.1</v>
          </cell>
          <cell r="D537">
            <v>-50543.18</v>
          </cell>
        </row>
        <row r="538">
          <cell r="A538">
            <v>2122</v>
          </cell>
          <cell r="B538" t="str">
            <v>PRESTAMOS PACTADOS A MAS DE UN AÑO PLAZO</v>
          </cell>
          <cell r="C538">
            <v>-106484.26</v>
          </cell>
          <cell r="D538">
            <v>-99110.16</v>
          </cell>
        </row>
        <row r="539">
          <cell r="A539">
            <v>212207</v>
          </cell>
          <cell r="B539" t="str">
            <v>ADEUDADO AL BMI PARA PRESTAR A TERCEROS</v>
          </cell>
          <cell r="C539">
            <v>-106484.26</v>
          </cell>
          <cell r="D539">
            <v>-99110.16</v>
          </cell>
        </row>
        <row r="540">
          <cell r="A540">
            <v>2122070101</v>
          </cell>
          <cell r="B540" t="str">
            <v>PARA PRESTAR A TERCEROS</v>
          </cell>
          <cell r="C540">
            <v>-105899.58</v>
          </cell>
          <cell r="D540">
            <v>-98548.11</v>
          </cell>
        </row>
        <row r="541">
          <cell r="A541">
            <v>2122079901</v>
          </cell>
          <cell r="B541" t="str">
            <v>INTERESES Y OTROS POR PAGAR</v>
          </cell>
          <cell r="C541">
            <v>-584.67999999999995</v>
          </cell>
          <cell r="D541">
            <v>-562.04999999999995</v>
          </cell>
        </row>
        <row r="542">
          <cell r="A542">
            <v>2123</v>
          </cell>
          <cell r="B542" t="str">
            <v>PRESTAMOS PACTADOS A CINCO O MAS ANIOS PLAZO</v>
          </cell>
          <cell r="C542">
            <v>-141421190.59</v>
          </cell>
          <cell r="D542">
            <v>-127729446</v>
          </cell>
        </row>
        <row r="543">
          <cell r="A543">
            <v>212306</v>
          </cell>
          <cell r="B543" t="str">
            <v>ADEUDADO A ENTIDADES EXTRANJERAS</v>
          </cell>
          <cell r="C543">
            <v>-134749279.62</v>
          </cell>
          <cell r="D543">
            <v>-121102651.2</v>
          </cell>
        </row>
        <row r="544">
          <cell r="A544">
            <v>2123060201</v>
          </cell>
          <cell r="B544" t="str">
            <v>ADEUDADO A BANCOS EXTRANJEROS POR LINEAS DE CREDITO</v>
          </cell>
          <cell r="C544">
            <v>-83015397.170000002</v>
          </cell>
          <cell r="D544">
            <v>-79851692.379999995</v>
          </cell>
        </row>
        <row r="545">
          <cell r="A545">
            <v>2123060301</v>
          </cell>
          <cell r="B545" t="str">
            <v>ADEUDADO A BANCOS EXTRANJEROS - OTROS</v>
          </cell>
          <cell r="C545">
            <v>-49504913.25</v>
          </cell>
          <cell r="D545">
            <v>-40438978.369999997</v>
          </cell>
        </row>
        <row r="546">
          <cell r="A546">
            <v>2123069901</v>
          </cell>
          <cell r="B546" t="str">
            <v>INTERESES Y OTROS POR PAGAR</v>
          </cell>
          <cell r="C546">
            <v>-2228969.2000000002</v>
          </cell>
          <cell r="D546">
            <v>-811980.45</v>
          </cell>
        </row>
        <row r="547">
          <cell r="A547">
            <v>212306990102</v>
          </cell>
          <cell r="B547" t="str">
            <v>ADEUDADO A BANCOS EXTRANJEROS POR LINEAS DE CREDITO</v>
          </cell>
          <cell r="C547">
            <v>-1144533.82</v>
          </cell>
          <cell r="D547">
            <v>-440221.6</v>
          </cell>
        </row>
        <row r="548">
          <cell r="A548">
            <v>212306990103</v>
          </cell>
          <cell r="B548" t="str">
            <v>ADEUDADO A BANCOS EXTRANJEROS - OTROS</v>
          </cell>
          <cell r="C548">
            <v>-1084435.3799999999</v>
          </cell>
          <cell r="D548">
            <v>-371758.85</v>
          </cell>
        </row>
        <row r="549">
          <cell r="A549">
            <v>212307</v>
          </cell>
          <cell r="B549" t="str">
            <v>OTROS PRESTAMOS</v>
          </cell>
          <cell r="C549">
            <v>-6671910.9699999997</v>
          </cell>
          <cell r="D549">
            <v>-6626794.7999999998</v>
          </cell>
        </row>
        <row r="550">
          <cell r="A550">
            <v>2123070101</v>
          </cell>
          <cell r="B550" t="str">
            <v>PARA PRESTAR A TERCEROS</v>
          </cell>
          <cell r="C550">
            <v>-6633501.7000000002</v>
          </cell>
          <cell r="D550">
            <v>-6587248.2000000002</v>
          </cell>
        </row>
        <row r="551">
          <cell r="A551">
            <v>2123079901</v>
          </cell>
          <cell r="B551" t="str">
            <v>INTERESES Y OTROS POR PAGAR</v>
          </cell>
          <cell r="C551">
            <v>-38409.269999999997</v>
          </cell>
          <cell r="D551">
            <v>-39546.6</v>
          </cell>
        </row>
        <row r="552">
          <cell r="A552">
            <v>213</v>
          </cell>
          <cell r="B552" t="str">
            <v>OBLIGACIONES A LA VISTA</v>
          </cell>
          <cell r="C552">
            <v>-5467.46</v>
          </cell>
          <cell r="D552">
            <v>-5582.75</v>
          </cell>
        </row>
        <row r="553">
          <cell r="A553">
            <v>2130</v>
          </cell>
          <cell r="B553" t="str">
            <v>OBLIGACIONES A LA VISTA</v>
          </cell>
          <cell r="C553">
            <v>-5467.46</v>
          </cell>
          <cell r="D553">
            <v>-5582.75</v>
          </cell>
        </row>
        <row r="554">
          <cell r="A554">
            <v>213003</v>
          </cell>
          <cell r="B554" t="str">
            <v>COBROS POR CUENTA AJENA</v>
          </cell>
          <cell r="C554">
            <v>-5467.46</v>
          </cell>
          <cell r="D554">
            <v>-5582.75</v>
          </cell>
        </row>
        <row r="555">
          <cell r="A555">
            <v>2130030100</v>
          </cell>
          <cell r="B555" t="str">
            <v>COBRANZAS LOCALES</v>
          </cell>
          <cell r="C555">
            <v>-2426.11</v>
          </cell>
          <cell r="D555">
            <v>-2511.04</v>
          </cell>
        </row>
        <row r="556">
          <cell r="A556">
            <v>213003010004</v>
          </cell>
          <cell r="B556" t="str">
            <v>COLECTORES</v>
          </cell>
          <cell r="C556">
            <v>-2426.11</v>
          </cell>
          <cell r="D556">
            <v>-2511.04</v>
          </cell>
        </row>
        <row r="557">
          <cell r="A557">
            <v>21300301000401</v>
          </cell>
          <cell r="B557" t="str">
            <v>COLECTORES PROPIOS</v>
          </cell>
          <cell r="C557">
            <v>0</v>
          </cell>
          <cell r="D557">
            <v>-0.5</v>
          </cell>
        </row>
        <row r="558">
          <cell r="A558">
            <v>21300301000402</v>
          </cell>
          <cell r="B558" t="str">
            <v>COLECTORES INTERENTIDADES</v>
          </cell>
          <cell r="C558">
            <v>-2426.11</v>
          </cell>
          <cell r="D558">
            <v>-2510.54</v>
          </cell>
        </row>
        <row r="559">
          <cell r="A559">
            <v>2130030300</v>
          </cell>
          <cell r="B559" t="str">
            <v>IMPUESTOS Y SERVICIOS PIBLICOS</v>
          </cell>
          <cell r="C559">
            <v>-3041.35</v>
          </cell>
          <cell r="D559">
            <v>-3071.71</v>
          </cell>
        </row>
        <row r="560">
          <cell r="A560">
            <v>213003030002</v>
          </cell>
          <cell r="B560" t="str">
            <v>SERVICIOS PUBLICOS</v>
          </cell>
          <cell r="C560">
            <v>-3041.35</v>
          </cell>
          <cell r="D560">
            <v>-3071.71</v>
          </cell>
        </row>
        <row r="561">
          <cell r="A561">
            <v>21300303000203</v>
          </cell>
          <cell r="B561" t="str">
            <v>SERVICIO TELEFONICO</v>
          </cell>
          <cell r="C561">
            <v>-3041.35</v>
          </cell>
          <cell r="D561">
            <v>-3071.71</v>
          </cell>
        </row>
        <row r="562">
          <cell r="A562">
            <v>22</v>
          </cell>
          <cell r="B562" t="str">
            <v>OTROS PASIVOS</v>
          </cell>
          <cell r="C562">
            <v>-268459466.06999999</v>
          </cell>
          <cell r="D562">
            <v>-270844515.98000002</v>
          </cell>
        </row>
        <row r="563">
          <cell r="A563">
            <v>222</v>
          </cell>
          <cell r="B563" t="str">
            <v>CUENTAS POR PAGAR</v>
          </cell>
          <cell r="C563">
            <v>-263877327.59999999</v>
          </cell>
          <cell r="D563">
            <v>-265493760.66999999</v>
          </cell>
        </row>
        <row r="564">
          <cell r="A564">
            <v>2220</v>
          </cell>
          <cell r="B564" t="str">
            <v>CUENTAS POR PAGAR</v>
          </cell>
          <cell r="C564">
            <v>-263877327.59999999</v>
          </cell>
          <cell r="D564">
            <v>-265493760.66999999</v>
          </cell>
        </row>
        <row r="565">
          <cell r="A565">
            <v>222005</v>
          </cell>
          <cell r="B565" t="str">
            <v>IMPUESTOS SERVICIOS PUBLICOS Y OTRAS OBLIGACIONES</v>
          </cell>
          <cell r="C565">
            <v>-632854.91</v>
          </cell>
          <cell r="D565">
            <v>-461336.91</v>
          </cell>
        </row>
        <row r="566">
          <cell r="A566">
            <v>2220050100</v>
          </cell>
          <cell r="B566" t="str">
            <v>IMPUESTOS</v>
          </cell>
          <cell r="C566">
            <v>-228708.81</v>
          </cell>
          <cell r="D566">
            <v>-187074.36</v>
          </cell>
        </row>
        <row r="567">
          <cell r="A567">
            <v>222005010001</v>
          </cell>
          <cell r="B567" t="str">
            <v>IVA POR PAGAR</v>
          </cell>
          <cell r="C567">
            <v>-228708.81</v>
          </cell>
          <cell r="D567">
            <v>-187074.36</v>
          </cell>
        </row>
        <row r="568">
          <cell r="A568">
            <v>2220050200</v>
          </cell>
          <cell r="B568" t="str">
            <v>SERVICIOS PUBLICOS</v>
          </cell>
          <cell r="C568">
            <v>-39202.639999999999</v>
          </cell>
          <cell r="D568">
            <v>-39048.61</v>
          </cell>
        </row>
        <row r="569">
          <cell r="A569">
            <v>222005020001</v>
          </cell>
          <cell r="B569" t="str">
            <v>TELEFONO</v>
          </cell>
          <cell r="C569">
            <v>-15641.06</v>
          </cell>
          <cell r="D569">
            <v>-16742.259999999998</v>
          </cell>
        </row>
        <row r="570">
          <cell r="A570">
            <v>222005020002</v>
          </cell>
          <cell r="B570" t="str">
            <v>AGUA</v>
          </cell>
          <cell r="C570">
            <v>-4278.6499999999996</v>
          </cell>
          <cell r="D570">
            <v>-3138.76</v>
          </cell>
        </row>
        <row r="571">
          <cell r="A571">
            <v>222005020003</v>
          </cell>
          <cell r="B571" t="str">
            <v>ENERGIA ELECTRICA</v>
          </cell>
          <cell r="C571">
            <v>-19282.93</v>
          </cell>
          <cell r="D571">
            <v>-19167.59</v>
          </cell>
        </row>
        <row r="572">
          <cell r="A572">
            <v>2220050300</v>
          </cell>
          <cell r="B572" t="str">
            <v>CUOTA PATRONAL ISSS</v>
          </cell>
          <cell r="C572">
            <v>-19183.259999999998</v>
          </cell>
          <cell r="D572">
            <v>-18284.79</v>
          </cell>
        </row>
        <row r="573">
          <cell r="A573">
            <v>222005030001</v>
          </cell>
          <cell r="B573" t="str">
            <v>SALUD</v>
          </cell>
          <cell r="C573">
            <v>-17144.349999999999</v>
          </cell>
          <cell r="D573">
            <v>-16418.580000000002</v>
          </cell>
        </row>
        <row r="574">
          <cell r="A574">
            <v>222005030003</v>
          </cell>
          <cell r="B574" t="str">
            <v>INSTITUTO SALVADOREÑO DE FORMACION PROFESIONAL</v>
          </cell>
          <cell r="C574">
            <v>-2038.91</v>
          </cell>
          <cell r="D574">
            <v>-1866.21</v>
          </cell>
        </row>
        <row r="575">
          <cell r="A575">
            <v>2220050400</v>
          </cell>
          <cell r="B575" t="str">
            <v>PROVEEDORES</v>
          </cell>
          <cell r="C575">
            <v>-303988.71000000002</v>
          </cell>
          <cell r="D575">
            <v>-175824.86</v>
          </cell>
        </row>
        <row r="576">
          <cell r="A576">
            <v>222005040001</v>
          </cell>
          <cell r="B576" t="str">
            <v>PROVEEDORES</v>
          </cell>
          <cell r="C576">
            <v>-278753.84999999998</v>
          </cell>
          <cell r="D576">
            <v>-142081.13</v>
          </cell>
        </row>
        <row r="577">
          <cell r="A577">
            <v>222005040003</v>
          </cell>
          <cell r="B577" t="str">
            <v>PROVEEDORES - BANCA MOVIL</v>
          </cell>
          <cell r="C577">
            <v>-25234.86</v>
          </cell>
          <cell r="D577">
            <v>-33743.730000000003</v>
          </cell>
        </row>
        <row r="578">
          <cell r="A578">
            <v>2220050700</v>
          </cell>
          <cell r="B578" t="str">
            <v>AFP</v>
          </cell>
          <cell r="C578">
            <v>-41771.49</v>
          </cell>
          <cell r="D578">
            <v>-41104.29</v>
          </cell>
        </row>
        <row r="579">
          <cell r="A579">
            <v>222005070001</v>
          </cell>
          <cell r="B579" t="str">
            <v>CONFIA</v>
          </cell>
          <cell r="C579">
            <v>-21167.19</v>
          </cell>
          <cell r="D579">
            <v>-20625.05</v>
          </cell>
        </row>
        <row r="580">
          <cell r="A580">
            <v>222005070002</v>
          </cell>
          <cell r="B580" t="str">
            <v>CRECER</v>
          </cell>
          <cell r="C580">
            <v>-20604.3</v>
          </cell>
          <cell r="D580">
            <v>-20479.240000000002</v>
          </cell>
        </row>
        <row r="581">
          <cell r="A581">
            <v>222006</v>
          </cell>
          <cell r="B581" t="str">
            <v>IMPUESTO SOBRE LA RENTA</v>
          </cell>
          <cell r="C581">
            <v>-1643403.51</v>
          </cell>
          <cell r="D581">
            <v>-1981850.56</v>
          </cell>
        </row>
        <row r="582">
          <cell r="A582">
            <v>2220060000</v>
          </cell>
          <cell r="B582" t="str">
            <v>IMPUESTO SOBRE LA RENTA</v>
          </cell>
          <cell r="C582">
            <v>-1643403.51</v>
          </cell>
          <cell r="D582">
            <v>-1981850.56</v>
          </cell>
        </row>
        <row r="583">
          <cell r="A583">
            <v>222007</v>
          </cell>
          <cell r="B583" t="str">
            <v>PASIVOS TRANSITORIOS</v>
          </cell>
          <cell r="C583">
            <v>-14808.6</v>
          </cell>
          <cell r="D583">
            <v>-3947.72</v>
          </cell>
        </row>
        <row r="584">
          <cell r="A584">
            <v>2220070201</v>
          </cell>
          <cell r="B584" t="str">
            <v>COBROS POR CUENTA AJENA</v>
          </cell>
          <cell r="C584">
            <v>-14808.6</v>
          </cell>
          <cell r="D584">
            <v>-3947.72</v>
          </cell>
        </row>
        <row r="585">
          <cell r="A585">
            <v>222007020102</v>
          </cell>
          <cell r="B585" t="str">
            <v>SEGURO DE DEUDA</v>
          </cell>
          <cell r="C585">
            <v>-1670.01</v>
          </cell>
          <cell r="D585">
            <v>-1594.86</v>
          </cell>
        </row>
        <row r="586">
          <cell r="A586">
            <v>222007020104</v>
          </cell>
          <cell r="B586" t="str">
            <v>SEGUROS DE CESANTIA</v>
          </cell>
          <cell r="C586">
            <v>-1340.28</v>
          </cell>
          <cell r="D586">
            <v>-1363.8</v>
          </cell>
        </row>
        <row r="587">
          <cell r="A587">
            <v>222007020107</v>
          </cell>
          <cell r="B587" t="str">
            <v>SEGURO POR DAÑOS</v>
          </cell>
          <cell r="C587">
            <v>-987.47</v>
          </cell>
          <cell r="D587">
            <v>-989.06</v>
          </cell>
        </row>
        <row r="588">
          <cell r="A588">
            <v>222007020121</v>
          </cell>
          <cell r="B588" t="str">
            <v>COMISION COMERCIOS ENTIDADES SOCIAS TARJETAS DE CREDITO</v>
          </cell>
          <cell r="C588">
            <v>-2849.29</v>
          </cell>
          <cell r="D588">
            <v>0</v>
          </cell>
        </row>
        <row r="589">
          <cell r="A589">
            <v>222007020122</v>
          </cell>
          <cell r="B589" t="str">
            <v>COMISION COMERCIOS ENTIDADES SOCIAS TARJETA DE DEBITO</v>
          </cell>
          <cell r="C589">
            <v>-1201.8599999999999</v>
          </cell>
          <cell r="D589">
            <v>0</v>
          </cell>
        </row>
        <row r="590">
          <cell r="A590">
            <v>222007020125</v>
          </cell>
          <cell r="B590" t="str">
            <v>COMISION SERVICIO RUTEO DE TRANSACCIONES POS TARJETA DE CRED</v>
          </cell>
          <cell r="C590">
            <v>-3253.83</v>
          </cell>
          <cell r="D590">
            <v>0</v>
          </cell>
        </row>
        <row r="591">
          <cell r="A591">
            <v>222007020126</v>
          </cell>
          <cell r="B591" t="str">
            <v>COMISION SERVICIO RUTEO DE TRANSACCIONES POS TARJETA DE DEBI</v>
          </cell>
          <cell r="C591">
            <v>-2232.0300000000002</v>
          </cell>
          <cell r="D591">
            <v>0</v>
          </cell>
        </row>
        <row r="592">
          <cell r="A592">
            <v>222007020127</v>
          </cell>
          <cell r="B592" t="str">
            <v>SERVICIO DE PROCESAMIENTO DE TARJETA DE CREDITO</v>
          </cell>
          <cell r="C592">
            <v>-743.59</v>
          </cell>
          <cell r="D592">
            <v>0</v>
          </cell>
        </row>
        <row r="593">
          <cell r="A593">
            <v>222007020128</v>
          </cell>
          <cell r="B593" t="str">
            <v>SERVICIO DE PROCESAMIENTO DE TARJETA DE DEBITO</v>
          </cell>
          <cell r="C593">
            <v>-530.24</v>
          </cell>
          <cell r="D593">
            <v>0</v>
          </cell>
        </row>
        <row r="594">
          <cell r="A594">
            <v>222099</v>
          </cell>
          <cell r="B594" t="str">
            <v>OTRAS</v>
          </cell>
          <cell r="C594">
            <v>-261586260.58000001</v>
          </cell>
          <cell r="D594">
            <v>-263046625.47999999</v>
          </cell>
        </row>
        <row r="595">
          <cell r="A595">
            <v>2220990101</v>
          </cell>
          <cell r="B595" t="str">
            <v>SOBRANTES DE CAJA</v>
          </cell>
          <cell r="C595">
            <v>-2611.77</v>
          </cell>
          <cell r="D595">
            <v>-2754.77</v>
          </cell>
        </row>
        <row r="596">
          <cell r="A596">
            <v>222099010101</v>
          </cell>
          <cell r="B596" t="str">
            <v>OFICINA CENTRAL</v>
          </cell>
          <cell r="C596">
            <v>-20.91</v>
          </cell>
          <cell r="D596">
            <v>-20.91</v>
          </cell>
        </row>
        <row r="597">
          <cell r="A597">
            <v>222099010102</v>
          </cell>
          <cell r="B597" t="str">
            <v>AGENCIAS</v>
          </cell>
          <cell r="C597">
            <v>-1.86</v>
          </cell>
          <cell r="D597">
            <v>-1.86</v>
          </cell>
        </row>
        <row r="598">
          <cell r="A598">
            <v>222099010103</v>
          </cell>
          <cell r="B598" t="str">
            <v>SOBRANTE EN ATM´S</v>
          </cell>
          <cell r="C598">
            <v>-2589</v>
          </cell>
          <cell r="D598">
            <v>-2732</v>
          </cell>
        </row>
        <row r="599">
          <cell r="A599">
            <v>2220990201</v>
          </cell>
          <cell r="B599" t="str">
            <v>DEBITO FISCAL</v>
          </cell>
          <cell r="C599">
            <v>-23785.71</v>
          </cell>
          <cell r="D599">
            <v>-66539.789999999994</v>
          </cell>
        </row>
        <row r="600">
          <cell r="A600">
            <v>222099020102</v>
          </cell>
          <cell r="B600" t="str">
            <v>RETENCION IVA 1 %</v>
          </cell>
          <cell r="C600">
            <v>-10475.73</v>
          </cell>
          <cell r="D600">
            <v>-4295.17</v>
          </cell>
        </row>
        <row r="601">
          <cell r="A601">
            <v>222099020103</v>
          </cell>
          <cell r="B601" t="str">
            <v>RETENCION IVA 13%</v>
          </cell>
          <cell r="C601">
            <v>-13306.88</v>
          </cell>
          <cell r="D601">
            <v>-62244.62</v>
          </cell>
        </row>
        <row r="602">
          <cell r="A602">
            <v>222099020104</v>
          </cell>
          <cell r="B602" t="str">
            <v>PERCIBIDO IVA 2%</v>
          </cell>
          <cell r="C602">
            <v>-3.1</v>
          </cell>
          <cell r="D602">
            <v>0</v>
          </cell>
        </row>
        <row r="603">
          <cell r="A603">
            <v>2220999101</v>
          </cell>
          <cell r="B603" t="str">
            <v>OTRAS</v>
          </cell>
          <cell r="C603">
            <v>-261559863.09999999</v>
          </cell>
          <cell r="D603">
            <v>-262977330.91999999</v>
          </cell>
        </row>
        <row r="604">
          <cell r="A604">
            <v>222099910102</v>
          </cell>
          <cell r="B604" t="str">
            <v>EXCEDENTES DE CUOTAS</v>
          </cell>
          <cell r="C604">
            <v>-388.12</v>
          </cell>
          <cell r="D604">
            <v>-421.57</v>
          </cell>
        </row>
        <row r="605">
          <cell r="A605">
            <v>222099910104</v>
          </cell>
          <cell r="B605" t="str">
            <v>SERVICIOS DE TARJETAS DE CREDITO Y DEBITO POR PAGAR</v>
          </cell>
          <cell r="C605">
            <v>-375116.78</v>
          </cell>
          <cell r="D605">
            <v>-273143.53000000003</v>
          </cell>
        </row>
        <row r="606">
          <cell r="A606">
            <v>222099910105</v>
          </cell>
          <cell r="B606" t="str">
            <v>FONDO PARA GASTOS DE PUBLICIDAD DEL SISTEMA FEDECREDITO</v>
          </cell>
          <cell r="C606">
            <v>-1455920.5</v>
          </cell>
          <cell r="D606">
            <v>-1453717</v>
          </cell>
        </row>
        <row r="607">
          <cell r="A607">
            <v>222099910106</v>
          </cell>
          <cell r="B607" t="str">
            <v>VALORES PENDIENTES DE OPERACIONES TRANSFER365</v>
          </cell>
          <cell r="C607">
            <v>-10539.91</v>
          </cell>
          <cell r="D607">
            <v>-11857.86</v>
          </cell>
        </row>
        <row r="608">
          <cell r="A608">
            <v>222099910107</v>
          </cell>
          <cell r="B608" t="str">
            <v>ACCIONES POR DEVOLVER</v>
          </cell>
          <cell r="C608">
            <v>-1521385</v>
          </cell>
          <cell r="D608">
            <v>-1521371.09</v>
          </cell>
        </row>
        <row r="609">
          <cell r="A609">
            <v>222099910109</v>
          </cell>
          <cell r="B609" t="str">
            <v>RESERVA DE LIQUIDEZ</v>
          </cell>
          <cell r="C609">
            <v>-238796592.72999999</v>
          </cell>
          <cell r="D609">
            <v>-241008542.13</v>
          </cell>
        </row>
        <row r="610">
          <cell r="A610">
            <v>22209991010903</v>
          </cell>
          <cell r="B610" t="str">
            <v>ENTIDADES SOCIAS NO SUPERVISADAS POR SSF</v>
          </cell>
          <cell r="C610">
            <v>-237694824.03999999</v>
          </cell>
          <cell r="D610">
            <v>-239906773.44</v>
          </cell>
        </row>
        <row r="611">
          <cell r="A611">
            <v>2220999101090300</v>
          </cell>
          <cell r="B611" t="str">
            <v>CAJAS DE CREDITO</v>
          </cell>
          <cell r="C611">
            <v>-224765031.03999999</v>
          </cell>
          <cell r="D611">
            <v>-226810923.00999999</v>
          </cell>
        </row>
        <row r="612">
          <cell r="A612">
            <v>2220999101090300</v>
          </cell>
          <cell r="B612" t="str">
            <v>BANCOS DE LOS TRABAJADORES</v>
          </cell>
          <cell r="C612">
            <v>-12929793</v>
          </cell>
          <cell r="D612">
            <v>-13095850.43</v>
          </cell>
        </row>
        <row r="613">
          <cell r="A613">
            <v>22209991010904</v>
          </cell>
          <cell r="B613" t="str">
            <v>EX SOCIO DE FEDECRÉDITO-CAJA DE CRÉDITO DE COLÓN</v>
          </cell>
          <cell r="C613">
            <v>-1101768.69</v>
          </cell>
          <cell r="D613">
            <v>-1101768.69</v>
          </cell>
        </row>
        <row r="614">
          <cell r="A614">
            <v>222099910111</v>
          </cell>
          <cell r="B614" t="str">
            <v>DISPONIBLE DE ENTIDADES SOCIAS</v>
          </cell>
          <cell r="C614">
            <v>-7291179.3899999997</v>
          </cell>
          <cell r="D614">
            <v>-8361814.8499999996</v>
          </cell>
        </row>
        <row r="615">
          <cell r="A615">
            <v>22209991011101</v>
          </cell>
          <cell r="B615" t="str">
            <v>CAJAS DE CREDITO</v>
          </cell>
          <cell r="C615">
            <v>-6452498.0599999996</v>
          </cell>
          <cell r="D615">
            <v>-7209124.0300000003</v>
          </cell>
        </row>
        <row r="616">
          <cell r="A616">
            <v>22209991011102</v>
          </cell>
          <cell r="B616" t="str">
            <v>BANCOS DE LOS TRABAJADORES</v>
          </cell>
          <cell r="C616">
            <v>-777951.08</v>
          </cell>
          <cell r="D616">
            <v>-1072456.1499999999</v>
          </cell>
        </row>
        <row r="617">
          <cell r="A617">
            <v>22209991011103</v>
          </cell>
          <cell r="B617" t="str">
            <v>FEDESERVI</v>
          </cell>
          <cell r="C617">
            <v>-60730.25</v>
          </cell>
          <cell r="D617">
            <v>-80234.67</v>
          </cell>
        </row>
        <row r="618">
          <cell r="A618">
            <v>222099910113</v>
          </cell>
          <cell r="B618" t="str">
            <v>CUOTA PLAN DE MARKETING</v>
          </cell>
          <cell r="C618">
            <v>-238618.22</v>
          </cell>
          <cell r="D618">
            <v>-18083.29</v>
          </cell>
        </row>
        <row r="619">
          <cell r="A619">
            <v>222099910117</v>
          </cell>
          <cell r="B619" t="str">
            <v>FONDO BECAS</v>
          </cell>
          <cell r="C619">
            <v>-15230</v>
          </cell>
          <cell r="D619">
            <v>-15230</v>
          </cell>
        </row>
        <row r="620">
          <cell r="A620">
            <v>222099910118</v>
          </cell>
          <cell r="B620" t="str">
            <v>IPSFA</v>
          </cell>
          <cell r="C620">
            <v>-64.680000000000007</v>
          </cell>
          <cell r="D620">
            <v>-56.94</v>
          </cell>
        </row>
        <row r="621">
          <cell r="A621">
            <v>222099910122</v>
          </cell>
          <cell r="B621" t="str">
            <v>CUOTAS GASTOS FUNCIONAMIENTO CADI</v>
          </cell>
          <cell r="C621">
            <v>-203895.2</v>
          </cell>
          <cell r="D621">
            <v>-379597.8</v>
          </cell>
        </row>
        <row r="622">
          <cell r="A622">
            <v>222099910129</v>
          </cell>
          <cell r="B622" t="str">
            <v>FEDECREDITO PROGRAMA DE LEALTAD</v>
          </cell>
          <cell r="C622">
            <v>-984.74</v>
          </cell>
          <cell r="D622">
            <v>0</v>
          </cell>
        </row>
        <row r="623">
          <cell r="A623">
            <v>222099910131</v>
          </cell>
          <cell r="B623" t="str">
            <v>SERVICIO DE PROCESAMIENTO DE TARJETA DE CREDITO</v>
          </cell>
          <cell r="C623">
            <v>-1380.94</v>
          </cell>
          <cell r="D623">
            <v>0</v>
          </cell>
        </row>
        <row r="624">
          <cell r="A624">
            <v>222099910132</v>
          </cell>
          <cell r="B624" t="str">
            <v>ADMINISTRACION DE VENTAS</v>
          </cell>
          <cell r="C624">
            <v>-3732.51</v>
          </cell>
          <cell r="D624">
            <v>-7690.51</v>
          </cell>
        </row>
        <row r="625">
          <cell r="A625">
            <v>22209991013202</v>
          </cell>
          <cell r="B625" t="str">
            <v>CONTRACARGOS</v>
          </cell>
          <cell r="C625">
            <v>-3732.51</v>
          </cell>
          <cell r="D625">
            <v>-7690.51</v>
          </cell>
        </row>
        <row r="626">
          <cell r="A626">
            <v>222099910133</v>
          </cell>
          <cell r="B626" t="str">
            <v>COMISIONES Y CARGOS DE TARJETA POR LIQUIDAR</v>
          </cell>
          <cell r="C626">
            <v>-773481.76</v>
          </cell>
          <cell r="D626">
            <v>0</v>
          </cell>
        </row>
        <row r="627">
          <cell r="A627">
            <v>222099910134</v>
          </cell>
          <cell r="B627" t="str">
            <v>FONDOS SIGUE CORPORATION</v>
          </cell>
          <cell r="C627">
            <v>-161493.4</v>
          </cell>
          <cell r="D627">
            <v>0</v>
          </cell>
        </row>
        <row r="628">
          <cell r="A628">
            <v>222099910135</v>
          </cell>
          <cell r="B628" t="str">
            <v>FONDOS RECIBA NETWORKS</v>
          </cell>
          <cell r="C628">
            <v>-133371.59</v>
          </cell>
          <cell r="D628">
            <v>-115363.28</v>
          </cell>
        </row>
        <row r="629">
          <cell r="A629">
            <v>222099910136</v>
          </cell>
          <cell r="B629" t="str">
            <v>TELECOM</v>
          </cell>
          <cell r="C629">
            <v>-13287.91</v>
          </cell>
          <cell r="D629">
            <v>0</v>
          </cell>
        </row>
        <row r="630">
          <cell r="A630">
            <v>222099910137</v>
          </cell>
          <cell r="B630" t="str">
            <v>UNITELLER</v>
          </cell>
          <cell r="C630">
            <v>-54308.65</v>
          </cell>
          <cell r="D630">
            <v>-133999.4</v>
          </cell>
        </row>
        <row r="631">
          <cell r="A631">
            <v>222099910138</v>
          </cell>
          <cell r="B631" t="str">
            <v>TELEMOVIL EL SALVADOR SA</v>
          </cell>
          <cell r="C631">
            <v>-45238.400000000001</v>
          </cell>
          <cell r="D631">
            <v>0</v>
          </cell>
        </row>
        <row r="632">
          <cell r="A632">
            <v>222099910140</v>
          </cell>
          <cell r="B632" t="str">
            <v>EMPRESAS REMESADORAS</v>
          </cell>
          <cell r="C632">
            <v>-87200.48</v>
          </cell>
          <cell r="D632">
            <v>-90627.45</v>
          </cell>
        </row>
        <row r="633">
          <cell r="A633">
            <v>222099910141</v>
          </cell>
          <cell r="B633" t="str">
            <v>EMPRESA PROMOTORA DE SALUD</v>
          </cell>
          <cell r="C633">
            <v>-50.2</v>
          </cell>
          <cell r="D633">
            <v>-50.2</v>
          </cell>
        </row>
        <row r="634">
          <cell r="A634">
            <v>222099910143</v>
          </cell>
          <cell r="B634" t="str">
            <v>COLECTURIA DELSUR</v>
          </cell>
          <cell r="C634">
            <v>-61012.46</v>
          </cell>
          <cell r="D634">
            <v>-48813.58</v>
          </cell>
        </row>
        <row r="635">
          <cell r="A635">
            <v>222099910145</v>
          </cell>
          <cell r="B635" t="str">
            <v>OPERACIONES POR APLICAR</v>
          </cell>
          <cell r="C635">
            <v>-113566.78</v>
          </cell>
          <cell r="D635">
            <v>-98132.44</v>
          </cell>
        </row>
        <row r="636">
          <cell r="A636">
            <v>222099910146</v>
          </cell>
          <cell r="B636" t="str">
            <v>SERVICIO DE ATM´S</v>
          </cell>
          <cell r="C636">
            <v>-10.199999999999999</v>
          </cell>
          <cell r="D636">
            <v>-11.4</v>
          </cell>
        </row>
        <row r="637">
          <cell r="A637">
            <v>22209991014602</v>
          </cell>
          <cell r="B637" t="str">
            <v>COMISIONES POR SERVICIO DE RED ATM´S</v>
          </cell>
          <cell r="C637">
            <v>-10.199999999999999</v>
          </cell>
          <cell r="D637">
            <v>-11.4</v>
          </cell>
        </row>
        <row r="638">
          <cell r="A638">
            <v>2220999101460200</v>
          </cell>
          <cell r="B638" t="str">
            <v>COMISION A ATH POR OPERACIONES DE OTROS BANCOS EN ATM DE FCB</v>
          </cell>
          <cell r="C638">
            <v>-10.199999999999999</v>
          </cell>
          <cell r="D638">
            <v>-11.4</v>
          </cell>
        </row>
        <row r="639">
          <cell r="A639">
            <v>222099910147</v>
          </cell>
          <cell r="B639" t="str">
            <v>AES</v>
          </cell>
          <cell r="C639">
            <v>-161656.57</v>
          </cell>
          <cell r="D639">
            <v>-112774.46</v>
          </cell>
        </row>
        <row r="640">
          <cell r="A640">
            <v>22209991014701</v>
          </cell>
          <cell r="B640" t="str">
            <v>SERVICIO DE CAESS</v>
          </cell>
          <cell r="C640">
            <v>-50480.94</v>
          </cell>
          <cell r="D640">
            <v>-32674.1</v>
          </cell>
        </row>
        <row r="641">
          <cell r="A641">
            <v>22209991014702</v>
          </cell>
          <cell r="B641" t="str">
            <v>SERVICIO DE CLESA</v>
          </cell>
          <cell r="C641">
            <v>-56550.01</v>
          </cell>
          <cell r="D641">
            <v>-50108.79</v>
          </cell>
        </row>
        <row r="642">
          <cell r="A642">
            <v>22209991014703</v>
          </cell>
          <cell r="B642" t="str">
            <v>SERVICIO DE EEO</v>
          </cell>
          <cell r="C642">
            <v>-19043.3</v>
          </cell>
          <cell r="D642">
            <v>-27650.98</v>
          </cell>
        </row>
        <row r="643">
          <cell r="A643">
            <v>22209991014704</v>
          </cell>
          <cell r="B643" t="str">
            <v>SERVICIO DE DEUSEN</v>
          </cell>
          <cell r="C643">
            <v>-35582.32</v>
          </cell>
          <cell r="D643">
            <v>-2340.59</v>
          </cell>
        </row>
        <row r="644">
          <cell r="A644">
            <v>222099910148</v>
          </cell>
          <cell r="B644" t="str">
            <v>CORRESPONSALES NO BANCARIOS</v>
          </cell>
          <cell r="C644">
            <v>-68520.75</v>
          </cell>
          <cell r="D644">
            <v>-68520.75</v>
          </cell>
        </row>
        <row r="645">
          <cell r="A645">
            <v>22209991014801</v>
          </cell>
          <cell r="B645" t="str">
            <v>SERVICIO DE CNB</v>
          </cell>
          <cell r="C645">
            <v>-68520.75</v>
          </cell>
          <cell r="D645">
            <v>-68520.75</v>
          </cell>
        </row>
        <row r="646">
          <cell r="A646">
            <v>2220999101480100</v>
          </cell>
          <cell r="B646" t="str">
            <v>FEDESERVI</v>
          </cell>
          <cell r="C646">
            <v>-68520.75</v>
          </cell>
          <cell r="D646">
            <v>-68520.75</v>
          </cell>
        </row>
        <row r="647">
          <cell r="A647">
            <v>222099910149</v>
          </cell>
          <cell r="B647" t="str">
            <v>RECARGA DE SALDO EN CELULARES</v>
          </cell>
          <cell r="C647">
            <v>-16143.96</v>
          </cell>
          <cell r="D647">
            <v>-1071.5</v>
          </cell>
        </row>
        <row r="648">
          <cell r="A648">
            <v>22209991014901</v>
          </cell>
          <cell r="B648" t="str">
            <v>RECARGA DE SALDO CLARO</v>
          </cell>
          <cell r="C648">
            <v>-14758</v>
          </cell>
          <cell r="D648">
            <v>0</v>
          </cell>
        </row>
        <row r="649">
          <cell r="A649">
            <v>22209991014902</v>
          </cell>
          <cell r="B649" t="str">
            <v>DIGICEL</v>
          </cell>
          <cell r="C649">
            <v>-292.95999999999998</v>
          </cell>
          <cell r="D649">
            <v>-191.5</v>
          </cell>
        </row>
        <row r="650">
          <cell r="A650">
            <v>22209991014903</v>
          </cell>
          <cell r="B650" t="str">
            <v>TELEFONICA</v>
          </cell>
          <cell r="C650">
            <v>-1093</v>
          </cell>
          <cell r="D650">
            <v>-880</v>
          </cell>
        </row>
        <row r="651">
          <cell r="A651">
            <v>222099910150</v>
          </cell>
          <cell r="B651" t="str">
            <v>COLECTURIA BELCORP</v>
          </cell>
          <cell r="C651">
            <v>-15119.61</v>
          </cell>
          <cell r="D651">
            <v>-18276.189999999999</v>
          </cell>
        </row>
        <row r="652">
          <cell r="A652">
            <v>22209991015001</v>
          </cell>
          <cell r="B652" t="str">
            <v>SERVICIO DE COLECTURIA BELCORP</v>
          </cell>
          <cell r="C652">
            <v>-15119.61</v>
          </cell>
          <cell r="D652">
            <v>-18276.189999999999</v>
          </cell>
        </row>
        <row r="653">
          <cell r="A653">
            <v>222099910151</v>
          </cell>
          <cell r="B653" t="str">
            <v>SERVICIO DE COLECTURIA</v>
          </cell>
          <cell r="C653">
            <v>-326674.83</v>
          </cell>
          <cell r="D653">
            <v>-225415.04000000001</v>
          </cell>
        </row>
        <row r="654">
          <cell r="A654">
            <v>22209991015101</v>
          </cell>
          <cell r="B654" t="str">
            <v>SERVICIO DE ANDA</v>
          </cell>
          <cell r="C654">
            <v>-73759.14</v>
          </cell>
          <cell r="D654">
            <v>-67568.399999999994</v>
          </cell>
        </row>
        <row r="655">
          <cell r="A655">
            <v>22209991015102</v>
          </cell>
          <cell r="B655" t="str">
            <v>SERVICIO DE TELEFONIA CLARO</v>
          </cell>
          <cell r="C655">
            <v>-15757.42</v>
          </cell>
          <cell r="D655">
            <v>-17406.150000000001</v>
          </cell>
        </row>
        <row r="656">
          <cell r="A656">
            <v>22209991015103</v>
          </cell>
          <cell r="B656" t="str">
            <v>SERVICIO DE TELEFONIA TIGO</v>
          </cell>
          <cell r="C656">
            <v>-29405.72</v>
          </cell>
          <cell r="D656">
            <v>-22750.720000000001</v>
          </cell>
        </row>
        <row r="657">
          <cell r="A657">
            <v>22209991015105</v>
          </cell>
          <cell r="B657" t="str">
            <v>DIGICEL</v>
          </cell>
          <cell r="C657">
            <v>-79.05</v>
          </cell>
          <cell r="D657">
            <v>-100.69</v>
          </cell>
        </row>
        <row r="658">
          <cell r="A658">
            <v>22209991015106</v>
          </cell>
          <cell r="B658" t="str">
            <v>TELEFONICA</v>
          </cell>
          <cell r="C658">
            <v>-16047.06</v>
          </cell>
          <cell r="D658">
            <v>-13249.27</v>
          </cell>
        </row>
        <row r="659">
          <cell r="A659">
            <v>22209991015107</v>
          </cell>
          <cell r="B659" t="str">
            <v>SEGUROS FEDECREDITO</v>
          </cell>
          <cell r="C659">
            <v>-2855.73</v>
          </cell>
          <cell r="D659">
            <v>-1331.13</v>
          </cell>
        </row>
        <row r="660">
          <cell r="A660">
            <v>2220999101510700</v>
          </cell>
          <cell r="B660" t="str">
            <v>SEGUROS FEDECREDITO, S.A.</v>
          </cell>
          <cell r="C660">
            <v>-2448.63</v>
          </cell>
          <cell r="D660">
            <v>0</v>
          </cell>
        </row>
        <row r="661">
          <cell r="A661">
            <v>2220999101510700</v>
          </cell>
          <cell r="B661" t="str">
            <v>FEDECREDITO VIDA, S.A., SEGUROS DE PERSONAS</v>
          </cell>
          <cell r="C661">
            <v>-407.1</v>
          </cell>
          <cell r="D661">
            <v>-1331.13</v>
          </cell>
        </row>
        <row r="662">
          <cell r="A662">
            <v>22209991015108</v>
          </cell>
          <cell r="B662" t="str">
            <v>MULTINET</v>
          </cell>
          <cell r="C662">
            <v>-3128.9</v>
          </cell>
          <cell r="D662">
            <v>-1946.5</v>
          </cell>
        </row>
        <row r="663">
          <cell r="A663">
            <v>22209991015109</v>
          </cell>
          <cell r="B663" t="str">
            <v>ARABELA</v>
          </cell>
          <cell r="C663">
            <v>-194.96</v>
          </cell>
          <cell r="D663">
            <v>-258.92</v>
          </cell>
        </row>
        <row r="664">
          <cell r="A664">
            <v>22209991015110</v>
          </cell>
          <cell r="B664" t="str">
            <v>CREDI Q</v>
          </cell>
          <cell r="C664">
            <v>-13209.98</v>
          </cell>
          <cell r="D664">
            <v>-5021.5600000000004</v>
          </cell>
        </row>
        <row r="665">
          <cell r="A665">
            <v>22209991015111</v>
          </cell>
          <cell r="B665" t="str">
            <v>RENA WARE</v>
          </cell>
          <cell r="C665">
            <v>-427.64</v>
          </cell>
          <cell r="D665">
            <v>-428.63</v>
          </cell>
        </row>
        <row r="666">
          <cell r="A666">
            <v>22209991015112</v>
          </cell>
          <cell r="B666" t="str">
            <v>UNIVERSIDADES</v>
          </cell>
          <cell r="C666">
            <v>-14242.5</v>
          </cell>
          <cell r="D666">
            <v>-102.25</v>
          </cell>
        </row>
        <row r="667">
          <cell r="A667">
            <v>2220999101511200</v>
          </cell>
          <cell r="B667" t="str">
            <v>UNIVERSIDAD FRANCISCO GAVIDIA</v>
          </cell>
          <cell r="C667">
            <v>-14242.5</v>
          </cell>
          <cell r="D667">
            <v>-102.25</v>
          </cell>
        </row>
        <row r="668">
          <cell r="A668">
            <v>22209991015113</v>
          </cell>
          <cell r="B668" t="str">
            <v>DISTRIBUIDORAS AUTOMOTRIZ</v>
          </cell>
          <cell r="C668">
            <v>-723</v>
          </cell>
          <cell r="D668">
            <v>-24</v>
          </cell>
        </row>
        <row r="669">
          <cell r="A669">
            <v>2220999101511300</v>
          </cell>
          <cell r="B669" t="str">
            <v>YAMAHA</v>
          </cell>
          <cell r="C669">
            <v>-723</v>
          </cell>
          <cell r="D669">
            <v>-24</v>
          </cell>
        </row>
        <row r="670">
          <cell r="A670">
            <v>22209991015114</v>
          </cell>
          <cell r="B670" t="str">
            <v>ALMACENES PRADO</v>
          </cell>
          <cell r="C670">
            <v>-81.099999999999994</v>
          </cell>
          <cell r="D670">
            <v>-20.6</v>
          </cell>
        </row>
        <row r="671">
          <cell r="A671">
            <v>22209991015115</v>
          </cell>
          <cell r="B671" t="str">
            <v>FONDO SOCIAL PARA LA VIVIENDA</v>
          </cell>
          <cell r="C671">
            <v>-155304.60999999999</v>
          </cell>
          <cell r="D671">
            <v>-93016.14</v>
          </cell>
        </row>
        <row r="672">
          <cell r="A672">
            <v>22209991015116</v>
          </cell>
          <cell r="B672" t="str">
            <v>AVON</v>
          </cell>
          <cell r="C672">
            <v>-1458.02</v>
          </cell>
          <cell r="D672">
            <v>-2190.08</v>
          </cell>
        </row>
        <row r="673">
          <cell r="A673">
            <v>222099910152</v>
          </cell>
          <cell r="B673" t="str">
            <v>SERVICIO DE COLECTURIA EXTERNA</v>
          </cell>
          <cell r="C673">
            <v>-36189.699999999997</v>
          </cell>
          <cell r="D673">
            <v>-34646.74</v>
          </cell>
        </row>
        <row r="674">
          <cell r="A674">
            <v>22209991015201</v>
          </cell>
          <cell r="B674" t="str">
            <v>PAGOS COLECTADOS</v>
          </cell>
          <cell r="C674">
            <v>-36189.699999999997</v>
          </cell>
          <cell r="D674">
            <v>-34646.74</v>
          </cell>
        </row>
        <row r="675">
          <cell r="A675">
            <v>2220999101520100</v>
          </cell>
          <cell r="B675" t="str">
            <v>FARMACIAS ECONOMICAS</v>
          </cell>
          <cell r="C675">
            <v>-36189.699999999997</v>
          </cell>
          <cell r="D675">
            <v>-34646.74</v>
          </cell>
        </row>
        <row r="676">
          <cell r="A676">
            <v>222099910153</v>
          </cell>
          <cell r="B676" t="str">
            <v>COMERCIALIZACION DE SEGUROS</v>
          </cell>
          <cell r="C676">
            <v>-9236.93</v>
          </cell>
          <cell r="D676">
            <v>-5029.9799999999996</v>
          </cell>
        </row>
        <row r="677">
          <cell r="A677">
            <v>22209991015301</v>
          </cell>
          <cell r="B677" t="str">
            <v>FEDECREDITO VIDA, S.A., SEGUROS DE PERSONAS</v>
          </cell>
          <cell r="C677">
            <v>-6482.18</v>
          </cell>
          <cell r="D677">
            <v>-1971.73</v>
          </cell>
        </row>
        <row r="678">
          <cell r="A678">
            <v>22209991015303</v>
          </cell>
          <cell r="B678" t="str">
            <v>SERVICIO DE COMERCIALIZACION</v>
          </cell>
          <cell r="C678">
            <v>-2754.75</v>
          </cell>
          <cell r="D678">
            <v>-3058.25</v>
          </cell>
        </row>
        <row r="679">
          <cell r="A679">
            <v>2220999101530300</v>
          </cell>
          <cell r="B679" t="str">
            <v>SEGURO DE ASISTENCIA EXEQUIAL REPATRIACION</v>
          </cell>
          <cell r="C679">
            <v>-2704.75</v>
          </cell>
          <cell r="D679">
            <v>-2954.75</v>
          </cell>
        </row>
        <row r="680">
          <cell r="A680">
            <v>2220999101530300</v>
          </cell>
          <cell r="B680" t="str">
            <v>SEGURO DE MULTI ASISTENCIA</v>
          </cell>
          <cell r="C680">
            <v>-50</v>
          </cell>
          <cell r="D680">
            <v>-103.5</v>
          </cell>
        </row>
        <row r="681">
          <cell r="A681">
            <v>222099910156</v>
          </cell>
          <cell r="B681" t="str">
            <v>SERVICIO DE BANCA MOVIL</v>
          </cell>
          <cell r="C681">
            <v>-306643.71999999997</v>
          </cell>
          <cell r="D681">
            <v>-39910.01</v>
          </cell>
        </row>
        <row r="682">
          <cell r="A682">
            <v>22209991015601</v>
          </cell>
          <cell r="B682" t="str">
            <v>SERVICIO DE BANCA MOVIL</v>
          </cell>
          <cell r="C682">
            <v>-306643.71999999997</v>
          </cell>
          <cell r="D682">
            <v>-39910.01</v>
          </cell>
        </row>
        <row r="683">
          <cell r="A683">
            <v>222099910162</v>
          </cell>
          <cell r="B683" t="str">
            <v>COMISIONES POR SERVICIO</v>
          </cell>
          <cell r="C683">
            <v>-41981.97</v>
          </cell>
          <cell r="D683">
            <v>-49800.38</v>
          </cell>
        </row>
        <row r="684">
          <cell r="A684">
            <v>22209991016202</v>
          </cell>
          <cell r="B684" t="str">
            <v>COMISION POR SERVICIOS DE COLECTORES DE MESES ANTERIORES</v>
          </cell>
          <cell r="C684">
            <v>-31227.38</v>
          </cell>
          <cell r="D684">
            <v>-42242.42</v>
          </cell>
        </row>
        <row r="685">
          <cell r="A685">
            <v>22209991016205</v>
          </cell>
          <cell r="B685" t="str">
            <v>COMISION POR SERVICIO DE COMERCIALIZACION DE SEGUROS</v>
          </cell>
          <cell r="C685">
            <v>-3.5</v>
          </cell>
          <cell r="D685">
            <v>-3.5</v>
          </cell>
        </row>
        <row r="686">
          <cell r="A686">
            <v>22209991016206</v>
          </cell>
          <cell r="B686" t="str">
            <v>COMISION POR COMERCIALIZACION DE SEGUROS MESES ANTERIORES</v>
          </cell>
          <cell r="C686">
            <v>-10751.09</v>
          </cell>
          <cell r="D686">
            <v>-7554.46</v>
          </cell>
        </row>
        <row r="687">
          <cell r="A687">
            <v>222099910165</v>
          </cell>
          <cell r="B687" t="str">
            <v>REMESADORA RIA</v>
          </cell>
          <cell r="C687">
            <v>-67254.570000000007</v>
          </cell>
          <cell r="D687">
            <v>-60116.480000000003</v>
          </cell>
        </row>
        <row r="688">
          <cell r="A688">
            <v>222099910170</v>
          </cell>
          <cell r="B688" t="str">
            <v>SERVICIO COMERCIOS AFILIADOS</v>
          </cell>
          <cell r="C688">
            <v>-16.829999999999998</v>
          </cell>
          <cell r="D688">
            <v>-5.5</v>
          </cell>
        </row>
        <row r="689">
          <cell r="A689">
            <v>22209991017001</v>
          </cell>
          <cell r="B689" t="str">
            <v>COMPRAS A COMERCIOS AFILIADOS</v>
          </cell>
          <cell r="C689">
            <v>-0.14000000000000001</v>
          </cell>
          <cell r="D689">
            <v>-0.14000000000000001</v>
          </cell>
        </row>
        <row r="690">
          <cell r="A690">
            <v>2220999101700100</v>
          </cell>
          <cell r="B690" t="str">
            <v>COMPRAS CON TARJETAS EN BOTON LINK - POR LIQUIDAR</v>
          </cell>
          <cell r="C690">
            <v>-0.14000000000000001</v>
          </cell>
          <cell r="D690">
            <v>-0.14000000000000001</v>
          </cell>
        </row>
        <row r="691">
          <cell r="A691">
            <v>22209991017002</v>
          </cell>
          <cell r="B691" t="str">
            <v>TASA DE INTERCAMBIO FIJA</v>
          </cell>
          <cell r="C691">
            <v>-16.670000000000002</v>
          </cell>
          <cell r="D691">
            <v>-5.34</v>
          </cell>
        </row>
        <row r="692">
          <cell r="A692">
            <v>2220999101700200</v>
          </cell>
          <cell r="B692" t="str">
            <v>BANCOS EMISORES LOCALES</v>
          </cell>
          <cell r="C692">
            <v>-16.670000000000002</v>
          </cell>
          <cell r="D692">
            <v>-5.34</v>
          </cell>
        </row>
        <row r="693">
          <cell r="A693">
            <v>22209991017003</v>
          </cell>
          <cell r="B693" t="str">
            <v>TASA DE ADQUIRENCIA</v>
          </cell>
          <cell r="C693">
            <v>-0.02</v>
          </cell>
          <cell r="D693">
            <v>-0.02</v>
          </cell>
        </row>
        <row r="694">
          <cell r="A694">
            <v>2220999101700300</v>
          </cell>
          <cell r="B694" t="str">
            <v>ENTIDADES DEL SISTEMA FEDECREDITO - COMPRAS TC</v>
          </cell>
          <cell r="C694">
            <v>-0.02</v>
          </cell>
          <cell r="D694">
            <v>-0.02</v>
          </cell>
        </row>
        <row r="695">
          <cell r="A695">
            <v>222099910171</v>
          </cell>
          <cell r="B695" t="str">
            <v>FONDOS AUTORIZADOS POR ASAMBLEA GENERAL DE ACCIONISTAS</v>
          </cell>
          <cell r="C695">
            <v>-8649242.3300000001</v>
          </cell>
          <cell r="D695">
            <v>-8637442.3300000001</v>
          </cell>
        </row>
        <row r="696">
          <cell r="A696">
            <v>22209991017101</v>
          </cell>
          <cell r="B696" t="str">
            <v>FONDO PARA TRANSFORMACION DIGITAL</v>
          </cell>
          <cell r="C696">
            <v>-6650000</v>
          </cell>
          <cell r="D696">
            <v>-6650000</v>
          </cell>
        </row>
        <row r="697">
          <cell r="A697">
            <v>22209991017102</v>
          </cell>
          <cell r="B697" t="str">
            <v>FONDO PARA CONTINGENCIAS</v>
          </cell>
          <cell r="C697">
            <v>-1999242.33</v>
          </cell>
          <cell r="D697">
            <v>-1987442.33</v>
          </cell>
        </row>
        <row r="698">
          <cell r="A698">
            <v>222099910199</v>
          </cell>
          <cell r="B698" t="str">
            <v>OTRAS</v>
          </cell>
          <cell r="C698">
            <v>-503171.78</v>
          </cell>
          <cell r="D698">
            <v>-185838.24</v>
          </cell>
        </row>
        <row r="699">
          <cell r="A699">
            <v>223</v>
          </cell>
          <cell r="B699" t="str">
            <v>RETENCIONES</v>
          </cell>
          <cell r="C699">
            <v>-248048.99</v>
          </cell>
          <cell r="D699">
            <v>-225846.21</v>
          </cell>
        </row>
        <row r="700">
          <cell r="A700">
            <v>2230</v>
          </cell>
          <cell r="B700" t="str">
            <v>RETENCIONES</v>
          </cell>
          <cell r="C700">
            <v>-248048.99</v>
          </cell>
          <cell r="D700">
            <v>-225846.21</v>
          </cell>
        </row>
        <row r="701">
          <cell r="A701">
            <v>223000</v>
          </cell>
          <cell r="B701" t="str">
            <v>RETENCIONES</v>
          </cell>
          <cell r="C701">
            <v>-248048.99</v>
          </cell>
          <cell r="D701">
            <v>-225846.21</v>
          </cell>
        </row>
        <row r="702">
          <cell r="A702">
            <v>2230000100</v>
          </cell>
          <cell r="B702" t="str">
            <v>IMPUESTO SOBRE LA RENTA</v>
          </cell>
          <cell r="C702">
            <v>-189757.92</v>
          </cell>
          <cell r="D702">
            <v>-159097.04999999999</v>
          </cell>
        </row>
        <row r="703">
          <cell r="A703">
            <v>223000010001</v>
          </cell>
          <cell r="B703" t="str">
            <v>EMPLEADOS</v>
          </cell>
          <cell r="C703">
            <v>-155599.19</v>
          </cell>
          <cell r="D703">
            <v>-62391.39</v>
          </cell>
        </row>
        <row r="704">
          <cell r="A704">
            <v>223000010003</v>
          </cell>
          <cell r="B704" t="str">
            <v>CAJAS DE CREDITO</v>
          </cell>
          <cell r="C704">
            <v>-2447.09</v>
          </cell>
          <cell r="D704">
            <v>-2423</v>
          </cell>
        </row>
        <row r="705">
          <cell r="A705">
            <v>223000010004</v>
          </cell>
          <cell r="B705" t="str">
            <v>BANCOS DE LOS TRABAJADORES</v>
          </cell>
          <cell r="C705">
            <v>-68.38</v>
          </cell>
          <cell r="D705">
            <v>-63.48</v>
          </cell>
        </row>
        <row r="706">
          <cell r="A706">
            <v>223000010005</v>
          </cell>
          <cell r="B706" t="str">
            <v>TERCERAS PERSONAS</v>
          </cell>
          <cell r="C706">
            <v>-31643.26</v>
          </cell>
          <cell r="D706">
            <v>-94219.18</v>
          </cell>
        </row>
        <row r="707">
          <cell r="A707">
            <v>22300001000501</v>
          </cell>
          <cell r="B707" t="str">
            <v>DOMICILIADAS</v>
          </cell>
          <cell r="C707">
            <v>-17789.04</v>
          </cell>
          <cell r="D707">
            <v>-12959.79</v>
          </cell>
        </row>
        <row r="708">
          <cell r="A708">
            <v>22300001000502</v>
          </cell>
          <cell r="B708" t="str">
            <v>NO DOMICILIADAS</v>
          </cell>
          <cell r="C708">
            <v>-13854.22</v>
          </cell>
          <cell r="D708">
            <v>-81259.39</v>
          </cell>
        </row>
        <row r="709">
          <cell r="A709">
            <v>2230000200</v>
          </cell>
          <cell r="B709" t="str">
            <v>ISSS</v>
          </cell>
          <cell r="C709">
            <v>-9007.19</v>
          </cell>
          <cell r="D709">
            <v>-9043.69</v>
          </cell>
        </row>
        <row r="710">
          <cell r="A710">
            <v>223000020001</v>
          </cell>
          <cell r="B710" t="str">
            <v>SALUD</v>
          </cell>
          <cell r="C710">
            <v>-9003.1200000000008</v>
          </cell>
          <cell r="D710">
            <v>-9039.6200000000008</v>
          </cell>
        </row>
        <row r="711">
          <cell r="A711">
            <v>223000020002</v>
          </cell>
          <cell r="B711" t="str">
            <v>INVALIDEZ, VEJEZ Y SOBREVIVIENCIA</v>
          </cell>
          <cell r="C711">
            <v>-4.07</v>
          </cell>
          <cell r="D711">
            <v>-4.07</v>
          </cell>
        </row>
        <row r="712">
          <cell r="A712">
            <v>2230000300</v>
          </cell>
          <cell r="B712" t="str">
            <v>AFPS</v>
          </cell>
          <cell r="C712">
            <v>-35438.61</v>
          </cell>
          <cell r="D712">
            <v>-35424.75</v>
          </cell>
        </row>
        <row r="713">
          <cell r="A713">
            <v>223000030001</v>
          </cell>
          <cell r="B713" t="str">
            <v>CONFIA</v>
          </cell>
          <cell r="C713">
            <v>-18492.98</v>
          </cell>
          <cell r="D713">
            <v>-19176.34</v>
          </cell>
        </row>
        <row r="714">
          <cell r="A714">
            <v>223000030002</v>
          </cell>
          <cell r="B714" t="str">
            <v>CRECER</v>
          </cell>
          <cell r="C714">
            <v>-16945.63</v>
          </cell>
          <cell r="D714">
            <v>-16248.41</v>
          </cell>
        </row>
        <row r="715">
          <cell r="A715">
            <v>2230000400</v>
          </cell>
          <cell r="B715" t="str">
            <v>BANCOS Y FINANCIERAS</v>
          </cell>
          <cell r="C715">
            <v>-7245.15</v>
          </cell>
          <cell r="D715">
            <v>-15712.97</v>
          </cell>
        </row>
        <row r="716">
          <cell r="A716">
            <v>223000040001</v>
          </cell>
          <cell r="B716" t="str">
            <v>BANCOS</v>
          </cell>
          <cell r="C716">
            <v>-2851.03</v>
          </cell>
          <cell r="D716">
            <v>-13289.63</v>
          </cell>
        </row>
        <row r="717">
          <cell r="A717">
            <v>22300004000101</v>
          </cell>
          <cell r="B717" t="str">
            <v>BANCO AGRICOLA S.A.</v>
          </cell>
          <cell r="C717">
            <v>-1923.27</v>
          </cell>
          <cell r="D717">
            <v>-12361.87</v>
          </cell>
        </row>
        <row r="718">
          <cell r="A718">
            <v>22300004000102</v>
          </cell>
          <cell r="B718" t="str">
            <v>BANCO CUSCATLAN SV, S.A.</v>
          </cell>
          <cell r="C718">
            <v>-479.38</v>
          </cell>
          <cell r="D718">
            <v>-479.38</v>
          </cell>
        </row>
        <row r="719">
          <cell r="A719">
            <v>22300004000103</v>
          </cell>
          <cell r="B719" t="str">
            <v>BANCO DE AMERICA CENTRAL</v>
          </cell>
          <cell r="C719">
            <v>-120.24</v>
          </cell>
          <cell r="D719">
            <v>-120.24</v>
          </cell>
        </row>
        <row r="720">
          <cell r="A720">
            <v>22300004000104</v>
          </cell>
          <cell r="B720" t="str">
            <v>BANCO CUSCATLAN, S.A.</v>
          </cell>
          <cell r="C720">
            <v>-146.66999999999999</v>
          </cell>
          <cell r="D720">
            <v>-146.66999999999999</v>
          </cell>
        </row>
        <row r="721">
          <cell r="A721">
            <v>22300004000111</v>
          </cell>
          <cell r="B721" t="str">
            <v>BANCO PROMERICA</v>
          </cell>
          <cell r="C721">
            <v>-47.34</v>
          </cell>
          <cell r="D721">
            <v>-47.34</v>
          </cell>
        </row>
        <row r="722">
          <cell r="A722">
            <v>22300004000112</v>
          </cell>
          <cell r="B722" t="str">
            <v>DAVIVIENDA</v>
          </cell>
          <cell r="C722">
            <v>-134.13</v>
          </cell>
          <cell r="D722">
            <v>-134.13</v>
          </cell>
        </row>
        <row r="723">
          <cell r="A723">
            <v>223000040005</v>
          </cell>
          <cell r="B723" t="str">
            <v>INTERMEDIARIOS FINANCIEROS NO BANCARIOS</v>
          </cell>
          <cell r="C723">
            <v>-868.01</v>
          </cell>
          <cell r="D723">
            <v>-557.17999999999995</v>
          </cell>
        </row>
        <row r="724">
          <cell r="A724">
            <v>22300004000501</v>
          </cell>
          <cell r="B724" t="str">
            <v>BANCOS DE LOS TRABAJADORES</v>
          </cell>
          <cell r="C724">
            <v>-143.29</v>
          </cell>
          <cell r="D724">
            <v>-143.29</v>
          </cell>
        </row>
        <row r="725">
          <cell r="A725">
            <v>22300004000502</v>
          </cell>
          <cell r="B725" t="str">
            <v>CAJAS DE CREDITO</v>
          </cell>
          <cell r="C725">
            <v>-724.72</v>
          </cell>
          <cell r="D725">
            <v>-413.89</v>
          </cell>
        </row>
        <row r="726">
          <cell r="A726">
            <v>223000040006</v>
          </cell>
          <cell r="B726" t="str">
            <v>FEDECREDITO</v>
          </cell>
          <cell r="C726">
            <v>-3526.11</v>
          </cell>
          <cell r="D726">
            <v>-1866.16</v>
          </cell>
        </row>
        <row r="727">
          <cell r="A727">
            <v>2230000500</v>
          </cell>
          <cell r="B727" t="str">
            <v>OTRAS RETENCIONES</v>
          </cell>
          <cell r="C727">
            <v>-6600.12</v>
          </cell>
          <cell r="D727">
            <v>-6567.75</v>
          </cell>
        </row>
        <row r="728">
          <cell r="A728">
            <v>223000050002</v>
          </cell>
          <cell r="B728" t="str">
            <v>EMBARGOS JUDICIALES</v>
          </cell>
          <cell r="C728">
            <v>-5309.77</v>
          </cell>
          <cell r="D728">
            <v>-5309.77</v>
          </cell>
        </row>
        <row r="729">
          <cell r="A729">
            <v>223000050003</v>
          </cell>
          <cell r="B729" t="str">
            <v>PROCURADURIA GENERAL DE LA REPUBLICA</v>
          </cell>
          <cell r="C729">
            <v>-269.77999999999997</v>
          </cell>
          <cell r="D729">
            <v>-134.78</v>
          </cell>
        </row>
        <row r="730">
          <cell r="A730">
            <v>223000050004</v>
          </cell>
          <cell r="B730" t="str">
            <v>FONDO SOCIAL PARA LA VIVIENDA</v>
          </cell>
          <cell r="C730">
            <v>-0.25</v>
          </cell>
          <cell r="D730">
            <v>-0.25</v>
          </cell>
        </row>
        <row r="731">
          <cell r="A731">
            <v>223000050005</v>
          </cell>
          <cell r="B731" t="str">
            <v>PAN AMERICAM LIFE</v>
          </cell>
          <cell r="C731">
            <v>-82.91</v>
          </cell>
          <cell r="D731">
            <v>-82.91</v>
          </cell>
        </row>
        <row r="732">
          <cell r="A732">
            <v>223000050009</v>
          </cell>
          <cell r="B732" t="str">
            <v>IPSFA</v>
          </cell>
          <cell r="C732">
            <v>-63.13</v>
          </cell>
          <cell r="D732">
            <v>-55.39</v>
          </cell>
        </row>
        <row r="733">
          <cell r="A733">
            <v>223000050099</v>
          </cell>
          <cell r="B733" t="str">
            <v>OTROS</v>
          </cell>
          <cell r="C733">
            <v>-874.28</v>
          </cell>
          <cell r="D733">
            <v>-984.65</v>
          </cell>
        </row>
        <row r="734">
          <cell r="A734">
            <v>224</v>
          </cell>
          <cell r="B734" t="str">
            <v>PROVISIONES</v>
          </cell>
          <cell r="C734">
            <v>-2450275.63</v>
          </cell>
          <cell r="D734">
            <v>-2795413.89</v>
          </cell>
        </row>
        <row r="735">
          <cell r="A735">
            <v>2240</v>
          </cell>
          <cell r="B735" t="str">
            <v>PROVISIONES</v>
          </cell>
          <cell r="C735">
            <v>-2450275.63</v>
          </cell>
          <cell r="D735">
            <v>-2795413.89</v>
          </cell>
        </row>
        <row r="736">
          <cell r="A736">
            <v>224001</v>
          </cell>
          <cell r="B736" t="str">
            <v>PROVISIONES LABORALES</v>
          </cell>
          <cell r="C736">
            <v>-966975.21</v>
          </cell>
          <cell r="D736">
            <v>-1094660.48</v>
          </cell>
        </row>
        <row r="737">
          <cell r="A737">
            <v>2240010200</v>
          </cell>
          <cell r="B737" t="str">
            <v>VACACIONES</v>
          </cell>
          <cell r="C737">
            <v>-275540.01</v>
          </cell>
          <cell r="D737">
            <v>-283156.81</v>
          </cell>
        </row>
        <row r="738">
          <cell r="A738">
            <v>224001020001</v>
          </cell>
          <cell r="B738" t="str">
            <v>ORDINARIAS</v>
          </cell>
          <cell r="C738">
            <v>-275540.01</v>
          </cell>
          <cell r="D738">
            <v>-283156.81</v>
          </cell>
        </row>
        <row r="739">
          <cell r="A739">
            <v>2240010300</v>
          </cell>
          <cell r="B739" t="str">
            <v>GRATIFICACIONES</v>
          </cell>
          <cell r="C739">
            <v>-220033.74</v>
          </cell>
          <cell r="D739">
            <v>-257062.12</v>
          </cell>
        </row>
        <row r="740">
          <cell r="A740">
            <v>2240010400</v>
          </cell>
          <cell r="B740" t="str">
            <v>AGUINALDOS</v>
          </cell>
          <cell r="C740">
            <v>-214500.92</v>
          </cell>
          <cell r="D740">
            <v>-249330.3</v>
          </cell>
        </row>
        <row r="741">
          <cell r="A741">
            <v>2240010500</v>
          </cell>
          <cell r="B741" t="str">
            <v>INDEMNIZACIONES</v>
          </cell>
          <cell r="C741">
            <v>-256900.54</v>
          </cell>
          <cell r="D741">
            <v>-305111.25</v>
          </cell>
        </row>
        <row r="742">
          <cell r="A742">
            <v>224003</v>
          </cell>
          <cell r="B742" t="str">
            <v>OTRAS PROVISIONES</v>
          </cell>
          <cell r="C742">
            <v>-1483300.42</v>
          </cell>
          <cell r="D742">
            <v>-1700753.41</v>
          </cell>
        </row>
        <row r="743">
          <cell r="A743">
            <v>2240030001</v>
          </cell>
          <cell r="B743" t="str">
            <v>OTRAS PROVISIONES</v>
          </cell>
          <cell r="C743">
            <v>-1483300.42</v>
          </cell>
          <cell r="D743">
            <v>-1700753.41</v>
          </cell>
        </row>
        <row r="744">
          <cell r="A744">
            <v>224003000107</v>
          </cell>
          <cell r="B744" t="str">
            <v>PUBLICIDAD</v>
          </cell>
          <cell r="C744">
            <v>-79917.119999999995</v>
          </cell>
          <cell r="D744">
            <v>-99896.4</v>
          </cell>
        </row>
        <row r="745">
          <cell r="A745">
            <v>224003000108</v>
          </cell>
          <cell r="B745" t="str">
            <v>AUDITORIA EXTERNA</v>
          </cell>
          <cell r="C745">
            <v>-7500</v>
          </cell>
          <cell r="D745">
            <v>-7500</v>
          </cell>
        </row>
        <row r="746">
          <cell r="A746">
            <v>224003000109</v>
          </cell>
          <cell r="B746" t="str">
            <v>AUDITORIA FISCAL</v>
          </cell>
          <cell r="C746">
            <v>-4999.8999999999996</v>
          </cell>
          <cell r="D746">
            <v>-5833.23</v>
          </cell>
        </row>
        <row r="747">
          <cell r="A747">
            <v>224003000116</v>
          </cell>
          <cell r="B747" t="str">
            <v>ADMINISTRACION PROGRAMA DE PROTECCION- TARJETA DE CREDITO</v>
          </cell>
          <cell r="C747">
            <v>-1390031.68</v>
          </cell>
          <cell r="D747">
            <v>-1587523.78</v>
          </cell>
        </row>
        <row r="748">
          <cell r="A748">
            <v>224003000117</v>
          </cell>
          <cell r="B748" t="str">
            <v>ADMINISTRACION PROGRAMA DE PROTECCION- TARJETA DE DEBITO</v>
          </cell>
          <cell r="C748">
            <v>-851.72</v>
          </cell>
          <cell r="D748">
            <v>0</v>
          </cell>
        </row>
        <row r="749">
          <cell r="A749">
            <v>225</v>
          </cell>
          <cell r="B749" t="str">
            <v>CREDITOS DIFERIDOS</v>
          </cell>
          <cell r="C749">
            <v>-1883813.85</v>
          </cell>
          <cell r="D749">
            <v>-2329495.21</v>
          </cell>
        </row>
        <row r="750">
          <cell r="A750">
            <v>2250</v>
          </cell>
          <cell r="B750" t="str">
            <v>CREDITOS DIFERIDOS</v>
          </cell>
          <cell r="C750">
            <v>-1883813.85</v>
          </cell>
          <cell r="D750">
            <v>-2329495.21</v>
          </cell>
        </row>
        <row r="751">
          <cell r="A751">
            <v>225002</v>
          </cell>
          <cell r="B751" t="str">
            <v>DIFERENCIAS DE PRECIOS EN OPERACIONES CON TITULOS VALORES</v>
          </cell>
          <cell r="C751">
            <v>-1883813.85</v>
          </cell>
          <cell r="D751">
            <v>-2329495.21</v>
          </cell>
        </row>
        <row r="752">
          <cell r="A752">
            <v>2250020000</v>
          </cell>
          <cell r="B752" t="str">
            <v>DIFERENCIAS DE PRECIOS EN OPERACIONES CON TITULOS VALORES</v>
          </cell>
          <cell r="C752">
            <v>-1883813.85</v>
          </cell>
          <cell r="D752">
            <v>-2329495.21</v>
          </cell>
        </row>
        <row r="753">
          <cell r="A753">
            <v>225002000002</v>
          </cell>
          <cell r="B753" t="str">
            <v>DIFERENCIAS DE PRECIOS EN OPERACIONES CON ENTIDADES DEL ESTA</v>
          </cell>
          <cell r="C753">
            <v>-1883813.85</v>
          </cell>
          <cell r="D753">
            <v>-2329495.21</v>
          </cell>
        </row>
        <row r="755">
          <cell r="B755" t="str">
            <v>TOTAL PASIVOS</v>
          </cell>
          <cell r="C755">
            <v>-467867672.22000003</v>
          </cell>
          <cell r="D755">
            <v>-457314906.31</v>
          </cell>
        </row>
        <row r="757">
          <cell r="A757">
            <v>31</v>
          </cell>
          <cell r="B757" t="str">
            <v>PATRIMONIO</v>
          </cell>
          <cell r="C757">
            <v>-136053502.87</v>
          </cell>
          <cell r="D757">
            <v>-136214202.87</v>
          </cell>
        </row>
        <row r="758">
          <cell r="A758">
            <v>311</v>
          </cell>
          <cell r="B758" t="str">
            <v>CAPITAL SOCIAL</v>
          </cell>
          <cell r="C758">
            <v>-102207700</v>
          </cell>
          <cell r="D758">
            <v>-102368400</v>
          </cell>
        </row>
        <row r="759">
          <cell r="A759">
            <v>3110</v>
          </cell>
          <cell r="B759" t="str">
            <v>CAPITAL SOCIAL FIJO</v>
          </cell>
          <cell r="C759">
            <v>-5714300</v>
          </cell>
          <cell r="D759">
            <v>-5714300</v>
          </cell>
        </row>
        <row r="760">
          <cell r="A760">
            <v>311001</v>
          </cell>
          <cell r="B760" t="str">
            <v>CAPITAL SUSCRITO PAGADO</v>
          </cell>
          <cell r="C760">
            <v>-5714300</v>
          </cell>
          <cell r="D760">
            <v>-5714300</v>
          </cell>
        </row>
        <row r="761">
          <cell r="A761">
            <v>3110010200</v>
          </cell>
          <cell r="B761" t="str">
            <v>ACCIONES</v>
          </cell>
          <cell r="C761">
            <v>-5714300</v>
          </cell>
          <cell r="D761">
            <v>-5714300</v>
          </cell>
        </row>
        <row r="762">
          <cell r="A762">
            <v>311001020001</v>
          </cell>
          <cell r="B762" t="str">
            <v>CAPITAL FIJO</v>
          </cell>
          <cell r="C762">
            <v>-5714300</v>
          </cell>
          <cell r="D762">
            <v>-5714300</v>
          </cell>
        </row>
        <row r="763">
          <cell r="A763">
            <v>3111</v>
          </cell>
          <cell r="B763" t="str">
            <v>CAPITAL SOCIAL VARIABLE</v>
          </cell>
          <cell r="C763">
            <v>-96493400</v>
          </cell>
          <cell r="D763">
            <v>-96654100</v>
          </cell>
        </row>
        <row r="764">
          <cell r="A764">
            <v>311101</v>
          </cell>
          <cell r="B764" t="str">
            <v>CAPITAL SUSCRITO PAGADO</v>
          </cell>
          <cell r="C764">
            <v>-97456500</v>
          </cell>
          <cell r="D764">
            <v>-97456500</v>
          </cell>
        </row>
        <row r="765">
          <cell r="A765">
            <v>3111010200</v>
          </cell>
          <cell r="B765" t="str">
            <v>ACCIONES</v>
          </cell>
          <cell r="C765">
            <v>-97456500</v>
          </cell>
          <cell r="D765">
            <v>-97456500</v>
          </cell>
        </row>
        <row r="766">
          <cell r="A766">
            <v>311102</v>
          </cell>
          <cell r="B766" t="str">
            <v>CAPITAL SUSCRITO NO PAGADO</v>
          </cell>
          <cell r="C766">
            <v>963100</v>
          </cell>
          <cell r="D766">
            <v>802400</v>
          </cell>
        </row>
        <row r="767">
          <cell r="A767">
            <v>3111020200</v>
          </cell>
          <cell r="B767" t="str">
            <v>ACCIONES</v>
          </cell>
          <cell r="C767">
            <v>963100</v>
          </cell>
          <cell r="D767">
            <v>802400</v>
          </cell>
        </row>
        <row r="768">
          <cell r="A768">
            <v>313</v>
          </cell>
          <cell r="B768" t="str">
            <v>RESERVAS DE CAPITAL</v>
          </cell>
          <cell r="C768">
            <v>-33845802.869999997</v>
          </cell>
          <cell r="D768">
            <v>-33845802.869999997</v>
          </cell>
        </row>
        <row r="769">
          <cell r="A769">
            <v>3130</v>
          </cell>
          <cell r="B769" t="str">
            <v>RESERVAS DE CAPITAL</v>
          </cell>
          <cell r="C769">
            <v>-33845802.869999997</v>
          </cell>
          <cell r="D769">
            <v>-33845802.869999997</v>
          </cell>
        </row>
        <row r="770">
          <cell r="A770">
            <v>313000</v>
          </cell>
          <cell r="B770" t="str">
            <v>RESERVAS DE CAPITAL</v>
          </cell>
          <cell r="C770">
            <v>-33845802.869999997</v>
          </cell>
          <cell r="D770">
            <v>-33845802.869999997</v>
          </cell>
        </row>
        <row r="771">
          <cell r="A771">
            <v>3130000100</v>
          </cell>
          <cell r="B771" t="str">
            <v>RESERVA LEGAL</v>
          </cell>
          <cell r="C771">
            <v>-33834438.479999997</v>
          </cell>
          <cell r="D771">
            <v>-33834438.479999997</v>
          </cell>
        </row>
        <row r="772">
          <cell r="A772">
            <v>3130000300</v>
          </cell>
          <cell r="B772" t="str">
            <v>RESERVAS VOLUNTARIAS</v>
          </cell>
          <cell r="C772">
            <v>-11364.39</v>
          </cell>
          <cell r="D772">
            <v>-11364.39</v>
          </cell>
        </row>
        <row r="773">
          <cell r="A773">
            <v>32</v>
          </cell>
          <cell r="B773" t="str">
            <v>PATRIMONIO RESTRINGIDO</v>
          </cell>
          <cell r="C773">
            <v>-4458839.63</v>
          </cell>
          <cell r="D773">
            <v>-4458839.63</v>
          </cell>
        </row>
        <row r="774">
          <cell r="A774">
            <v>321</v>
          </cell>
          <cell r="B774" t="str">
            <v>UTILIDADES NO DISTRIBUIBLES</v>
          </cell>
          <cell r="C774">
            <v>-1174413.6000000001</v>
          </cell>
          <cell r="D774">
            <v>-1174413.6000000001</v>
          </cell>
        </row>
        <row r="775">
          <cell r="A775">
            <v>3210</v>
          </cell>
          <cell r="B775" t="str">
            <v>UTILIDADES NO DISTRIBUIBLES</v>
          </cell>
          <cell r="C775">
            <v>-1174413.6000000001</v>
          </cell>
          <cell r="D775">
            <v>-1174413.6000000001</v>
          </cell>
        </row>
        <row r="776">
          <cell r="A776">
            <v>321000</v>
          </cell>
          <cell r="B776" t="str">
            <v>UTILIDADES NO DISTRIBUIBLES</v>
          </cell>
          <cell r="C776">
            <v>-1174413.6000000001</v>
          </cell>
          <cell r="D776">
            <v>-1174413.6000000001</v>
          </cell>
        </row>
        <row r="777">
          <cell r="A777">
            <v>3210000000</v>
          </cell>
          <cell r="B777" t="str">
            <v>UTILIDADES NO DISTRIBUIBLES</v>
          </cell>
          <cell r="C777">
            <v>-1174413.6000000001</v>
          </cell>
          <cell r="D777">
            <v>-1174413.6000000001</v>
          </cell>
        </row>
        <row r="778">
          <cell r="A778">
            <v>322</v>
          </cell>
          <cell r="B778" t="str">
            <v>REVALUACIONES</v>
          </cell>
          <cell r="C778">
            <v>-3283546.68</v>
          </cell>
          <cell r="D778">
            <v>-3283546.68</v>
          </cell>
        </row>
        <row r="779">
          <cell r="A779">
            <v>3220</v>
          </cell>
          <cell r="B779" t="str">
            <v>REVALUACIONES</v>
          </cell>
          <cell r="C779">
            <v>-3283546.68</v>
          </cell>
          <cell r="D779">
            <v>-3283546.68</v>
          </cell>
        </row>
        <row r="780">
          <cell r="A780">
            <v>322000</v>
          </cell>
          <cell r="B780" t="str">
            <v>REVALUACIONES</v>
          </cell>
          <cell r="C780">
            <v>-3283546.68</v>
          </cell>
          <cell r="D780">
            <v>-3283546.68</v>
          </cell>
        </row>
        <row r="781">
          <cell r="A781">
            <v>3220000100</v>
          </cell>
          <cell r="B781" t="str">
            <v>REVALUO DE INMUEBLES DEL ACTIVO FIJO</v>
          </cell>
          <cell r="C781">
            <v>-3283546.68</v>
          </cell>
          <cell r="D781">
            <v>-3283546.68</v>
          </cell>
        </row>
        <row r="782">
          <cell r="A782">
            <v>322000010001</v>
          </cell>
          <cell r="B782" t="str">
            <v>TERRENOS</v>
          </cell>
          <cell r="C782">
            <v>-1504291.48</v>
          </cell>
          <cell r="D782">
            <v>-1504291.48</v>
          </cell>
        </row>
        <row r="783">
          <cell r="A783">
            <v>322000010002</v>
          </cell>
          <cell r="B783" t="str">
            <v>EDIFICACIONES</v>
          </cell>
          <cell r="C783">
            <v>-1779255.2</v>
          </cell>
          <cell r="D783">
            <v>-1779255.2</v>
          </cell>
        </row>
        <row r="784">
          <cell r="A784">
            <v>324</v>
          </cell>
          <cell r="B784" t="str">
            <v>DONACIONES</v>
          </cell>
          <cell r="C784">
            <v>-879.35</v>
          </cell>
          <cell r="D784">
            <v>-879.35</v>
          </cell>
        </row>
        <row r="785">
          <cell r="A785">
            <v>3240</v>
          </cell>
          <cell r="B785" t="str">
            <v>DONACIONES</v>
          </cell>
          <cell r="C785">
            <v>-879.35</v>
          </cell>
          <cell r="D785">
            <v>-879.35</v>
          </cell>
        </row>
        <row r="786">
          <cell r="A786">
            <v>324002</v>
          </cell>
          <cell r="B786" t="str">
            <v>OTRAS DONACIONES</v>
          </cell>
          <cell r="C786">
            <v>-879.35</v>
          </cell>
          <cell r="D786">
            <v>-879.35</v>
          </cell>
        </row>
        <row r="787">
          <cell r="A787">
            <v>3240020300</v>
          </cell>
          <cell r="B787" t="str">
            <v>MUEBLES</v>
          </cell>
          <cell r="C787">
            <v>-879.35</v>
          </cell>
          <cell r="D787">
            <v>-879.35</v>
          </cell>
        </row>
        <row r="789">
          <cell r="B789" t="str">
            <v>TOTAL PATRIMONIO</v>
          </cell>
          <cell r="C789">
            <v>-140512342.5</v>
          </cell>
          <cell r="D789">
            <v>-140673042.5</v>
          </cell>
        </row>
        <row r="791">
          <cell r="A791">
            <v>61</v>
          </cell>
          <cell r="B791" t="str">
            <v>INGRESOS DE OPERACIONES DE INTERMEDIACION</v>
          </cell>
          <cell r="C791">
            <v>-20900296.940000001</v>
          </cell>
          <cell r="D791">
            <v>-24403013.41</v>
          </cell>
        </row>
        <row r="792">
          <cell r="A792">
            <v>611</v>
          </cell>
          <cell r="B792" t="str">
            <v>INGRESOS DE OPERACIONES DE INTERMEDIACION</v>
          </cell>
          <cell r="C792">
            <v>-20900296.940000001</v>
          </cell>
          <cell r="D792">
            <v>-24403013.41</v>
          </cell>
        </row>
        <row r="793">
          <cell r="A793">
            <v>6110</v>
          </cell>
          <cell r="B793" t="str">
            <v>INGRESOS DE OPERACIONES DE INTERMEDIACION</v>
          </cell>
          <cell r="C793">
            <v>-20900296.940000001</v>
          </cell>
          <cell r="D793">
            <v>-24403013.41</v>
          </cell>
        </row>
        <row r="794">
          <cell r="A794">
            <v>611001</v>
          </cell>
          <cell r="B794" t="str">
            <v>CARTERA DE PRESTAMOS</v>
          </cell>
          <cell r="C794">
            <v>-15230978.18</v>
          </cell>
          <cell r="D794">
            <v>-17911811.390000001</v>
          </cell>
        </row>
        <row r="795">
          <cell r="A795">
            <v>6110010100</v>
          </cell>
          <cell r="B795" t="str">
            <v>INTERESES</v>
          </cell>
          <cell r="C795">
            <v>-15230978.18</v>
          </cell>
          <cell r="D795">
            <v>-17911811.390000001</v>
          </cell>
        </row>
        <row r="796">
          <cell r="A796">
            <v>611001010001</v>
          </cell>
          <cell r="B796" t="str">
            <v>PACTADOS HASTA UN AÑO PLAZO</v>
          </cell>
          <cell r="C796">
            <v>-244017.88</v>
          </cell>
          <cell r="D796">
            <v>-314327.52</v>
          </cell>
        </row>
        <row r="797">
          <cell r="A797">
            <v>61100101000101</v>
          </cell>
          <cell r="B797" t="str">
            <v>OTORGAMIENTOS ORIGINALES</v>
          </cell>
          <cell r="C797">
            <v>-244012.1</v>
          </cell>
          <cell r="D797">
            <v>-314321.74</v>
          </cell>
        </row>
        <row r="798">
          <cell r="A798">
            <v>61100101000103</v>
          </cell>
          <cell r="B798" t="str">
            <v>INTERESES MORATORIOS</v>
          </cell>
          <cell r="C798">
            <v>-5.78</v>
          </cell>
          <cell r="D798">
            <v>-5.78</v>
          </cell>
        </row>
        <row r="799">
          <cell r="A799">
            <v>611001010002</v>
          </cell>
          <cell r="B799" t="str">
            <v>PACTADOS A MAS DE UN AÑO PLAZO</v>
          </cell>
          <cell r="C799">
            <v>-14986960.300000001</v>
          </cell>
          <cell r="D799">
            <v>-17597483.870000001</v>
          </cell>
        </row>
        <row r="800">
          <cell r="A800">
            <v>61100101000201</v>
          </cell>
          <cell r="B800" t="str">
            <v>OTORGAMIENTOS ORIGINALES</v>
          </cell>
          <cell r="C800">
            <v>-14986928.789999999</v>
          </cell>
          <cell r="D800">
            <v>-17597450.25</v>
          </cell>
        </row>
        <row r="801">
          <cell r="A801">
            <v>61100101000203</v>
          </cell>
          <cell r="B801" t="str">
            <v>INTERESES MORATORIOS</v>
          </cell>
          <cell r="C801">
            <v>-31.51</v>
          </cell>
          <cell r="D801">
            <v>-33.619999999999997</v>
          </cell>
        </row>
        <row r="802">
          <cell r="A802">
            <v>611002</v>
          </cell>
          <cell r="B802" t="str">
            <v>CARTERA DE INVERSIONES</v>
          </cell>
          <cell r="C802">
            <v>-5264990.38</v>
          </cell>
          <cell r="D802">
            <v>-5988642.7800000003</v>
          </cell>
        </row>
        <row r="803">
          <cell r="A803">
            <v>6110020100</v>
          </cell>
          <cell r="B803" t="str">
            <v>INTERESES</v>
          </cell>
          <cell r="C803">
            <v>-5264990.38</v>
          </cell>
          <cell r="D803">
            <v>-5988642.7800000003</v>
          </cell>
        </row>
        <row r="804">
          <cell r="A804">
            <v>611002010001</v>
          </cell>
          <cell r="B804" t="str">
            <v>TITULOS VALORES CONSERVADOS PARA NEGOCIACION</v>
          </cell>
          <cell r="C804">
            <v>-5264990.38</v>
          </cell>
          <cell r="D804">
            <v>-5988642.7800000003</v>
          </cell>
        </row>
        <row r="805">
          <cell r="A805">
            <v>61100201000102</v>
          </cell>
          <cell r="B805" t="str">
            <v>TITULOS VALORES TRANSFERIDOS</v>
          </cell>
          <cell r="C805">
            <v>-5264990.38</v>
          </cell>
          <cell r="D805">
            <v>-5988642.7800000003</v>
          </cell>
        </row>
        <row r="806">
          <cell r="A806">
            <v>611004</v>
          </cell>
          <cell r="B806" t="str">
            <v>INTERESES SOBRE DEPOSITOS</v>
          </cell>
          <cell r="C806">
            <v>-404328.38</v>
          </cell>
          <cell r="D806">
            <v>-502559.24</v>
          </cell>
        </row>
        <row r="807">
          <cell r="A807">
            <v>6110040100</v>
          </cell>
          <cell r="B807" t="str">
            <v>EN EL BCR</v>
          </cell>
          <cell r="C807">
            <v>-15307.46</v>
          </cell>
          <cell r="D807">
            <v>-19085.52</v>
          </cell>
        </row>
        <row r="808">
          <cell r="A808">
            <v>611004010001</v>
          </cell>
          <cell r="B808" t="str">
            <v>DEPOSITOS PARA RESERVA DE LIQUDEZ</v>
          </cell>
          <cell r="C808">
            <v>-15307.46</v>
          </cell>
          <cell r="D808">
            <v>-19085.52</v>
          </cell>
        </row>
        <row r="809">
          <cell r="A809">
            <v>6110040200</v>
          </cell>
          <cell r="B809" t="str">
            <v>EN OTRAS INSTITUCIONES FINANCIERAS</v>
          </cell>
          <cell r="C809">
            <v>-389020.92</v>
          </cell>
          <cell r="D809">
            <v>-483473.72</v>
          </cell>
        </row>
        <row r="810">
          <cell r="A810">
            <v>611004020001</v>
          </cell>
          <cell r="B810" t="str">
            <v>OTRAS ENTIDADES DEL SISTEMA FIANCIERO</v>
          </cell>
          <cell r="C810">
            <v>-389020.92</v>
          </cell>
          <cell r="D810">
            <v>-483473.72</v>
          </cell>
        </row>
        <row r="811">
          <cell r="A811">
            <v>61100402000101</v>
          </cell>
          <cell r="B811" t="str">
            <v>DEPOSITOS A LA VISTA</v>
          </cell>
          <cell r="C811">
            <v>-389020.92</v>
          </cell>
          <cell r="D811">
            <v>-483473.72</v>
          </cell>
        </row>
        <row r="812">
          <cell r="A812">
            <v>6110040200010100</v>
          </cell>
          <cell r="B812" t="str">
            <v>BANCOS</v>
          </cell>
          <cell r="C812">
            <v>-389020.92</v>
          </cell>
          <cell r="D812">
            <v>-483473.72</v>
          </cell>
        </row>
        <row r="813">
          <cell r="A813">
            <v>62</v>
          </cell>
          <cell r="B813" t="str">
            <v>INGRESOS DE OTRAS OPERACIONES</v>
          </cell>
          <cell r="C813">
            <v>-8907396.5199999996</v>
          </cell>
          <cell r="D813">
            <v>-10373550.09</v>
          </cell>
        </row>
        <row r="814">
          <cell r="A814">
            <v>621</v>
          </cell>
          <cell r="B814" t="str">
            <v>INGRESOS DE OTRAS OPERACIONES</v>
          </cell>
          <cell r="C814">
            <v>-8907396.5199999996</v>
          </cell>
          <cell r="D814">
            <v>-10373550.09</v>
          </cell>
        </row>
        <row r="815">
          <cell r="A815">
            <v>6210</v>
          </cell>
          <cell r="B815" t="str">
            <v>INGRESOS DE OTRAS OPERACIONES</v>
          </cell>
          <cell r="C815">
            <v>-8907396.5199999996</v>
          </cell>
          <cell r="D815">
            <v>-10373550.09</v>
          </cell>
        </row>
        <row r="816">
          <cell r="A816">
            <v>621002</v>
          </cell>
          <cell r="B816" t="str">
            <v>SERVICIOS TECNICOS</v>
          </cell>
          <cell r="C816">
            <v>-580660.04</v>
          </cell>
          <cell r="D816">
            <v>-649079.75</v>
          </cell>
        </row>
        <row r="817">
          <cell r="A817">
            <v>6210020300</v>
          </cell>
          <cell r="B817" t="str">
            <v>SERVICIOS DE CAPACITACION</v>
          </cell>
          <cell r="C817">
            <v>-228160</v>
          </cell>
          <cell r="D817">
            <v>-239727.5</v>
          </cell>
        </row>
        <row r="818">
          <cell r="A818">
            <v>6210020700</v>
          </cell>
          <cell r="B818" t="str">
            <v>ASESORIA</v>
          </cell>
          <cell r="C818">
            <v>-15800</v>
          </cell>
          <cell r="D818">
            <v>-17600</v>
          </cell>
        </row>
        <row r="819">
          <cell r="A819">
            <v>6210029100</v>
          </cell>
          <cell r="B819" t="str">
            <v>OTROS</v>
          </cell>
          <cell r="C819">
            <v>-336700.04</v>
          </cell>
          <cell r="D819">
            <v>-391752.25</v>
          </cell>
        </row>
        <row r="820">
          <cell r="A820">
            <v>621002910003</v>
          </cell>
          <cell r="B820" t="str">
            <v>SERVICIO DE SELECCION Y EVALUACION DE RECURSOS HUMANOS</v>
          </cell>
          <cell r="C820">
            <v>-14430</v>
          </cell>
          <cell r="D820">
            <v>-16245</v>
          </cell>
        </row>
        <row r="821">
          <cell r="A821">
            <v>621002910004</v>
          </cell>
          <cell r="B821" t="str">
            <v>SERVICIO DE CIERRE CENTRALIZADO EN CADI</v>
          </cell>
          <cell r="C821">
            <v>-138053.76000000001</v>
          </cell>
          <cell r="D821">
            <v>-161062.72</v>
          </cell>
        </row>
        <row r="822">
          <cell r="A822">
            <v>621002910006</v>
          </cell>
          <cell r="B822" t="str">
            <v>SERVICIO DE ASESORIA MYPE</v>
          </cell>
          <cell r="C822">
            <v>-184216.28</v>
          </cell>
          <cell r="D822">
            <v>-214444.53</v>
          </cell>
        </row>
        <row r="823">
          <cell r="A823">
            <v>621004</v>
          </cell>
          <cell r="B823" t="str">
            <v>SERVICIOS FINANCIEROS</v>
          </cell>
          <cell r="C823">
            <v>-8326736.4800000004</v>
          </cell>
          <cell r="D823">
            <v>-9724470.3399999999</v>
          </cell>
        </row>
        <row r="824">
          <cell r="A824">
            <v>6210040400</v>
          </cell>
          <cell r="B824" t="str">
            <v>OTROS</v>
          </cell>
          <cell r="C824">
            <v>-8326736.4800000004</v>
          </cell>
          <cell r="D824">
            <v>-9724470.3399999999</v>
          </cell>
        </row>
        <row r="825">
          <cell r="A825">
            <v>621004040006</v>
          </cell>
          <cell r="B825" t="str">
            <v>SERVICIO DE SALUD A TU ALCANCE</v>
          </cell>
          <cell r="C825">
            <v>-8828.6</v>
          </cell>
          <cell r="D825">
            <v>-10309.35</v>
          </cell>
        </row>
        <row r="826">
          <cell r="A826">
            <v>621004040009</v>
          </cell>
          <cell r="B826" t="str">
            <v>COMISION POR PAGO REMESAS FAMILIARES</v>
          </cell>
          <cell r="C826">
            <v>-710899.86</v>
          </cell>
          <cell r="D826">
            <v>-814816.39</v>
          </cell>
        </row>
        <row r="827">
          <cell r="A827">
            <v>621004040010</v>
          </cell>
          <cell r="B827" t="str">
            <v>RESGUARDO Y CUSTODIA DE DOCUMENTOS</v>
          </cell>
          <cell r="C827">
            <v>-13853.1</v>
          </cell>
          <cell r="D827">
            <v>-16152.4</v>
          </cell>
        </row>
        <row r="828">
          <cell r="A828">
            <v>621004040018</v>
          </cell>
          <cell r="B828" t="str">
            <v>COMISIONES POR COMPRA TARJETAS DE DEBITO</v>
          </cell>
          <cell r="C828">
            <v>-296583.65000000002</v>
          </cell>
          <cell r="D828">
            <v>-347047.12</v>
          </cell>
        </row>
        <row r="829">
          <cell r="A829">
            <v>621004040020</v>
          </cell>
          <cell r="B829" t="str">
            <v>COMISONES POR SERVICIO DE RETIRO TARJETA DE CREDITO ATMS</v>
          </cell>
          <cell r="C829">
            <v>-320.39999999999998</v>
          </cell>
          <cell r="D829">
            <v>-361.8</v>
          </cell>
        </row>
        <row r="830">
          <cell r="A830">
            <v>621004040021</v>
          </cell>
          <cell r="B830" t="str">
            <v>COMISIONES POR SERVICIO RETIRO DE EFECTIVO TARJETA DE DEBITO</v>
          </cell>
          <cell r="C830">
            <v>-66329.5</v>
          </cell>
          <cell r="D830">
            <v>-77879.05</v>
          </cell>
        </row>
        <row r="831">
          <cell r="A831">
            <v>621004040022</v>
          </cell>
          <cell r="B831" t="str">
            <v>COMISION RUTEO TRANSACCIONES TARJETA DE CREDITO POS</v>
          </cell>
          <cell r="C831">
            <v>-1084063.51</v>
          </cell>
          <cell r="D831">
            <v>-1266108.42</v>
          </cell>
        </row>
        <row r="832">
          <cell r="A832">
            <v>621004040023</v>
          </cell>
          <cell r="B832" t="str">
            <v>COMISION RUTEO TRANSACCIONES TARJETA DE DEBITO POS</v>
          </cell>
          <cell r="C832">
            <v>-442773.84</v>
          </cell>
          <cell r="D832">
            <v>-519346.92</v>
          </cell>
        </row>
        <row r="833">
          <cell r="A833">
            <v>621004040027</v>
          </cell>
          <cell r="B833" t="str">
            <v>ADMINISTRACION TARJETA DE CREDITO</v>
          </cell>
          <cell r="C833">
            <v>-1651583.67</v>
          </cell>
          <cell r="D833">
            <v>-1902356.55</v>
          </cell>
        </row>
        <row r="834">
          <cell r="A834">
            <v>621004040028</v>
          </cell>
          <cell r="B834" t="str">
            <v>ADMINISTRACION TARJETA DE DEBITO</v>
          </cell>
          <cell r="C834">
            <v>-1240738.3999999999</v>
          </cell>
          <cell r="D834">
            <v>-1457782</v>
          </cell>
        </row>
        <row r="835">
          <cell r="A835">
            <v>621004040031</v>
          </cell>
          <cell r="B835" t="str">
            <v>SERVICIO SARO</v>
          </cell>
          <cell r="C835">
            <v>-196991.46</v>
          </cell>
          <cell r="D835">
            <v>-229823.37</v>
          </cell>
        </row>
        <row r="836">
          <cell r="A836">
            <v>621004040032</v>
          </cell>
          <cell r="B836" t="str">
            <v>SERVICIO CREDIT SCORING</v>
          </cell>
          <cell r="C836">
            <v>-200708.28</v>
          </cell>
          <cell r="D836">
            <v>-234159.67</v>
          </cell>
        </row>
        <row r="837">
          <cell r="A837">
            <v>621004040044</v>
          </cell>
          <cell r="B837" t="str">
            <v>COMISIONES POR SERVICIO DE RED ATM´S</v>
          </cell>
          <cell r="C837">
            <v>-641466.66</v>
          </cell>
          <cell r="D837">
            <v>-749300.18</v>
          </cell>
        </row>
        <row r="838">
          <cell r="A838">
            <v>621004040045</v>
          </cell>
          <cell r="B838" t="str">
            <v>ADMINISTRACION Y OTROS SERVICIOS ATM´S</v>
          </cell>
          <cell r="C838">
            <v>-55350</v>
          </cell>
          <cell r="D838">
            <v>-64700</v>
          </cell>
        </row>
        <row r="839">
          <cell r="A839">
            <v>621004040047</v>
          </cell>
          <cell r="B839" t="str">
            <v>CORRESPONSALES NO BANCARIOS</v>
          </cell>
          <cell r="C839">
            <v>-108669.57</v>
          </cell>
          <cell r="D839">
            <v>-125978.86</v>
          </cell>
        </row>
        <row r="840">
          <cell r="A840">
            <v>62100404004701</v>
          </cell>
          <cell r="B840" t="str">
            <v>COMISION POR SERVICIO DE RED DE CNB</v>
          </cell>
          <cell r="C840">
            <v>-106916.03</v>
          </cell>
          <cell r="D840">
            <v>-123917.33</v>
          </cell>
        </row>
        <row r="841">
          <cell r="A841">
            <v>62100404004703</v>
          </cell>
          <cell r="B841" t="str">
            <v>COMISION DE SERVICIOS CNB´S ADMINISTRADOS POR FEDESERVI</v>
          </cell>
          <cell r="C841">
            <v>-1753.54</v>
          </cell>
          <cell r="D841">
            <v>-2061.5300000000002</v>
          </cell>
        </row>
        <row r="842">
          <cell r="A842">
            <v>621004040048</v>
          </cell>
          <cell r="B842" t="str">
            <v>ADMINISTRACION Y OTROS SERVICIOS CNB</v>
          </cell>
          <cell r="C842">
            <v>-34877.5</v>
          </cell>
          <cell r="D842">
            <v>-40577.5</v>
          </cell>
        </row>
        <row r="843">
          <cell r="A843">
            <v>621004040049</v>
          </cell>
          <cell r="B843" t="str">
            <v>COMISION POR OPERACIONES INTERENTIDADES</v>
          </cell>
          <cell r="C843">
            <v>-2878.5</v>
          </cell>
          <cell r="D843">
            <v>-3283.25</v>
          </cell>
        </row>
        <row r="844">
          <cell r="A844">
            <v>621004040050</v>
          </cell>
          <cell r="B844" t="str">
            <v>COMISION POR SERVICIO DE COLECTURIA BELCORP</v>
          </cell>
          <cell r="C844">
            <v>-1567.15</v>
          </cell>
          <cell r="D844">
            <v>-1567.15</v>
          </cell>
        </row>
        <row r="845">
          <cell r="A845">
            <v>621004040051</v>
          </cell>
          <cell r="B845" t="str">
            <v>SERVICIO DE ORGANIZACION Y METODOS</v>
          </cell>
          <cell r="C845">
            <v>-2050</v>
          </cell>
          <cell r="D845">
            <v>-3250</v>
          </cell>
        </row>
        <row r="846">
          <cell r="A846">
            <v>621004040056</v>
          </cell>
          <cell r="B846" t="str">
            <v>SERVICIO DE BANCA MOVIL</v>
          </cell>
          <cell r="C846">
            <v>-765255.48</v>
          </cell>
          <cell r="D846">
            <v>-909408.39</v>
          </cell>
        </row>
        <row r="847">
          <cell r="A847">
            <v>62100404005601</v>
          </cell>
          <cell r="B847" t="str">
            <v>COMISION POR SERVICIO DE BANCA MOVIL</v>
          </cell>
          <cell r="C847">
            <v>-325128.48</v>
          </cell>
          <cell r="D847">
            <v>-391161.14</v>
          </cell>
        </row>
        <row r="848">
          <cell r="A848">
            <v>62100404005602</v>
          </cell>
          <cell r="B848" t="str">
            <v>SERVICIO DE ADMINISTRACION DE BANCA MOVIL</v>
          </cell>
          <cell r="C848">
            <v>-440127</v>
          </cell>
          <cell r="D848">
            <v>-518247.25</v>
          </cell>
        </row>
        <row r="849">
          <cell r="A849">
            <v>621004040060</v>
          </cell>
          <cell r="B849" t="str">
            <v>CALL CENTER TARJETAS</v>
          </cell>
          <cell r="C849">
            <v>-727691.49</v>
          </cell>
          <cell r="D849">
            <v>-868845.02</v>
          </cell>
        </row>
        <row r="850">
          <cell r="A850">
            <v>621004040061</v>
          </cell>
          <cell r="B850" t="str">
            <v>SERVICIOS DE COLECTURIA</v>
          </cell>
          <cell r="C850">
            <v>-2327.54</v>
          </cell>
          <cell r="D850">
            <v>-2774.61</v>
          </cell>
        </row>
        <row r="851">
          <cell r="A851">
            <v>621004040064</v>
          </cell>
          <cell r="B851" t="str">
            <v>COMISION POR SERVICIO DE COMERCIALIZACION DE SEGUROS</v>
          </cell>
          <cell r="C851">
            <v>-15657.44</v>
          </cell>
          <cell r="D851">
            <v>-17900.490000000002</v>
          </cell>
        </row>
        <row r="852">
          <cell r="A852">
            <v>621004040065</v>
          </cell>
          <cell r="B852" t="str">
            <v>COMISION POR SERVICIOS DE COMERCIALIZACION</v>
          </cell>
          <cell r="C852">
            <v>-28.13</v>
          </cell>
          <cell r="D852">
            <v>-33.64</v>
          </cell>
        </row>
        <row r="853">
          <cell r="A853">
            <v>62100404006501</v>
          </cell>
          <cell r="B853" t="str">
            <v>COMERCIALIZACION DE SEGURO REMESAS FAMILIARES</v>
          </cell>
          <cell r="C853">
            <v>-28.13</v>
          </cell>
          <cell r="D853">
            <v>-33.64</v>
          </cell>
        </row>
        <row r="854">
          <cell r="A854">
            <v>621004040066</v>
          </cell>
          <cell r="B854" t="str">
            <v>SERVICIO DE KIOSKOS FINANCIEROS</v>
          </cell>
          <cell r="C854">
            <v>-5881.95</v>
          </cell>
          <cell r="D854">
            <v>-6858.43</v>
          </cell>
        </row>
        <row r="855">
          <cell r="A855">
            <v>62100404006601</v>
          </cell>
          <cell r="B855" t="str">
            <v>COMISION POR USO DE KIOSKOS</v>
          </cell>
          <cell r="C855">
            <v>-0.86</v>
          </cell>
          <cell r="D855">
            <v>-0.86</v>
          </cell>
        </row>
        <row r="856">
          <cell r="A856">
            <v>62100404006602</v>
          </cell>
          <cell r="B856" t="str">
            <v>COMISION POR RUTEO DE TRANSACCION DE KIOSKOS</v>
          </cell>
          <cell r="C856">
            <v>-31.09</v>
          </cell>
          <cell r="D856">
            <v>-32.57</v>
          </cell>
        </row>
        <row r="857">
          <cell r="A857">
            <v>62100404006603</v>
          </cell>
          <cell r="B857" t="str">
            <v>COMISION POR SERVICIO DE ADMINISTRACION DE KIOSKOS</v>
          </cell>
          <cell r="C857">
            <v>-5850</v>
          </cell>
          <cell r="D857">
            <v>-6825</v>
          </cell>
        </row>
        <row r="858">
          <cell r="A858">
            <v>621004040068</v>
          </cell>
          <cell r="B858" t="str">
            <v>INGRESO POR SERVICIOS DE AGENCIAS DE FEDECREDITO</v>
          </cell>
          <cell r="C858">
            <v>-13870.87</v>
          </cell>
          <cell r="D858">
            <v>-16429.849999999999</v>
          </cell>
        </row>
        <row r="859">
          <cell r="A859">
            <v>62100404006801</v>
          </cell>
          <cell r="B859" t="str">
            <v>AGENCIA MULTIPLAZA</v>
          </cell>
          <cell r="C859">
            <v>-9056.9599999999991</v>
          </cell>
          <cell r="D859">
            <v>-10580.36</v>
          </cell>
        </row>
        <row r="860">
          <cell r="A860">
            <v>62100404006802</v>
          </cell>
          <cell r="B860" t="str">
            <v>AGENCIA WORLD TRADE CENTER</v>
          </cell>
          <cell r="C860">
            <v>-4813.91</v>
          </cell>
          <cell r="D860">
            <v>-5849.49</v>
          </cell>
        </row>
        <row r="861">
          <cell r="A861">
            <v>621004040069</v>
          </cell>
          <cell r="B861" t="str">
            <v>COMISIONES POR SERVICIO DE COMERCIOS AFILIADOS</v>
          </cell>
          <cell r="C861">
            <v>-2.99</v>
          </cell>
          <cell r="D861">
            <v>-2.99</v>
          </cell>
        </row>
        <row r="862">
          <cell r="A862">
            <v>62100404006901</v>
          </cell>
          <cell r="B862" t="str">
            <v>TASA DE INTERCAMBIO FIJA</v>
          </cell>
          <cell r="C862">
            <v>-2.2000000000000002</v>
          </cell>
          <cell r="D862">
            <v>-2.2000000000000002</v>
          </cell>
        </row>
        <row r="863">
          <cell r="A863">
            <v>6210040400690100</v>
          </cell>
          <cell r="B863" t="str">
            <v>COMISION POR COMPRAS CON TARJETAS DEL SISTEMA FEDECREDITO TD</v>
          </cell>
          <cell r="C863">
            <v>-0.36</v>
          </cell>
          <cell r="D863">
            <v>-0.36</v>
          </cell>
        </row>
        <row r="864">
          <cell r="A864">
            <v>6210040400690100</v>
          </cell>
          <cell r="B864" t="str">
            <v>COMISION POR COMPRAS CON TARJETAS DEL SISTEMA FEDECREDITO TC</v>
          </cell>
          <cell r="C864">
            <v>-1.84</v>
          </cell>
          <cell r="D864">
            <v>-1.84</v>
          </cell>
        </row>
        <row r="865">
          <cell r="A865">
            <v>62100404006902</v>
          </cell>
          <cell r="B865" t="str">
            <v>TASA DE ADQUIRENCIA</v>
          </cell>
          <cell r="C865">
            <v>-0.79</v>
          </cell>
          <cell r="D865">
            <v>-0.79</v>
          </cell>
        </row>
        <row r="866">
          <cell r="A866">
            <v>6210040400690200</v>
          </cell>
          <cell r="B866" t="str">
            <v>COMISION POR COMPRAS CON TARJETAS DEL SISTEMA FEDECREDITO TD</v>
          </cell>
          <cell r="C866">
            <v>-0.05</v>
          </cell>
          <cell r="D866">
            <v>-0.05</v>
          </cell>
        </row>
        <row r="867">
          <cell r="A867">
            <v>6210040400690200</v>
          </cell>
          <cell r="B867" t="str">
            <v>COMISION POR COMPRAS CON TARJETAS DEL SISTEMA FEDECREDITO TC</v>
          </cell>
          <cell r="C867">
            <v>-0.25</v>
          </cell>
          <cell r="D867">
            <v>-0.25</v>
          </cell>
        </row>
        <row r="868">
          <cell r="A868">
            <v>6210040400690200</v>
          </cell>
          <cell r="B868" t="str">
            <v>COMISION POR COMPRAS CON TARJETAS DE BANCOS EMISORES LOCALES</v>
          </cell>
          <cell r="C868">
            <v>-0.49</v>
          </cell>
          <cell r="D868">
            <v>-0.49</v>
          </cell>
        </row>
        <row r="869">
          <cell r="A869">
            <v>621004040099</v>
          </cell>
          <cell r="B869" t="str">
            <v>OTROS</v>
          </cell>
          <cell r="C869">
            <v>-35486.94</v>
          </cell>
          <cell r="D869">
            <v>-37416.94</v>
          </cell>
        </row>
        <row r="870">
          <cell r="A870">
            <v>63</v>
          </cell>
          <cell r="B870" t="str">
            <v>INGRESOS NO OPERACIONALES</v>
          </cell>
          <cell r="C870">
            <v>-1012661.63</v>
          </cell>
          <cell r="D870">
            <v>-1023330.28</v>
          </cell>
        </row>
        <row r="871">
          <cell r="A871">
            <v>631</v>
          </cell>
          <cell r="B871" t="str">
            <v>INGRESOS NO OPERACIONALES</v>
          </cell>
          <cell r="C871">
            <v>-1012661.63</v>
          </cell>
          <cell r="D871">
            <v>-1023330.28</v>
          </cell>
        </row>
        <row r="872">
          <cell r="A872">
            <v>6310</v>
          </cell>
          <cell r="B872" t="str">
            <v>INGRESOS NO OPERACIONALES</v>
          </cell>
          <cell r="C872">
            <v>-1012661.63</v>
          </cell>
          <cell r="D872">
            <v>-1023330.28</v>
          </cell>
        </row>
        <row r="873">
          <cell r="A873">
            <v>631001</v>
          </cell>
          <cell r="B873" t="str">
            <v>INGRESOS DE EJERCICIOS ANTERIORES</v>
          </cell>
          <cell r="C873">
            <v>-116822.93</v>
          </cell>
          <cell r="D873">
            <v>-116822.93</v>
          </cell>
        </row>
        <row r="874">
          <cell r="A874">
            <v>6310010100</v>
          </cell>
          <cell r="B874" t="str">
            <v>RECUPERACIONES DE PRESTAMOS E INTERESES</v>
          </cell>
          <cell r="C874">
            <v>-19053.669999999998</v>
          </cell>
          <cell r="D874">
            <v>-19053.669999999998</v>
          </cell>
        </row>
        <row r="875">
          <cell r="A875">
            <v>631001010002</v>
          </cell>
          <cell r="B875" t="str">
            <v>INTERESES</v>
          </cell>
          <cell r="C875">
            <v>-19053.669999999998</v>
          </cell>
          <cell r="D875">
            <v>-19053.669999999998</v>
          </cell>
        </row>
        <row r="876">
          <cell r="A876">
            <v>6310010300</v>
          </cell>
          <cell r="B876" t="str">
            <v>RECUPERACIONES DE GASTOS</v>
          </cell>
          <cell r="C876">
            <v>-11849.18</v>
          </cell>
          <cell r="D876">
            <v>-11849.18</v>
          </cell>
        </row>
        <row r="877">
          <cell r="A877">
            <v>6310010400</v>
          </cell>
          <cell r="B877" t="str">
            <v>LIBERACI¢N DE RESERVAS DE SANEAMIENTO</v>
          </cell>
          <cell r="C877">
            <v>-85920.08</v>
          </cell>
          <cell r="D877">
            <v>-85920.08</v>
          </cell>
        </row>
        <row r="878">
          <cell r="A878">
            <v>631001040001</v>
          </cell>
          <cell r="B878" t="str">
            <v>CAPITAL</v>
          </cell>
          <cell r="C878">
            <v>-5158.33</v>
          </cell>
          <cell r="D878">
            <v>-5158.33</v>
          </cell>
        </row>
        <row r="879">
          <cell r="A879">
            <v>63100104000101</v>
          </cell>
          <cell r="B879" t="str">
            <v>RESERVA PRESTAMOS CATEGORIA A2 Y B</v>
          </cell>
          <cell r="C879">
            <v>-5158.33</v>
          </cell>
          <cell r="D879">
            <v>-5158.33</v>
          </cell>
        </row>
        <row r="880">
          <cell r="A880">
            <v>631001040002</v>
          </cell>
          <cell r="B880" t="str">
            <v>INTERESES</v>
          </cell>
          <cell r="C880">
            <v>-237.41</v>
          </cell>
          <cell r="D880">
            <v>-237.41</v>
          </cell>
        </row>
        <row r="881">
          <cell r="A881">
            <v>63100104000201</v>
          </cell>
          <cell r="B881" t="str">
            <v>RESERVA PRESTAMOS CATEGORIA A2 Y B</v>
          </cell>
          <cell r="C881">
            <v>-237.41</v>
          </cell>
          <cell r="D881">
            <v>-237.41</v>
          </cell>
        </row>
        <row r="882">
          <cell r="A882">
            <v>631001040006</v>
          </cell>
          <cell r="B882" t="str">
            <v>RESERVA VOLUNTARIA DE PRESTAMOS</v>
          </cell>
          <cell r="C882">
            <v>-80524.34</v>
          </cell>
          <cell r="D882">
            <v>-80524.34</v>
          </cell>
        </row>
        <row r="883">
          <cell r="A883">
            <v>631003</v>
          </cell>
          <cell r="B883" t="str">
            <v>INGRESOS POR EXPLOTACION DE ACTIVOS</v>
          </cell>
          <cell r="C883">
            <v>-27000</v>
          </cell>
          <cell r="D883">
            <v>-31500</v>
          </cell>
        </row>
        <row r="884">
          <cell r="A884">
            <v>6310030100</v>
          </cell>
          <cell r="B884" t="str">
            <v>ACTIVO FIJO</v>
          </cell>
          <cell r="C884">
            <v>-27000</v>
          </cell>
          <cell r="D884">
            <v>-31500</v>
          </cell>
        </row>
        <row r="885">
          <cell r="A885">
            <v>631003010001</v>
          </cell>
          <cell r="B885" t="str">
            <v>INMUEBLES</v>
          </cell>
          <cell r="C885">
            <v>-27000</v>
          </cell>
          <cell r="D885">
            <v>-31500</v>
          </cell>
        </row>
        <row r="886">
          <cell r="A886">
            <v>631099</v>
          </cell>
          <cell r="B886" t="str">
            <v>OTROS</v>
          </cell>
          <cell r="C886">
            <v>-868838.7</v>
          </cell>
          <cell r="D886">
            <v>-875007.35</v>
          </cell>
        </row>
        <row r="887">
          <cell r="A887">
            <v>6310990100</v>
          </cell>
          <cell r="B887" t="str">
            <v>OTROS</v>
          </cell>
          <cell r="C887">
            <v>-868838.7</v>
          </cell>
          <cell r="D887">
            <v>-875007.35</v>
          </cell>
        </row>
        <row r="888">
          <cell r="A888">
            <v>631099010008</v>
          </cell>
          <cell r="B888" t="str">
            <v>ASISTENCIA MEDICA</v>
          </cell>
          <cell r="C888">
            <v>-1911.48</v>
          </cell>
          <cell r="D888">
            <v>-2548.64</v>
          </cell>
        </row>
        <row r="889">
          <cell r="A889">
            <v>631099010010</v>
          </cell>
          <cell r="B889" t="str">
            <v>INGRESOS POR SOBREGIRO DISPONIBLE DE ENTIDADES SOCIAS</v>
          </cell>
          <cell r="C889">
            <v>-26743.67</v>
          </cell>
          <cell r="D889">
            <v>-32202.55</v>
          </cell>
        </row>
        <row r="890">
          <cell r="A890">
            <v>631099010099</v>
          </cell>
          <cell r="B890" t="str">
            <v>OTROS</v>
          </cell>
          <cell r="C890">
            <v>-840183.55</v>
          </cell>
          <cell r="D890">
            <v>-840256.16</v>
          </cell>
        </row>
        <row r="892">
          <cell r="B892" t="str">
            <v>TOTAL INGRESOS</v>
          </cell>
          <cell r="C892">
            <v>-30820355.09</v>
          </cell>
          <cell r="D892">
            <v>-35799893.780000001</v>
          </cell>
        </row>
        <row r="894">
          <cell r="B894" t="str">
            <v>TOTAL CUENTAS ACREEDORAS</v>
          </cell>
          <cell r="C894">
            <v>-639200369.80999994</v>
          </cell>
          <cell r="D894">
            <v>-633787842.59000003</v>
          </cell>
        </row>
        <row r="896">
          <cell r="B896" t="str">
            <v>CUENTAS DE ORDEN</v>
          </cell>
          <cell r="C896">
            <v>0</v>
          </cell>
          <cell r="D896">
            <v>0</v>
          </cell>
        </row>
        <row r="898">
          <cell r="A898">
            <v>91</v>
          </cell>
          <cell r="B898" t="str">
            <v>INFORMACION FINANCIERA</v>
          </cell>
          <cell r="C898">
            <v>178916616.77000001</v>
          </cell>
          <cell r="D898">
            <v>179133953.24000001</v>
          </cell>
        </row>
        <row r="899">
          <cell r="A899">
            <v>911</v>
          </cell>
          <cell r="B899" t="str">
            <v>DERECHOS Y OBLIGACIONES POR CREDITOS</v>
          </cell>
          <cell r="C899">
            <v>65359054.140000001</v>
          </cell>
          <cell r="D899">
            <v>65576363.899999999</v>
          </cell>
        </row>
        <row r="900">
          <cell r="A900">
            <v>9110</v>
          </cell>
          <cell r="B900" t="str">
            <v>DERECHOS Y OBLIGACIONES POR CREDITOS</v>
          </cell>
          <cell r="C900">
            <v>65359054.140000001</v>
          </cell>
          <cell r="D900">
            <v>65576363.899999999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JULIO</v>
          </cell>
          <cell r="D5" t="str">
            <v xml:space="preserve">
JULIO</v>
          </cell>
        </row>
        <row r="6">
          <cell r="A6">
            <v>11</v>
          </cell>
          <cell r="B6" t="str">
            <v>ACTIVOS DE INTERMEDIACION</v>
          </cell>
          <cell r="C6">
            <v>556339771.46000004</v>
          </cell>
          <cell r="D6">
            <v>556339771.46000004</v>
          </cell>
        </row>
        <row r="7">
          <cell r="A7">
            <v>111</v>
          </cell>
          <cell r="B7" t="str">
            <v>FONDOS DISPONIBLES</v>
          </cell>
          <cell r="C7">
            <v>46977425.460000001</v>
          </cell>
          <cell r="D7">
            <v>46977425.460000001</v>
          </cell>
        </row>
        <row r="8">
          <cell r="A8">
            <v>1110</v>
          </cell>
          <cell r="B8" t="str">
            <v>FONDOS DISPONIBLES</v>
          </cell>
          <cell r="C8">
            <v>46977425.460000001</v>
          </cell>
          <cell r="D8">
            <v>46977425.460000001</v>
          </cell>
        </row>
        <row r="9">
          <cell r="A9">
            <v>111001</v>
          </cell>
          <cell r="B9" t="str">
            <v>CAJA</v>
          </cell>
          <cell r="C9">
            <v>14287298.130000001</v>
          </cell>
          <cell r="D9">
            <v>14287298.130000001</v>
          </cell>
        </row>
        <row r="10">
          <cell r="A10">
            <v>1110010101</v>
          </cell>
          <cell r="B10" t="str">
            <v>OFICINA CENTRAL</v>
          </cell>
          <cell r="C10">
            <v>11446830.029999999</v>
          </cell>
          <cell r="D10">
            <v>11446830.029999999</v>
          </cell>
        </row>
        <row r="11">
          <cell r="A11">
            <v>111001010101</v>
          </cell>
          <cell r="B11" t="str">
            <v>OFICINA CENTRAL</v>
          </cell>
          <cell r="C11">
            <v>65672.7</v>
          </cell>
          <cell r="D11">
            <v>65672.7</v>
          </cell>
        </row>
        <row r="12">
          <cell r="A12">
            <v>111001010102</v>
          </cell>
          <cell r="B12" t="str">
            <v>BOVEDA</v>
          </cell>
          <cell r="C12">
            <v>293339.18</v>
          </cell>
          <cell r="D12">
            <v>293339.18</v>
          </cell>
        </row>
        <row r="13">
          <cell r="A13">
            <v>111001010103</v>
          </cell>
          <cell r="B13" t="str">
            <v>EFECTIVO ATM´S</v>
          </cell>
          <cell r="C13">
            <v>1333755</v>
          </cell>
          <cell r="D13">
            <v>1333755</v>
          </cell>
        </row>
        <row r="14">
          <cell r="A14">
            <v>11100101010303</v>
          </cell>
          <cell r="B14" t="str">
            <v>EFECTIVO ATM´S - FEDECREDITO</v>
          </cell>
          <cell r="C14">
            <v>1333755</v>
          </cell>
          <cell r="D14">
            <v>1333755</v>
          </cell>
        </row>
        <row r="15">
          <cell r="A15">
            <v>111001010104</v>
          </cell>
          <cell r="B15" t="str">
            <v>DISPONIBLE EN SERSAPROSA</v>
          </cell>
          <cell r="C15">
            <v>9746761.1500000004</v>
          </cell>
          <cell r="D15">
            <v>9746761.1500000004</v>
          </cell>
        </row>
        <row r="16">
          <cell r="A16">
            <v>11100101010401</v>
          </cell>
          <cell r="B16" t="str">
            <v>PARA ATM´S</v>
          </cell>
          <cell r="C16">
            <v>3440578</v>
          </cell>
          <cell r="D16">
            <v>3440578</v>
          </cell>
        </row>
        <row r="17">
          <cell r="A17">
            <v>11100101010402</v>
          </cell>
          <cell r="B17" t="str">
            <v>PARA CUENTA CORRIENTE</v>
          </cell>
          <cell r="C17">
            <v>6306183.1500000004</v>
          </cell>
          <cell r="D17">
            <v>6306183.1500000004</v>
          </cell>
        </row>
        <row r="18">
          <cell r="A18">
            <v>111001010105</v>
          </cell>
          <cell r="B18" t="str">
            <v>EFECTIVO RECIBIDO ATM´S DEPOSITARIOS</v>
          </cell>
          <cell r="C18">
            <v>7302</v>
          </cell>
          <cell r="D18">
            <v>7302</v>
          </cell>
        </row>
        <row r="19">
          <cell r="A19">
            <v>11100101010503</v>
          </cell>
          <cell r="B19" t="str">
            <v>ATM´S DEPOSITARIOS - FEDECREDITO</v>
          </cell>
          <cell r="C19">
            <v>7302</v>
          </cell>
          <cell r="D19">
            <v>7302</v>
          </cell>
        </row>
        <row r="20">
          <cell r="A20">
            <v>1110010201</v>
          </cell>
          <cell r="B20" t="str">
            <v>AGENCIAS</v>
          </cell>
          <cell r="C20">
            <v>133268.09</v>
          </cell>
          <cell r="D20">
            <v>133268.09</v>
          </cell>
        </row>
        <row r="21">
          <cell r="A21">
            <v>111001020102</v>
          </cell>
          <cell r="B21" t="str">
            <v>BOVEDA</v>
          </cell>
          <cell r="C21">
            <v>133268.09</v>
          </cell>
          <cell r="D21">
            <v>133268.09</v>
          </cell>
        </row>
        <row r="22">
          <cell r="A22">
            <v>1110010301</v>
          </cell>
          <cell r="B22" t="str">
            <v>FONDOS FIJOS</v>
          </cell>
          <cell r="C22">
            <v>7200.01</v>
          </cell>
          <cell r="D22">
            <v>7200.01</v>
          </cell>
        </row>
        <row r="23">
          <cell r="A23">
            <v>111001030101</v>
          </cell>
          <cell r="B23" t="str">
            <v>OFICINA CENTRAL</v>
          </cell>
          <cell r="C23">
            <v>7200.01</v>
          </cell>
          <cell r="D23">
            <v>7200.01</v>
          </cell>
        </row>
        <row r="24">
          <cell r="A24">
            <v>1110010401</v>
          </cell>
          <cell r="B24" t="str">
            <v>REMESAS LOCALES EN TRANSITO</v>
          </cell>
          <cell r="C24">
            <v>2700000</v>
          </cell>
          <cell r="D24">
            <v>2700000</v>
          </cell>
        </row>
        <row r="25">
          <cell r="A25">
            <v>111002</v>
          </cell>
          <cell r="B25" t="str">
            <v>DEPOSITOS EN EL BCR</v>
          </cell>
          <cell r="C25">
            <v>5960095.7699999996</v>
          </cell>
          <cell r="D25">
            <v>5960095.7699999996</v>
          </cell>
        </row>
        <row r="26">
          <cell r="A26">
            <v>1110020101</v>
          </cell>
          <cell r="B26" t="str">
            <v>DEPOSITOS PARA RESERVA DE LIQUIDEZ</v>
          </cell>
          <cell r="C26">
            <v>5848333.9400000004</v>
          </cell>
          <cell r="D26">
            <v>5848333.9400000004</v>
          </cell>
        </row>
        <row r="27">
          <cell r="A27">
            <v>1110020301</v>
          </cell>
          <cell r="B27" t="str">
            <v>DEPOSITOS OTROS</v>
          </cell>
          <cell r="C27">
            <v>110978.73</v>
          </cell>
          <cell r="D27">
            <v>110978.73</v>
          </cell>
        </row>
        <row r="28">
          <cell r="A28">
            <v>111002030199</v>
          </cell>
          <cell r="B28" t="str">
            <v>DEPOSITOS OTROS</v>
          </cell>
          <cell r="C28">
            <v>110978.73</v>
          </cell>
          <cell r="D28">
            <v>110978.73</v>
          </cell>
        </row>
        <row r="29">
          <cell r="A29">
            <v>1110029901</v>
          </cell>
          <cell r="B29" t="str">
            <v>INTERESES Y OTROS POR COBRAR</v>
          </cell>
          <cell r="C29">
            <v>783.1</v>
          </cell>
          <cell r="D29">
            <v>783.1</v>
          </cell>
        </row>
        <row r="30">
          <cell r="A30">
            <v>111002990101</v>
          </cell>
          <cell r="B30" t="str">
            <v>DEPOSITOS PARA RESERVA DE LIQUIDEZ</v>
          </cell>
          <cell r="C30">
            <v>783.1</v>
          </cell>
          <cell r="D30">
            <v>783.1</v>
          </cell>
        </row>
        <row r="31">
          <cell r="A31">
            <v>111004</v>
          </cell>
          <cell r="B31" t="str">
            <v>DEPOSITOS EN BANCOS LOCALES</v>
          </cell>
          <cell r="C31">
            <v>25279084.170000002</v>
          </cell>
          <cell r="D31">
            <v>25279084.170000002</v>
          </cell>
        </row>
        <row r="32">
          <cell r="A32">
            <v>1110040101</v>
          </cell>
          <cell r="B32" t="str">
            <v>A LA VISTA - ML</v>
          </cell>
          <cell r="C32">
            <v>25204225.789999999</v>
          </cell>
          <cell r="D32">
            <v>25204225.789999999</v>
          </cell>
        </row>
        <row r="33">
          <cell r="A33">
            <v>111004010101</v>
          </cell>
          <cell r="B33" t="str">
            <v>BANCO AGRICOLA</v>
          </cell>
          <cell r="C33">
            <v>10161538.84</v>
          </cell>
          <cell r="D33">
            <v>10161538.84</v>
          </cell>
        </row>
        <row r="34">
          <cell r="A34">
            <v>111004010103</v>
          </cell>
          <cell r="B34" t="str">
            <v>BANCO DE AMERICA CENTRAL</v>
          </cell>
          <cell r="C34">
            <v>3359375.3599999999</v>
          </cell>
          <cell r="D34">
            <v>3359375.3599999999</v>
          </cell>
        </row>
        <row r="35">
          <cell r="A35">
            <v>111004010104</v>
          </cell>
          <cell r="B35" t="str">
            <v>BANCO CUSCATLAN, S.A.</v>
          </cell>
          <cell r="C35">
            <v>10028264.039999999</v>
          </cell>
          <cell r="D35">
            <v>10028264.039999999</v>
          </cell>
        </row>
        <row r="36">
          <cell r="A36">
            <v>111004010107</v>
          </cell>
          <cell r="B36" t="str">
            <v>BANCO DE FOMENTO AGROPECUARIO</v>
          </cell>
          <cell r="C36">
            <v>61089.71</v>
          </cell>
          <cell r="D36">
            <v>61089.71</v>
          </cell>
        </row>
        <row r="37">
          <cell r="A37">
            <v>111004010108</v>
          </cell>
          <cell r="B37" t="str">
            <v>BANCO HIPOTECARIO</v>
          </cell>
          <cell r="C37">
            <v>951677.57</v>
          </cell>
          <cell r="D37">
            <v>951677.57</v>
          </cell>
        </row>
        <row r="38">
          <cell r="A38">
            <v>111004010111</v>
          </cell>
          <cell r="B38" t="str">
            <v>BANCO PROMERICA</v>
          </cell>
          <cell r="C38">
            <v>117370.31</v>
          </cell>
          <cell r="D38">
            <v>117370.31</v>
          </cell>
        </row>
        <row r="39">
          <cell r="A39">
            <v>111004010112</v>
          </cell>
          <cell r="B39" t="str">
            <v>DAVIVIENDA</v>
          </cell>
          <cell r="C39">
            <v>524194.86</v>
          </cell>
          <cell r="D39">
            <v>524194.86</v>
          </cell>
        </row>
        <row r="40">
          <cell r="A40">
            <v>111004010117</v>
          </cell>
          <cell r="B40" t="str">
            <v>BANCO AZUL EL SALVADOR, S.A.</v>
          </cell>
          <cell r="C40">
            <v>715.1</v>
          </cell>
          <cell r="D40">
            <v>715.1</v>
          </cell>
        </row>
        <row r="41">
          <cell r="A41">
            <v>1110049901</v>
          </cell>
          <cell r="B41" t="str">
            <v>INTERESES Y OTROS POR COBRAR</v>
          </cell>
          <cell r="C41">
            <v>74858.38</v>
          </cell>
          <cell r="D41">
            <v>74858.38</v>
          </cell>
        </row>
        <row r="42">
          <cell r="A42">
            <v>111004990101</v>
          </cell>
          <cell r="B42" t="str">
            <v>A LA VISTA</v>
          </cell>
          <cell r="C42">
            <v>74858.38</v>
          </cell>
          <cell r="D42">
            <v>74858.38</v>
          </cell>
        </row>
        <row r="43">
          <cell r="A43">
            <v>11100499010101</v>
          </cell>
          <cell r="B43" t="str">
            <v>BANCO AGRICOLA</v>
          </cell>
          <cell r="C43">
            <v>34604.06</v>
          </cell>
          <cell r="D43">
            <v>34604.06</v>
          </cell>
        </row>
        <row r="44">
          <cell r="A44">
            <v>11100499010103</v>
          </cell>
          <cell r="B44" t="str">
            <v>BANCO DE AMERICA CENTRAL</v>
          </cell>
          <cell r="C44">
            <v>10528.33</v>
          </cell>
          <cell r="D44">
            <v>10528.33</v>
          </cell>
        </row>
        <row r="45">
          <cell r="A45">
            <v>11100499010104</v>
          </cell>
          <cell r="B45" t="str">
            <v>BANCO CUSCATLAN, S.A.</v>
          </cell>
          <cell r="C45">
            <v>14674.92</v>
          </cell>
          <cell r="D45">
            <v>14674.92</v>
          </cell>
        </row>
        <row r="46">
          <cell r="A46">
            <v>11100499010108</v>
          </cell>
          <cell r="B46" t="str">
            <v>BANCO HIPOTECARIO</v>
          </cell>
          <cell r="C46">
            <v>662.65</v>
          </cell>
          <cell r="D46">
            <v>662.65</v>
          </cell>
        </row>
        <row r="47">
          <cell r="A47">
            <v>11100499010111</v>
          </cell>
          <cell r="B47" t="str">
            <v>BANCO PROMERICA</v>
          </cell>
          <cell r="C47">
            <v>9508.18</v>
          </cell>
          <cell r="D47">
            <v>9508.18</v>
          </cell>
        </row>
        <row r="48">
          <cell r="A48">
            <v>11100499010112</v>
          </cell>
          <cell r="B48" t="str">
            <v>DAVIVIENDA</v>
          </cell>
          <cell r="C48">
            <v>4880.24</v>
          </cell>
          <cell r="D48">
            <v>4880.24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1450947.39</v>
          </cell>
          <cell r="D49">
            <v>1450947.39</v>
          </cell>
        </row>
        <row r="50">
          <cell r="A50">
            <v>1110060101</v>
          </cell>
          <cell r="B50" t="str">
            <v>A LA VISTA</v>
          </cell>
          <cell r="C50">
            <v>1450947.39</v>
          </cell>
          <cell r="D50">
            <v>1450947.39</v>
          </cell>
        </row>
        <row r="51">
          <cell r="A51">
            <v>111006010101</v>
          </cell>
          <cell r="B51" t="str">
            <v>BANCO CITIBANK NEW YORK</v>
          </cell>
          <cell r="C51">
            <v>1450947.39</v>
          </cell>
          <cell r="D51">
            <v>1450947.39</v>
          </cell>
        </row>
        <row r="52">
          <cell r="A52">
            <v>113</v>
          </cell>
          <cell r="B52" t="str">
            <v>INVERSIONES FINANCIERAS</v>
          </cell>
          <cell r="C52">
            <v>197917500.96000001</v>
          </cell>
          <cell r="D52">
            <v>197917500.96000001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190773053.96000001</v>
          </cell>
          <cell r="D53">
            <v>190773053.96000001</v>
          </cell>
        </row>
        <row r="54">
          <cell r="A54">
            <v>113001</v>
          </cell>
          <cell r="B54" t="str">
            <v>TITULOSVALORES PROPIOS</v>
          </cell>
          <cell r="C54">
            <v>190773053.96000001</v>
          </cell>
          <cell r="D54">
            <v>190773053.96000001</v>
          </cell>
        </row>
        <row r="55">
          <cell r="A55">
            <v>1130010201</v>
          </cell>
          <cell r="B55" t="str">
            <v>EMITIDOS POR EL ESTADO</v>
          </cell>
          <cell r="C55">
            <v>190646855.44999999</v>
          </cell>
          <cell r="D55">
            <v>190646855.44999999</v>
          </cell>
        </row>
        <row r="56">
          <cell r="A56">
            <v>1130019901</v>
          </cell>
          <cell r="B56" t="str">
            <v>INTERESES Y OTROS POR COBRAR</v>
          </cell>
          <cell r="C56">
            <v>126198.51</v>
          </cell>
          <cell r="D56">
            <v>126198.51</v>
          </cell>
        </row>
        <row r="57">
          <cell r="A57">
            <v>113001990102</v>
          </cell>
          <cell r="B57" t="str">
            <v>EMITIDOS POR EL ESTADO</v>
          </cell>
          <cell r="C57">
            <v>126198.51</v>
          </cell>
          <cell r="D57">
            <v>126198.51</v>
          </cell>
        </row>
        <row r="58">
          <cell r="A58">
            <v>1131</v>
          </cell>
          <cell r="B58" t="str">
            <v>TITULOSVALORES CONSERVARSE HASTA EL VENCIMIENTO</v>
          </cell>
          <cell r="C58">
            <v>7144447</v>
          </cell>
          <cell r="D58">
            <v>7144447</v>
          </cell>
        </row>
        <row r="59">
          <cell r="A59">
            <v>113100</v>
          </cell>
          <cell r="B59" t="str">
            <v>TITULOSVALORES CONSERVARSE HASTA EL VENCIMIENTO</v>
          </cell>
          <cell r="C59">
            <v>7144447</v>
          </cell>
          <cell r="D59">
            <v>7144447</v>
          </cell>
        </row>
        <row r="60">
          <cell r="A60">
            <v>1131000701</v>
          </cell>
          <cell r="B60" t="str">
            <v>EMITIDOS POR INSTITUCIONES EXTRANJERAS</v>
          </cell>
          <cell r="C60">
            <v>7144447</v>
          </cell>
          <cell r="D60">
            <v>7144447</v>
          </cell>
        </row>
        <row r="61">
          <cell r="A61">
            <v>114</v>
          </cell>
          <cell r="B61" t="str">
            <v>PRESTAMOS</v>
          </cell>
          <cell r="C61">
            <v>311444845.04000002</v>
          </cell>
          <cell r="D61">
            <v>311444845.04000002</v>
          </cell>
        </row>
        <row r="62">
          <cell r="A62">
            <v>1141</v>
          </cell>
          <cell r="B62" t="str">
            <v>PRESTAMOS PACTADOS HASTA UN AÑO PLAZO</v>
          </cell>
          <cell r="C62">
            <v>3785719.98</v>
          </cell>
          <cell r="D62">
            <v>3785719.98</v>
          </cell>
        </row>
        <row r="63">
          <cell r="A63">
            <v>114104</v>
          </cell>
          <cell r="B63" t="str">
            <v>PRESTAMOS A PARTICULARES</v>
          </cell>
          <cell r="C63">
            <v>6125.63</v>
          </cell>
          <cell r="D63">
            <v>6125.63</v>
          </cell>
        </row>
        <row r="64">
          <cell r="A64">
            <v>1141040101</v>
          </cell>
          <cell r="B64" t="str">
            <v>OTORGAMIENTOS ORIGINALES</v>
          </cell>
          <cell r="C64">
            <v>6000</v>
          </cell>
          <cell r="D64">
            <v>6000</v>
          </cell>
        </row>
        <row r="65">
          <cell r="A65">
            <v>1141049901</v>
          </cell>
          <cell r="B65" t="str">
            <v>INTERESES Y OTROS POR COBRAR</v>
          </cell>
          <cell r="C65">
            <v>125.63</v>
          </cell>
          <cell r="D65">
            <v>125.63</v>
          </cell>
        </row>
        <row r="66">
          <cell r="A66">
            <v>114104990101</v>
          </cell>
          <cell r="B66" t="str">
            <v>OTORGAMIENTOS ORIGINALES</v>
          </cell>
          <cell r="C66">
            <v>125.63</v>
          </cell>
          <cell r="D66">
            <v>125.63</v>
          </cell>
        </row>
        <row r="67">
          <cell r="A67">
            <v>114106</v>
          </cell>
          <cell r="B67" t="str">
            <v>PRESTAMOS A OTRAS ENTIDADES DEL SISTEMA FINANCIERO</v>
          </cell>
          <cell r="C67">
            <v>3779594.35</v>
          </cell>
          <cell r="D67">
            <v>3779594.35</v>
          </cell>
        </row>
        <row r="68">
          <cell r="A68">
            <v>1141060201</v>
          </cell>
          <cell r="B68" t="str">
            <v>PRESTAMOS PARA OTROS PROPOSITOS</v>
          </cell>
          <cell r="C68">
            <v>3774910.94</v>
          </cell>
          <cell r="D68">
            <v>3774910.94</v>
          </cell>
        </row>
        <row r="69">
          <cell r="A69">
            <v>114106020101</v>
          </cell>
          <cell r="B69" t="str">
            <v>OTORGAMIENTOS ORIGINALES</v>
          </cell>
          <cell r="C69">
            <v>3774910.94</v>
          </cell>
          <cell r="D69">
            <v>3774910.94</v>
          </cell>
        </row>
        <row r="70">
          <cell r="A70">
            <v>1141069901</v>
          </cell>
          <cell r="B70" t="str">
            <v>INTERESES Y OTROS POR COBRAR</v>
          </cell>
          <cell r="C70">
            <v>4683.41</v>
          </cell>
          <cell r="D70">
            <v>4683.41</v>
          </cell>
        </row>
        <row r="71">
          <cell r="A71">
            <v>114106990101</v>
          </cell>
          <cell r="B71" t="str">
            <v>OTORGAMIENTOS ORIGINALES</v>
          </cell>
          <cell r="C71">
            <v>4683.41</v>
          </cell>
          <cell r="D71">
            <v>4683.41</v>
          </cell>
        </row>
        <row r="72">
          <cell r="A72">
            <v>11410699010102</v>
          </cell>
          <cell r="B72" t="str">
            <v>PRESTAMOS PARA OTROS PROPOSITOS</v>
          </cell>
          <cell r="C72">
            <v>4683.41</v>
          </cell>
          <cell r="D72">
            <v>4683.41</v>
          </cell>
        </row>
        <row r="73">
          <cell r="A73">
            <v>1142</v>
          </cell>
          <cell r="B73" t="str">
            <v>PRESTAMOS PACTADOS A MAS DE UN ANIO PLAZO</v>
          </cell>
          <cell r="C73">
            <v>310862243.63999999</v>
          </cell>
          <cell r="D73">
            <v>310862243.63999999</v>
          </cell>
        </row>
        <row r="74">
          <cell r="A74">
            <v>114204</v>
          </cell>
          <cell r="B74" t="str">
            <v>PRESTAMOS A PARTICULARES</v>
          </cell>
          <cell r="C74">
            <v>4375363.17</v>
          </cell>
          <cell r="D74">
            <v>4375363.17</v>
          </cell>
        </row>
        <row r="75">
          <cell r="A75">
            <v>1142040101</v>
          </cell>
          <cell r="B75" t="str">
            <v>OTORGAMIENTOS ORIGINALES</v>
          </cell>
          <cell r="C75">
            <v>587865.85</v>
          </cell>
          <cell r="D75">
            <v>587865.85</v>
          </cell>
        </row>
        <row r="76">
          <cell r="A76">
            <v>1142040701</v>
          </cell>
          <cell r="B76" t="str">
            <v>PRESTAMOS PARA ADQUISICION DE VIVIENDA</v>
          </cell>
          <cell r="C76">
            <v>3786677.63</v>
          </cell>
          <cell r="D76">
            <v>3786677.63</v>
          </cell>
        </row>
        <row r="77">
          <cell r="A77">
            <v>1142049901</v>
          </cell>
          <cell r="B77" t="str">
            <v>INTERESES Y OTROS POR COBRAR</v>
          </cell>
          <cell r="C77">
            <v>819.69</v>
          </cell>
          <cell r="D77">
            <v>819.69</v>
          </cell>
        </row>
        <row r="78">
          <cell r="A78">
            <v>114204990101</v>
          </cell>
          <cell r="B78" t="str">
            <v>OTORGAMIENTOS ORIGINALES</v>
          </cell>
          <cell r="C78">
            <v>235.41</v>
          </cell>
          <cell r="D78">
            <v>235.41</v>
          </cell>
        </row>
        <row r="79">
          <cell r="A79">
            <v>114204990107</v>
          </cell>
          <cell r="B79" t="str">
            <v>PRESTAMOS PARA ADQUISICION DE VIVIENDA</v>
          </cell>
          <cell r="C79">
            <v>584.28</v>
          </cell>
          <cell r="D79">
            <v>584.28</v>
          </cell>
        </row>
        <row r="80">
          <cell r="A80">
            <v>114206</v>
          </cell>
          <cell r="B80" t="str">
            <v>PRESTAMOS A OTRAS ENTIDADES DEL SISTEMA FINANCIERO</v>
          </cell>
          <cell r="C80">
            <v>306486880.47000003</v>
          </cell>
          <cell r="D80">
            <v>306486880.47000003</v>
          </cell>
        </row>
        <row r="81">
          <cell r="A81">
            <v>1142060101</v>
          </cell>
          <cell r="B81" t="str">
            <v>PRESTAMOS PARA OTROS PROPOSITOS</v>
          </cell>
          <cell r="C81">
            <v>305671870.87</v>
          </cell>
          <cell r="D81">
            <v>305671870.87</v>
          </cell>
        </row>
        <row r="82">
          <cell r="A82">
            <v>114206010101</v>
          </cell>
          <cell r="B82" t="str">
            <v>OTORGAMIENTOS ORIGINALES</v>
          </cell>
          <cell r="C82">
            <v>305671870.87</v>
          </cell>
          <cell r="D82">
            <v>305671870.87</v>
          </cell>
        </row>
        <row r="83">
          <cell r="A83">
            <v>1142069901</v>
          </cell>
          <cell r="B83" t="str">
            <v>INTERESES Y OTROS POR COBRAR</v>
          </cell>
          <cell r="C83">
            <v>815009.6</v>
          </cell>
          <cell r="D83">
            <v>815009.6</v>
          </cell>
        </row>
        <row r="84">
          <cell r="A84">
            <v>114206990101</v>
          </cell>
          <cell r="B84" t="str">
            <v>OTORGAMIENTOS ORIGINALES</v>
          </cell>
          <cell r="C84">
            <v>815009.6</v>
          </cell>
          <cell r="D84">
            <v>815009.6</v>
          </cell>
        </row>
        <row r="85">
          <cell r="A85">
            <v>11420699010101</v>
          </cell>
          <cell r="B85" t="str">
            <v>PRESTAMOS PARA OTROS PROPOSITOS</v>
          </cell>
          <cell r="C85">
            <v>815009.6</v>
          </cell>
          <cell r="D85">
            <v>815009.6</v>
          </cell>
        </row>
        <row r="86">
          <cell r="A86">
            <v>1149</v>
          </cell>
          <cell r="B86" t="str">
            <v>PROVISION PARA INCOBRABILIDAD DE PRESTAMOS</v>
          </cell>
          <cell r="C86">
            <v>-3203118.58</v>
          </cell>
          <cell r="D86">
            <v>-3203118.58</v>
          </cell>
        </row>
        <row r="87">
          <cell r="A87">
            <v>114901</v>
          </cell>
          <cell r="B87" t="str">
            <v>PROVISION PARA INCOBRABILIDAD DE PRESTAMOS</v>
          </cell>
          <cell r="C87">
            <v>-3203118.58</v>
          </cell>
          <cell r="D87">
            <v>-3203118.58</v>
          </cell>
        </row>
        <row r="88">
          <cell r="A88">
            <v>1149010101</v>
          </cell>
          <cell r="B88" t="str">
            <v>PROVISIONES POR CATEGORIA DE RIESGO</v>
          </cell>
          <cell r="C88">
            <v>-53689.41</v>
          </cell>
          <cell r="D88">
            <v>-53689.41</v>
          </cell>
        </row>
        <row r="89">
          <cell r="A89">
            <v>114901010101</v>
          </cell>
          <cell r="B89" t="str">
            <v>CAPITAL</v>
          </cell>
          <cell r="C89">
            <v>-53391.9</v>
          </cell>
          <cell r="D89">
            <v>-53391.9</v>
          </cell>
        </row>
        <row r="90">
          <cell r="A90">
            <v>11490101010101</v>
          </cell>
          <cell r="B90" t="str">
            <v>RESERVA PRESTAMOS CATEGORIA A2 Y B</v>
          </cell>
          <cell r="C90">
            <v>-53391.9</v>
          </cell>
          <cell r="D90">
            <v>-53391.9</v>
          </cell>
        </row>
        <row r="91">
          <cell r="A91">
            <v>114901010102</v>
          </cell>
          <cell r="B91" t="str">
            <v>INTERESES</v>
          </cell>
          <cell r="C91">
            <v>-297.51</v>
          </cell>
          <cell r="D91">
            <v>-297.51</v>
          </cell>
        </row>
        <row r="92">
          <cell r="A92">
            <v>11490101010201</v>
          </cell>
          <cell r="B92" t="str">
            <v>RESERVA PRESTAMOS CATEGORIA A2 Y B</v>
          </cell>
          <cell r="C92">
            <v>-297.51</v>
          </cell>
          <cell r="D92">
            <v>-297.51</v>
          </cell>
        </row>
        <row r="93">
          <cell r="A93">
            <v>1149010301</v>
          </cell>
          <cell r="B93" t="str">
            <v>PROVISIONES VOLUNTARIAS</v>
          </cell>
          <cell r="C93">
            <v>-3149429.17</v>
          </cell>
          <cell r="D93">
            <v>-3149429.17</v>
          </cell>
        </row>
        <row r="94">
          <cell r="A94">
            <v>12</v>
          </cell>
          <cell r="B94" t="str">
            <v>OTROS ACTIVOS</v>
          </cell>
          <cell r="C94">
            <v>28129933.989999998</v>
          </cell>
          <cell r="D94">
            <v>28129933.989999998</v>
          </cell>
        </row>
        <row r="95">
          <cell r="A95">
            <v>123</v>
          </cell>
          <cell r="B95" t="str">
            <v>EXISTENCIAS</v>
          </cell>
          <cell r="C95">
            <v>365789.43</v>
          </cell>
          <cell r="D95">
            <v>365789.43</v>
          </cell>
        </row>
        <row r="96">
          <cell r="A96">
            <v>1230</v>
          </cell>
          <cell r="B96" t="str">
            <v>EXISTENCIAS</v>
          </cell>
          <cell r="C96">
            <v>365789.43</v>
          </cell>
          <cell r="D96">
            <v>365789.43</v>
          </cell>
        </row>
        <row r="97">
          <cell r="A97">
            <v>123001</v>
          </cell>
          <cell r="B97" t="str">
            <v>BIENES PARA LA VENTA</v>
          </cell>
          <cell r="C97">
            <v>322626.94</v>
          </cell>
          <cell r="D97">
            <v>322626.94</v>
          </cell>
        </row>
        <row r="98">
          <cell r="A98">
            <v>1230010100</v>
          </cell>
          <cell r="B98" t="str">
            <v>TARJETAS DE CREDITO</v>
          </cell>
          <cell r="C98">
            <v>272528.46000000002</v>
          </cell>
          <cell r="D98">
            <v>272528.46000000002</v>
          </cell>
        </row>
        <row r="99">
          <cell r="A99">
            <v>123001010001</v>
          </cell>
          <cell r="B99" t="str">
            <v>OFICINA CENTRAL</v>
          </cell>
          <cell r="C99">
            <v>96810.1</v>
          </cell>
          <cell r="D99">
            <v>96810.1</v>
          </cell>
        </row>
        <row r="100">
          <cell r="A100">
            <v>123001010003</v>
          </cell>
          <cell r="B100" t="str">
            <v>FEDECREDITO</v>
          </cell>
          <cell r="C100">
            <v>175718.36</v>
          </cell>
          <cell r="D100">
            <v>175718.36</v>
          </cell>
        </row>
        <row r="101">
          <cell r="A101">
            <v>12300101000301</v>
          </cell>
          <cell r="B101" t="str">
            <v>PLASTICO</v>
          </cell>
          <cell r="C101">
            <v>156416.18</v>
          </cell>
          <cell r="D101">
            <v>156416.18</v>
          </cell>
        </row>
        <row r="102">
          <cell r="A102">
            <v>12300101000302</v>
          </cell>
          <cell r="B102" t="str">
            <v>ARTICULOS PROMOCIONALES Y PAPELERIA</v>
          </cell>
          <cell r="C102">
            <v>19302.18</v>
          </cell>
          <cell r="D102">
            <v>19302.18</v>
          </cell>
        </row>
        <row r="103">
          <cell r="A103">
            <v>1230010200</v>
          </cell>
          <cell r="B103" t="str">
            <v>CHEQUERAS</v>
          </cell>
          <cell r="C103">
            <v>4812.5</v>
          </cell>
          <cell r="D103">
            <v>4812.5</v>
          </cell>
        </row>
        <row r="104">
          <cell r="A104">
            <v>123001020001</v>
          </cell>
          <cell r="B104" t="str">
            <v>OFICINA CENTRAL</v>
          </cell>
          <cell r="C104">
            <v>4812.5</v>
          </cell>
          <cell r="D104">
            <v>4812.5</v>
          </cell>
        </row>
        <row r="105">
          <cell r="A105">
            <v>1230019100</v>
          </cell>
          <cell r="B105" t="str">
            <v>OTROS</v>
          </cell>
          <cell r="C105">
            <v>45285.98</v>
          </cell>
          <cell r="D105">
            <v>45285.98</v>
          </cell>
        </row>
        <row r="106">
          <cell r="A106">
            <v>123001910001</v>
          </cell>
          <cell r="B106" t="str">
            <v>OFICINA CENTRAL</v>
          </cell>
          <cell r="C106">
            <v>45285.98</v>
          </cell>
          <cell r="D106">
            <v>45285.98</v>
          </cell>
        </row>
        <row r="107">
          <cell r="A107">
            <v>123002</v>
          </cell>
          <cell r="B107" t="str">
            <v>BIENES PARA CONSUMO</v>
          </cell>
          <cell r="C107">
            <v>43162.49</v>
          </cell>
          <cell r="D107">
            <v>43162.49</v>
          </cell>
        </row>
        <row r="108">
          <cell r="A108">
            <v>1230020100</v>
          </cell>
          <cell r="B108" t="str">
            <v>PAPELERIA, UTILES Y ENSERES</v>
          </cell>
          <cell r="C108">
            <v>39167.620000000003</v>
          </cell>
          <cell r="D108">
            <v>39167.620000000003</v>
          </cell>
        </row>
        <row r="109">
          <cell r="A109">
            <v>123002010001</v>
          </cell>
          <cell r="B109" t="str">
            <v>OFICINA CENTRAL</v>
          </cell>
          <cell r="C109">
            <v>39167.620000000003</v>
          </cell>
          <cell r="D109">
            <v>39167.620000000003</v>
          </cell>
        </row>
        <row r="110">
          <cell r="A110">
            <v>1230029100</v>
          </cell>
          <cell r="B110" t="str">
            <v>OTROS</v>
          </cell>
          <cell r="C110">
            <v>3994.87</v>
          </cell>
          <cell r="D110">
            <v>3994.87</v>
          </cell>
        </row>
        <row r="111">
          <cell r="A111">
            <v>123002910001</v>
          </cell>
          <cell r="B111" t="str">
            <v>ARTICULOS DE ASEO Y LIMPIEZA</v>
          </cell>
          <cell r="C111">
            <v>2684.52</v>
          </cell>
          <cell r="D111">
            <v>2684.52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122.57</v>
          </cell>
          <cell r="D112">
            <v>122.57</v>
          </cell>
        </row>
        <row r="113">
          <cell r="A113">
            <v>123002910003</v>
          </cell>
          <cell r="B113" t="str">
            <v>CUPONES DE COMBUSTIBLE</v>
          </cell>
          <cell r="C113">
            <v>1187.78</v>
          </cell>
          <cell r="D113">
            <v>1187.78</v>
          </cell>
        </row>
        <row r="114">
          <cell r="A114">
            <v>124</v>
          </cell>
          <cell r="B114" t="str">
            <v>GASTOS PAGADOS POR ANTICIPADO Y CARGOS DIFERIDOS</v>
          </cell>
          <cell r="C114">
            <v>6108401.4699999997</v>
          </cell>
          <cell r="D114">
            <v>6108401.4699999997</v>
          </cell>
        </row>
        <row r="115">
          <cell r="A115">
            <v>1240</v>
          </cell>
          <cell r="B115" t="str">
            <v>GASTOS PAGADOS POR ANTICIPADO Y CARGOS DIFERIDOS</v>
          </cell>
          <cell r="C115">
            <v>6108401.4699999997</v>
          </cell>
          <cell r="D115">
            <v>6108401.4699999997</v>
          </cell>
        </row>
        <row r="116">
          <cell r="A116">
            <v>124001</v>
          </cell>
          <cell r="B116" t="str">
            <v>SEGUROS</v>
          </cell>
          <cell r="C116">
            <v>83445.78</v>
          </cell>
          <cell r="D116">
            <v>83445.78</v>
          </cell>
        </row>
        <row r="117">
          <cell r="A117">
            <v>1240010100</v>
          </cell>
          <cell r="B117" t="str">
            <v>SOBRE PERSONAS</v>
          </cell>
          <cell r="C117">
            <v>43836.85</v>
          </cell>
          <cell r="D117">
            <v>43836.85</v>
          </cell>
        </row>
        <row r="118">
          <cell r="A118">
            <v>124001010001</v>
          </cell>
          <cell r="B118" t="str">
            <v>SEGURO DE VIDA</v>
          </cell>
          <cell r="C118">
            <v>12138.83</v>
          </cell>
          <cell r="D118">
            <v>12138.83</v>
          </cell>
        </row>
        <row r="119">
          <cell r="A119">
            <v>124001010002</v>
          </cell>
          <cell r="B119" t="str">
            <v>SEGURO MEDICO HOSPITALARIO</v>
          </cell>
          <cell r="C119">
            <v>31698.02</v>
          </cell>
          <cell r="D119">
            <v>31698.02</v>
          </cell>
        </row>
        <row r="120">
          <cell r="A120">
            <v>1240010200</v>
          </cell>
          <cell r="B120" t="str">
            <v>SOBRE BIENES</v>
          </cell>
          <cell r="C120">
            <v>9765.1200000000008</v>
          </cell>
          <cell r="D120">
            <v>9765.1200000000008</v>
          </cell>
        </row>
        <row r="121">
          <cell r="A121">
            <v>1240010300</v>
          </cell>
          <cell r="B121" t="str">
            <v>SOBRE RIESGOS DE INTERMEDIACION</v>
          </cell>
          <cell r="C121">
            <v>29843.81</v>
          </cell>
          <cell r="D121">
            <v>29843.81</v>
          </cell>
        </row>
        <row r="122">
          <cell r="A122">
            <v>124002</v>
          </cell>
          <cell r="B122" t="str">
            <v>ALQUILERES</v>
          </cell>
          <cell r="C122">
            <v>12524.43</v>
          </cell>
          <cell r="D122">
            <v>12524.43</v>
          </cell>
        </row>
        <row r="123">
          <cell r="A123">
            <v>1240020100</v>
          </cell>
          <cell r="B123" t="str">
            <v>LOCALES</v>
          </cell>
          <cell r="C123">
            <v>12524.43</v>
          </cell>
          <cell r="D123">
            <v>12524.43</v>
          </cell>
        </row>
        <row r="124">
          <cell r="A124">
            <v>124004</v>
          </cell>
          <cell r="B124" t="str">
            <v>INTANGIBLES</v>
          </cell>
          <cell r="C124">
            <v>2280240.65</v>
          </cell>
          <cell r="D124">
            <v>2280240.65</v>
          </cell>
        </row>
        <row r="125">
          <cell r="A125">
            <v>1240040100</v>
          </cell>
          <cell r="B125" t="str">
            <v>PROGRAMAS COMPUTACIONALES</v>
          </cell>
          <cell r="C125">
            <v>2280240.65</v>
          </cell>
          <cell r="D125">
            <v>2280240.65</v>
          </cell>
        </row>
        <row r="126">
          <cell r="A126">
            <v>124004010001</v>
          </cell>
          <cell r="B126" t="str">
            <v>ADQUIRIDOS POR LA EMPRESA</v>
          </cell>
          <cell r="C126">
            <v>2280240.65</v>
          </cell>
          <cell r="D126">
            <v>2280240.65</v>
          </cell>
        </row>
        <row r="127">
          <cell r="A127">
            <v>124006</v>
          </cell>
          <cell r="B127" t="str">
            <v>DIFERENCIAS TEMPORARIAS POR IMPUESTOS SOBRE LAS GANANCIAS</v>
          </cell>
          <cell r="C127">
            <v>62522.01</v>
          </cell>
          <cell r="D127">
            <v>62522.01</v>
          </cell>
        </row>
        <row r="128">
          <cell r="A128">
            <v>1240060100</v>
          </cell>
          <cell r="B128" t="str">
            <v>IMPUESTO SOBRE LA RENTA</v>
          </cell>
          <cell r="C128">
            <v>62522.01</v>
          </cell>
          <cell r="D128">
            <v>62522.01</v>
          </cell>
        </row>
        <row r="129">
          <cell r="A129">
            <v>124098</v>
          </cell>
          <cell r="B129" t="str">
            <v>OTROS PAGOS ANTICIPADOS</v>
          </cell>
          <cell r="C129">
            <v>1129247.02</v>
          </cell>
          <cell r="D129">
            <v>1129247.02</v>
          </cell>
        </row>
        <row r="130">
          <cell r="A130">
            <v>1240980100</v>
          </cell>
          <cell r="B130" t="str">
            <v>PAGO A CUENTA DEL IMPUESTO SOBRE LA RENTA</v>
          </cell>
          <cell r="C130">
            <v>380396.6</v>
          </cell>
          <cell r="D130">
            <v>380396.6</v>
          </cell>
        </row>
        <row r="131">
          <cell r="A131">
            <v>124098010001</v>
          </cell>
          <cell r="B131" t="str">
            <v>IMPUESTO SOBRE INGRESOS GRAVADOS</v>
          </cell>
          <cell r="C131">
            <v>345861.11</v>
          </cell>
          <cell r="D131">
            <v>345861.11</v>
          </cell>
        </row>
        <row r="132">
          <cell r="A132">
            <v>124098010002</v>
          </cell>
          <cell r="B132" t="str">
            <v>IMPUESTO RETENIDO SOBRE INGRESO GRAVADOS</v>
          </cell>
          <cell r="C132">
            <v>34535.49</v>
          </cell>
          <cell r="D132">
            <v>34535.49</v>
          </cell>
        </row>
        <row r="133">
          <cell r="A133">
            <v>1240980200</v>
          </cell>
          <cell r="B133" t="str">
            <v>SUSCRIPCIONES Y CONTRATOS DE MANTENIMIENTO</v>
          </cell>
          <cell r="C133">
            <v>350171.2</v>
          </cell>
          <cell r="D133">
            <v>350171.2</v>
          </cell>
        </row>
        <row r="134">
          <cell r="A134">
            <v>124098020001</v>
          </cell>
          <cell r="B134" t="str">
            <v>SUSCRIPCIONES</v>
          </cell>
          <cell r="C134">
            <v>12330.42</v>
          </cell>
          <cell r="D134">
            <v>12330.42</v>
          </cell>
        </row>
        <row r="135">
          <cell r="A135">
            <v>124098020002</v>
          </cell>
          <cell r="B135" t="str">
            <v>CONTRATOS DE MANTENIMIENTO</v>
          </cell>
          <cell r="C135">
            <v>337840.78</v>
          </cell>
          <cell r="D135">
            <v>337840.78</v>
          </cell>
        </row>
        <row r="136">
          <cell r="A136">
            <v>1240989100</v>
          </cell>
          <cell r="B136" t="str">
            <v>OTROS</v>
          </cell>
          <cell r="C136">
            <v>398679.22</v>
          </cell>
          <cell r="D136">
            <v>398679.22</v>
          </cell>
        </row>
        <row r="137">
          <cell r="A137">
            <v>124098910001</v>
          </cell>
          <cell r="B137" t="str">
            <v>IMPUESTOS MUNICIPALES</v>
          </cell>
          <cell r="C137">
            <v>12147.41</v>
          </cell>
          <cell r="D137">
            <v>12147.41</v>
          </cell>
        </row>
        <row r="138">
          <cell r="A138">
            <v>124098910002</v>
          </cell>
          <cell r="B138" t="str">
            <v>RENOVACION DE MATRICULA DE COMERCIO</v>
          </cell>
          <cell r="C138">
            <v>4811.92</v>
          </cell>
          <cell r="D138">
            <v>4811.92</v>
          </cell>
        </row>
        <row r="139">
          <cell r="A139">
            <v>124098910003</v>
          </cell>
          <cell r="B139" t="str">
            <v>PAGOS A PROVEEDORES</v>
          </cell>
          <cell r="C139">
            <v>381719.89</v>
          </cell>
          <cell r="D139">
            <v>381719.89</v>
          </cell>
        </row>
        <row r="140">
          <cell r="A140">
            <v>124099</v>
          </cell>
          <cell r="B140" t="str">
            <v>OTROS CARGOS DIFERIDOS</v>
          </cell>
          <cell r="C140">
            <v>2540421.58</v>
          </cell>
          <cell r="D140">
            <v>2540421.58</v>
          </cell>
        </row>
        <row r="141">
          <cell r="A141">
            <v>1240990100</v>
          </cell>
          <cell r="B141" t="str">
            <v>PRESTACIONES AL PERSONAL</v>
          </cell>
          <cell r="C141">
            <v>184.11</v>
          </cell>
          <cell r="D141">
            <v>184.11</v>
          </cell>
        </row>
        <row r="142">
          <cell r="A142">
            <v>1240999100</v>
          </cell>
          <cell r="B142" t="str">
            <v>OTROS</v>
          </cell>
          <cell r="C142">
            <v>2540237.4700000002</v>
          </cell>
          <cell r="D142">
            <v>2540237.4700000002</v>
          </cell>
        </row>
        <row r="143">
          <cell r="A143">
            <v>124099910003</v>
          </cell>
          <cell r="B143" t="str">
            <v>COMISIONES BANCARIAS</v>
          </cell>
          <cell r="C143">
            <v>2493813.98</v>
          </cell>
          <cell r="D143">
            <v>2493813.98</v>
          </cell>
        </row>
        <row r="144">
          <cell r="A144">
            <v>12409991000301</v>
          </cell>
          <cell r="B144" t="str">
            <v>BANCOS Y FINANCIERAS</v>
          </cell>
          <cell r="C144">
            <v>3125.06</v>
          </cell>
          <cell r="D144">
            <v>3125.06</v>
          </cell>
        </row>
        <row r="145">
          <cell r="A145">
            <v>12409991000306</v>
          </cell>
          <cell r="B145" t="str">
            <v>ENTIDADES EXTRANJERAS</v>
          </cell>
          <cell r="C145">
            <v>2490688.92</v>
          </cell>
          <cell r="D145">
            <v>2490688.92</v>
          </cell>
        </row>
        <row r="146">
          <cell r="A146">
            <v>124099910006</v>
          </cell>
          <cell r="B146" t="str">
            <v>PROYECTO</v>
          </cell>
          <cell r="C146">
            <v>5970.39</v>
          </cell>
          <cell r="D146">
            <v>5970.39</v>
          </cell>
        </row>
        <row r="147">
          <cell r="A147">
            <v>124099910009</v>
          </cell>
          <cell r="B147" t="str">
            <v>OTROS GASTOS SOBRE PRESTAMOS OBTENIDOS</v>
          </cell>
          <cell r="C147">
            <v>40453.1</v>
          </cell>
          <cell r="D147">
            <v>40453.1</v>
          </cell>
        </row>
        <row r="148">
          <cell r="A148">
            <v>12409991000901</v>
          </cell>
          <cell r="B148" t="str">
            <v>CONSULTORIAS POR PRESTAMOS</v>
          </cell>
          <cell r="C148">
            <v>40453.1</v>
          </cell>
          <cell r="D148">
            <v>40453.1</v>
          </cell>
        </row>
        <row r="149">
          <cell r="A149">
            <v>125</v>
          </cell>
          <cell r="B149" t="str">
            <v>CUENTAS POR COBRAR</v>
          </cell>
          <cell r="C149">
            <v>18130143.41</v>
          </cell>
          <cell r="D149">
            <v>18130143.41</v>
          </cell>
        </row>
        <row r="150">
          <cell r="A150">
            <v>1250</v>
          </cell>
          <cell r="B150" t="str">
            <v>CUENTAS POR COBRAR</v>
          </cell>
          <cell r="C150">
            <v>18219583.690000001</v>
          </cell>
          <cell r="D150">
            <v>18219583.690000001</v>
          </cell>
        </row>
        <row r="151">
          <cell r="A151">
            <v>125001</v>
          </cell>
          <cell r="B151" t="str">
            <v>SALDOS POR COBRAR</v>
          </cell>
          <cell r="C151">
            <v>1210377.26</v>
          </cell>
          <cell r="D151">
            <v>1210377.26</v>
          </cell>
        </row>
        <row r="152">
          <cell r="A152">
            <v>1250010100</v>
          </cell>
          <cell r="B152" t="str">
            <v>ASOCIADOS</v>
          </cell>
          <cell r="C152">
            <v>1210377.26</v>
          </cell>
          <cell r="D152">
            <v>1210377.26</v>
          </cell>
        </row>
        <row r="153">
          <cell r="A153">
            <v>125001010001</v>
          </cell>
          <cell r="B153" t="str">
            <v>A CAJAS DE CREDITO</v>
          </cell>
          <cell r="C153">
            <v>1065415.43</v>
          </cell>
          <cell r="D153">
            <v>1065415.43</v>
          </cell>
        </row>
        <row r="154">
          <cell r="A154">
            <v>125001010002</v>
          </cell>
          <cell r="B154" t="str">
            <v>A BANCOS DE LOS TRABAJADORES</v>
          </cell>
          <cell r="C154">
            <v>144961.82999999999</v>
          </cell>
          <cell r="D154">
            <v>144961.82999999999</v>
          </cell>
        </row>
        <row r="155">
          <cell r="A155">
            <v>125003</v>
          </cell>
          <cell r="B155" t="str">
            <v>PAGOS POR CUENTA AJENA</v>
          </cell>
          <cell r="C155">
            <v>5401.59</v>
          </cell>
          <cell r="D155">
            <v>5401.59</v>
          </cell>
        </row>
        <row r="156">
          <cell r="A156">
            <v>1250039101</v>
          </cell>
          <cell r="B156" t="str">
            <v>OTROS DEUDORES</v>
          </cell>
          <cell r="C156">
            <v>5401.59</v>
          </cell>
          <cell r="D156">
            <v>5401.59</v>
          </cell>
        </row>
        <row r="157">
          <cell r="A157">
            <v>125003910102</v>
          </cell>
          <cell r="B157" t="str">
            <v>COMISION - SERVICIOS DE TRANSACCIONES TARJETAS DE DEBITO - A</v>
          </cell>
          <cell r="C157">
            <v>4742.4399999999996</v>
          </cell>
          <cell r="D157">
            <v>4742.4399999999996</v>
          </cell>
        </row>
        <row r="158">
          <cell r="A158">
            <v>125003910107</v>
          </cell>
          <cell r="B158" t="str">
            <v>INTERCAMBIO DE TARJETAS PENDIENTE DE LIQUIDAR</v>
          </cell>
          <cell r="C158">
            <v>659.15</v>
          </cell>
          <cell r="D158">
            <v>659.15</v>
          </cell>
        </row>
        <row r="159">
          <cell r="A159">
            <v>125004</v>
          </cell>
          <cell r="B159" t="str">
            <v>SERVICIOS FINANCIEROS</v>
          </cell>
          <cell r="C159">
            <v>365846.03</v>
          </cell>
          <cell r="D159">
            <v>365846.03</v>
          </cell>
        </row>
        <row r="160">
          <cell r="A160">
            <v>1250049101</v>
          </cell>
          <cell r="B160" t="str">
            <v>OTROS SERVICIOS FINANCIEROS</v>
          </cell>
          <cell r="C160">
            <v>365846.03</v>
          </cell>
          <cell r="D160">
            <v>365846.03</v>
          </cell>
        </row>
        <row r="161">
          <cell r="A161">
            <v>125004910104</v>
          </cell>
          <cell r="B161" t="str">
            <v>SERVICIOS - ATM´S</v>
          </cell>
          <cell r="C161">
            <v>346270</v>
          </cell>
          <cell r="D161">
            <v>346270</v>
          </cell>
        </row>
        <row r="162">
          <cell r="A162">
            <v>12500491010404</v>
          </cell>
          <cell r="B162" t="str">
            <v>SERVICIO DE ATM´S A OTROS BANCOS POR COBRAR A ATH</v>
          </cell>
          <cell r="C162">
            <v>680</v>
          </cell>
          <cell r="D162">
            <v>680</v>
          </cell>
        </row>
        <row r="163">
          <cell r="A163">
            <v>12500491010405</v>
          </cell>
          <cell r="B163" t="str">
            <v>SERVICIO DE ATMs A OTROS BANCOS - VISA</v>
          </cell>
          <cell r="C163">
            <v>345590</v>
          </cell>
          <cell r="D163">
            <v>345590</v>
          </cell>
        </row>
        <row r="164">
          <cell r="A164">
            <v>1250049101040500</v>
          </cell>
          <cell r="B164" t="str">
            <v>SERVICIO DE ATMs TARJETAS EXTRANJERAS</v>
          </cell>
          <cell r="C164">
            <v>32640</v>
          </cell>
          <cell r="D164">
            <v>32640</v>
          </cell>
        </row>
        <row r="165">
          <cell r="A165">
            <v>1250049101040500</v>
          </cell>
          <cell r="B165" t="str">
            <v>SERVICIO DE ATMs TARJETAS DE BANCOS LOCALES</v>
          </cell>
          <cell r="C165">
            <v>312950</v>
          </cell>
          <cell r="D165">
            <v>312950</v>
          </cell>
        </row>
        <row r="166">
          <cell r="A166">
            <v>125004910105</v>
          </cell>
          <cell r="B166" t="str">
            <v>COMISIONES - ATM´S</v>
          </cell>
          <cell r="C166">
            <v>18799.11</v>
          </cell>
          <cell r="D166">
            <v>18799.11</v>
          </cell>
        </row>
        <row r="167">
          <cell r="A167">
            <v>12500491010504</v>
          </cell>
          <cell r="B167" t="str">
            <v>SERVICIO DE ATM´S A OTROS BANCOS POR COBRAR A ATH</v>
          </cell>
          <cell r="C167">
            <v>465.98</v>
          </cell>
          <cell r="D167">
            <v>465.98</v>
          </cell>
        </row>
        <row r="168">
          <cell r="A168">
            <v>12500491010505</v>
          </cell>
          <cell r="B168" t="str">
            <v>COMISION POR SERVICIO DE ATM A OTROS BANCOS - VISA</v>
          </cell>
          <cell r="C168">
            <v>18333.13</v>
          </cell>
          <cell r="D168">
            <v>18333.13</v>
          </cell>
        </row>
        <row r="169">
          <cell r="A169">
            <v>1250049101050500</v>
          </cell>
          <cell r="B169" t="str">
            <v>SERVICIO ATM A OTROS BANCOS - TARJETAS BANCOS LOCALES</v>
          </cell>
          <cell r="C169">
            <v>18333.13</v>
          </cell>
          <cell r="D169">
            <v>18333.13</v>
          </cell>
        </row>
        <row r="170">
          <cell r="A170">
            <v>125004910108</v>
          </cell>
          <cell r="B170" t="str">
            <v>CONTROVERSIAS SERVICIO ATM - TARJETAS BANCOS LOCALE</v>
          </cell>
          <cell r="C170">
            <v>776.92</v>
          </cell>
          <cell r="D170">
            <v>776.92</v>
          </cell>
        </row>
        <row r="171">
          <cell r="A171">
            <v>12500491010801</v>
          </cell>
          <cell r="B171" t="str">
            <v>CONTROVERSIAS SERVICIO ATM - TARJETAS EXTRANJERAS</v>
          </cell>
          <cell r="C171">
            <v>776.92</v>
          </cell>
          <cell r="D171">
            <v>776.92</v>
          </cell>
        </row>
        <row r="172">
          <cell r="A172">
            <v>125005</v>
          </cell>
          <cell r="B172" t="str">
            <v>ANTICIPOS</v>
          </cell>
          <cell r="C172">
            <v>514767.32</v>
          </cell>
          <cell r="D172">
            <v>514767.32</v>
          </cell>
        </row>
        <row r="173">
          <cell r="A173">
            <v>1250050101</v>
          </cell>
          <cell r="B173" t="str">
            <v>AL PERSONAL</v>
          </cell>
          <cell r="C173">
            <v>8624</v>
          </cell>
          <cell r="D173">
            <v>8624</v>
          </cell>
        </row>
        <row r="174">
          <cell r="A174">
            <v>1250050201</v>
          </cell>
          <cell r="B174" t="str">
            <v>A PROVEEDORES</v>
          </cell>
          <cell r="C174">
            <v>506143.32</v>
          </cell>
          <cell r="D174">
            <v>506143.32</v>
          </cell>
        </row>
        <row r="175">
          <cell r="A175">
            <v>125099</v>
          </cell>
          <cell r="B175" t="str">
            <v>OTRAS</v>
          </cell>
          <cell r="C175">
            <v>16123191.49</v>
          </cell>
          <cell r="D175">
            <v>16123191.49</v>
          </cell>
        </row>
        <row r="176">
          <cell r="A176">
            <v>1250990101</v>
          </cell>
          <cell r="B176" t="str">
            <v>FALTANTES DE CAJEROS</v>
          </cell>
          <cell r="C176">
            <v>400</v>
          </cell>
          <cell r="D176">
            <v>400</v>
          </cell>
        </row>
        <row r="177">
          <cell r="A177">
            <v>125099010101</v>
          </cell>
          <cell r="B177" t="str">
            <v>OFICINA CENTRAL</v>
          </cell>
          <cell r="C177">
            <v>400</v>
          </cell>
          <cell r="D177">
            <v>400</v>
          </cell>
        </row>
        <row r="178">
          <cell r="A178">
            <v>1250999101</v>
          </cell>
          <cell r="B178" t="str">
            <v>OTRAS</v>
          </cell>
          <cell r="C178">
            <v>16122791.49</v>
          </cell>
          <cell r="D178">
            <v>16122791.49</v>
          </cell>
        </row>
        <row r="179">
          <cell r="A179">
            <v>125099910103</v>
          </cell>
          <cell r="B179" t="str">
            <v>DEPOSITOS EN GARANTIA</v>
          </cell>
          <cell r="C179">
            <v>2729777.22</v>
          </cell>
          <cell r="D179">
            <v>2729777.22</v>
          </cell>
        </row>
        <row r="180">
          <cell r="A180">
            <v>125099910105</v>
          </cell>
          <cell r="B180" t="str">
            <v>VALORES PENDIENTES DE OPERACIONES TRANSFER365</v>
          </cell>
          <cell r="C180">
            <v>8290.01</v>
          </cell>
          <cell r="D180">
            <v>8290.01</v>
          </cell>
        </row>
        <row r="181">
          <cell r="A181">
            <v>125099910107</v>
          </cell>
          <cell r="B181" t="str">
            <v>COLATERAL VISA</v>
          </cell>
          <cell r="C181">
            <v>4226086.3899999997</v>
          </cell>
          <cell r="D181">
            <v>4226086.3899999997</v>
          </cell>
        </row>
        <row r="182">
          <cell r="A182">
            <v>125099910112</v>
          </cell>
          <cell r="B182" t="str">
            <v>TRANSFERENCIA DE FONDOS</v>
          </cell>
          <cell r="C182">
            <v>310.75</v>
          </cell>
          <cell r="D182">
            <v>310.75</v>
          </cell>
        </row>
        <row r="183">
          <cell r="A183">
            <v>12509991011299</v>
          </cell>
          <cell r="B183" t="str">
            <v>OTROS</v>
          </cell>
          <cell r="C183">
            <v>310.75</v>
          </cell>
          <cell r="D183">
            <v>310.75</v>
          </cell>
        </row>
        <row r="184">
          <cell r="A184">
            <v>125099910113</v>
          </cell>
          <cell r="B184" t="str">
            <v>PLAN DE MARKETING</v>
          </cell>
          <cell r="C184">
            <v>546951.77</v>
          </cell>
          <cell r="D184">
            <v>546951.77</v>
          </cell>
        </row>
        <row r="185">
          <cell r="A185">
            <v>125099910114</v>
          </cell>
          <cell r="B185" t="str">
            <v>SALDO PRESTAMOS EX EMPLEADOS</v>
          </cell>
          <cell r="C185">
            <v>188603.47</v>
          </cell>
          <cell r="D185">
            <v>188603.47</v>
          </cell>
        </row>
        <row r="186">
          <cell r="A186">
            <v>125099910116</v>
          </cell>
          <cell r="B186" t="str">
            <v>CAMP. PROMOCIONAL SISTEMA FEDECREDITO</v>
          </cell>
          <cell r="C186">
            <v>74.34</v>
          </cell>
          <cell r="D186">
            <v>74.34</v>
          </cell>
        </row>
        <row r="187">
          <cell r="A187">
            <v>125099910122</v>
          </cell>
          <cell r="B187" t="str">
            <v>CADI</v>
          </cell>
          <cell r="C187">
            <v>96737.23</v>
          </cell>
          <cell r="D187">
            <v>96737.23</v>
          </cell>
        </row>
        <row r="188">
          <cell r="A188">
            <v>125099910123</v>
          </cell>
          <cell r="B188" t="str">
            <v>GASTOS POR COBRAR CADI</v>
          </cell>
          <cell r="C188">
            <v>25633.18</v>
          </cell>
          <cell r="D188">
            <v>25633.18</v>
          </cell>
        </row>
        <row r="189">
          <cell r="A189">
            <v>125099910129</v>
          </cell>
          <cell r="B189" t="str">
            <v>PROYECTOS</v>
          </cell>
          <cell r="C189">
            <v>1824546.52</v>
          </cell>
          <cell r="D189">
            <v>1824546.52</v>
          </cell>
        </row>
        <row r="190">
          <cell r="A190">
            <v>12509991012907</v>
          </cell>
          <cell r="B190" t="str">
            <v>PROYECTOS OTROS</v>
          </cell>
          <cell r="C190">
            <v>1824546.52</v>
          </cell>
          <cell r="D190">
            <v>1824546.52</v>
          </cell>
        </row>
        <row r="191">
          <cell r="A191">
            <v>125099910134</v>
          </cell>
          <cell r="B191" t="str">
            <v>CORPORACION FINANCIERA INTERNACIONAL</v>
          </cell>
          <cell r="C191">
            <v>5807105.8899999997</v>
          </cell>
          <cell r="D191">
            <v>5807105.8899999997</v>
          </cell>
        </row>
        <row r="192">
          <cell r="A192">
            <v>125099910135</v>
          </cell>
          <cell r="B192" t="str">
            <v>OPERACIONES POR APLICAR</v>
          </cell>
          <cell r="C192">
            <v>12006</v>
          </cell>
          <cell r="D192">
            <v>12006</v>
          </cell>
        </row>
        <row r="193">
          <cell r="A193">
            <v>125099910152</v>
          </cell>
          <cell r="B193" t="str">
            <v>SERVICIOS DE COLECTURIA EXTERNA</v>
          </cell>
          <cell r="C193">
            <v>117232.76</v>
          </cell>
          <cell r="D193">
            <v>117232.76</v>
          </cell>
        </row>
        <row r="194">
          <cell r="A194">
            <v>12509991015201</v>
          </cell>
          <cell r="B194" t="str">
            <v>PAGOS COLECTADOS</v>
          </cell>
          <cell r="C194">
            <v>117232.76</v>
          </cell>
          <cell r="D194">
            <v>117232.76</v>
          </cell>
        </row>
        <row r="195">
          <cell r="A195">
            <v>1250999101520100</v>
          </cell>
          <cell r="B195" t="str">
            <v>FARMACIAS ECONOMICAS</v>
          </cell>
          <cell r="C195">
            <v>116909.34</v>
          </cell>
          <cell r="D195">
            <v>116909.34</v>
          </cell>
        </row>
        <row r="196">
          <cell r="A196">
            <v>1250999101520100</v>
          </cell>
          <cell r="B196" t="str">
            <v>GRUPO MONGE - ALMACENES PRADO</v>
          </cell>
          <cell r="C196">
            <v>2</v>
          </cell>
          <cell r="D196">
            <v>2</v>
          </cell>
        </row>
        <row r="197">
          <cell r="A197">
            <v>1250999101520100</v>
          </cell>
          <cell r="B197" t="str">
            <v>SOVIPE COMERCIAL - ALMACENES WAY</v>
          </cell>
          <cell r="C197">
            <v>321.42</v>
          </cell>
          <cell r="D197">
            <v>321.42</v>
          </cell>
        </row>
        <row r="198">
          <cell r="A198">
            <v>125099910163</v>
          </cell>
          <cell r="B198" t="str">
            <v>COMISIONES POR SERVICIO</v>
          </cell>
          <cell r="C198">
            <v>44631.08</v>
          </cell>
          <cell r="D198">
            <v>44631.08</v>
          </cell>
        </row>
        <row r="199">
          <cell r="A199">
            <v>12509991016301</v>
          </cell>
          <cell r="B199" t="str">
            <v>COMISION POR COBRAR A COLECTORES</v>
          </cell>
          <cell r="C199">
            <v>28493.82</v>
          </cell>
          <cell r="D199">
            <v>28493.82</v>
          </cell>
        </row>
        <row r="200">
          <cell r="A200">
            <v>12509991016303</v>
          </cell>
          <cell r="B200" t="str">
            <v>COMISION POR SERVICIO DE COMERCIALIZACION DE SEGUROS</v>
          </cell>
          <cell r="C200">
            <v>15980.05</v>
          </cell>
          <cell r="D200">
            <v>15980.05</v>
          </cell>
        </row>
        <row r="201">
          <cell r="A201">
            <v>12509991016304</v>
          </cell>
          <cell r="B201" t="str">
            <v>COMISION POR SERVICIOS DE COMERCIALIZACION</v>
          </cell>
          <cell r="C201">
            <v>157.21</v>
          </cell>
          <cell r="D201">
            <v>157.21</v>
          </cell>
        </row>
        <row r="202">
          <cell r="A202">
            <v>1250999101630400</v>
          </cell>
          <cell r="B202" t="str">
            <v>COMISION POR COMERCIALIZACION DE SEGUROS REMESAS FAMILIARES</v>
          </cell>
          <cell r="C202">
            <v>157.21</v>
          </cell>
          <cell r="D202">
            <v>157.21</v>
          </cell>
        </row>
        <row r="203">
          <cell r="A203">
            <v>125099910166</v>
          </cell>
          <cell r="B203" t="str">
            <v>SERVICIOS DE COMERCIALIZACION</v>
          </cell>
          <cell r="C203">
            <v>715</v>
          </cell>
          <cell r="D203">
            <v>715</v>
          </cell>
        </row>
        <row r="204">
          <cell r="A204">
            <v>12509991016601</v>
          </cell>
          <cell r="B204" t="str">
            <v>INDEMNIZACION DE SEGURO REMESAS FAMILIARES</v>
          </cell>
          <cell r="C204">
            <v>715</v>
          </cell>
          <cell r="D204">
            <v>715</v>
          </cell>
        </row>
        <row r="205">
          <cell r="A205">
            <v>125099910199</v>
          </cell>
          <cell r="B205" t="str">
            <v>VARIAS</v>
          </cell>
          <cell r="C205">
            <v>494089.88</v>
          </cell>
          <cell r="D205">
            <v>494089.88</v>
          </cell>
        </row>
        <row r="206">
          <cell r="A206">
            <v>1259</v>
          </cell>
          <cell r="B206" t="str">
            <v>PROVISION DE INCOBRABILIDAD DE CUENTAS POR COBRAR</v>
          </cell>
          <cell r="C206">
            <v>-89440.28</v>
          </cell>
          <cell r="D206">
            <v>-89440.28</v>
          </cell>
        </row>
        <row r="207">
          <cell r="A207">
            <v>125900</v>
          </cell>
          <cell r="B207" t="str">
            <v>PROVISION DE INCOBRABILIDAD DE CUENTAS POR COBRAR</v>
          </cell>
          <cell r="C207">
            <v>-89440.28</v>
          </cell>
          <cell r="D207">
            <v>-89440.28</v>
          </cell>
        </row>
        <row r="208">
          <cell r="A208">
            <v>1259000001</v>
          </cell>
          <cell r="B208" t="str">
            <v>PROVISION POR INCOBRABILIDAD DE CUENTAS POR COBRAR</v>
          </cell>
          <cell r="C208">
            <v>-89440.28</v>
          </cell>
          <cell r="D208">
            <v>-89440.28</v>
          </cell>
        </row>
        <row r="209">
          <cell r="A209">
            <v>125900000101</v>
          </cell>
          <cell r="B209" t="str">
            <v>SALDOS POR COBRAR</v>
          </cell>
          <cell r="C209">
            <v>-89440.28</v>
          </cell>
          <cell r="D209">
            <v>-89440.28</v>
          </cell>
        </row>
        <row r="210">
          <cell r="A210">
            <v>126</v>
          </cell>
          <cell r="B210" t="str">
            <v>DERECHOS Y PARTICIPACIONES</v>
          </cell>
          <cell r="C210">
            <v>3525599.68</v>
          </cell>
          <cell r="D210">
            <v>3525599.68</v>
          </cell>
        </row>
        <row r="211">
          <cell r="A211">
            <v>1260</v>
          </cell>
          <cell r="B211" t="str">
            <v>DERECHOS Y PARTICIPACIONES</v>
          </cell>
          <cell r="C211">
            <v>3525599.68</v>
          </cell>
          <cell r="D211">
            <v>3525599.68</v>
          </cell>
        </row>
        <row r="212">
          <cell r="A212">
            <v>126001</v>
          </cell>
          <cell r="B212" t="str">
            <v>INVERSIONES CONJUNTAS</v>
          </cell>
          <cell r="C212">
            <v>3525599.68</v>
          </cell>
          <cell r="D212">
            <v>3525599.68</v>
          </cell>
        </row>
        <row r="213">
          <cell r="A213">
            <v>1260010101</v>
          </cell>
          <cell r="B213" t="str">
            <v>EN SOCIEDADES NACIONALES - VALOR DE ADQUISICION</v>
          </cell>
          <cell r="C213">
            <v>3032200</v>
          </cell>
          <cell r="D213">
            <v>3032200</v>
          </cell>
        </row>
        <row r="214">
          <cell r="A214">
            <v>126001010101</v>
          </cell>
          <cell r="B214" t="str">
            <v>COSTO DE ADQUISICION</v>
          </cell>
          <cell r="C214">
            <v>3032200</v>
          </cell>
          <cell r="D214">
            <v>3032200</v>
          </cell>
        </row>
        <row r="215">
          <cell r="A215">
            <v>1260019801</v>
          </cell>
          <cell r="B215" t="str">
            <v>EN SOCIEDADES NACIONALES - REVALUO</v>
          </cell>
          <cell r="C215">
            <v>493399.68</v>
          </cell>
          <cell r="D215">
            <v>493399.68</v>
          </cell>
        </row>
        <row r="216">
          <cell r="A216">
            <v>13</v>
          </cell>
          <cell r="B216" t="str">
            <v>ACTIVO FIJO</v>
          </cell>
          <cell r="C216">
            <v>15494722.43</v>
          </cell>
          <cell r="D216">
            <v>15494722.43</v>
          </cell>
        </row>
        <row r="217">
          <cell r="A217">
            <v>131</v>
          </cell>
          <cell r="B217" t="str">
            <v>NO DEPRECIABLES</v>
          </cell>
          <cell r="C217">
            <v>4574383.72</v>
          </cell>
          <cell r="D217">
            <v>4574383.72</v>
          </cell>
        </row>
        <row r="218">
          <cell r="A218">
            <v>1310</v>
          </cell>
          <cell r="B218" t="str">
            <v>NO DEPRECIABLES</v>
          </cell>
          <cell r="C218">
            <v>4574383.72</v>
          </cell>
          <cell r="D218">
            <v>4574383.72</v>
          </cell>
        </row>
        <row r="219">
          <cell r="A219">
            <v>131001</v>
          </cell>
          <cell r="B219" t="str">
            <v>TERRENOS</v>
          </cell>
          <cell r="C219">
            <v>2551157.89</v>
          </cell>
          <cell r="D219">
            <v>2551157.89</v>
          </cell>
        </row>
        <row r="220">
          <cell r="A220">
            <v>1310010100</v>
          </cell>
          <cell r="B220" t="str">
            <v>TERRENOS - VALOR DE ADQUISICION</v>
          </cell>
          <cell r="C220">
            <v>1046866.41</v>
          </cell>
          <cell r="D220">
            <v>1046866.41</v>
          </cell>
        </row>
        <row r="221">
          <cell r="A221">
            <v>1310019800</v>
          </cell>
          <cell r="B221" t="str">
            <v>TERRENOS ¨ REVALUO</v>
          </cell>
          <cell r="C221">
            <v>1504291.48</v>
          </cell>
          <cell r="D221">
            <v>1504291.48</v>
          </cell>
        </row>
        <row r="222">
          <cell r="A222">
            <v>131002</v>
          </cell>
          <cell r="B222" t="str">
            <v>CONSTRUCCIONES EN PROCESO</v>
          </cell>
          <cell r="C222">
            <v>1522606.94</v>
          </cell>
          <cell r="D222">
            <v>1522606.94</v>
          </cell>
        </row>
        <row r="223">
          <cell r="A223">
            <v>1310020100</v>
          </cell>
          <cell r="B223" t="str">
            <v>INMUEBLES</v>
          </cell>
          <cell r="C223">
            <v>1522606.94</v>
          </cell>
          <cell r="D223">
            <v>1522606.94</v>
          </cell>
        </row>
        <row r="224">
          <cell r="A224">
            <v>131003</v>
          </cell>
          <cell r="B224" t="str">
            <v>MOBILIARIO Y EQUIPO POR UTILIZAR</v>
          </cell>
          <cell r="C224">
            <v>500618.89</v>
          </cell>
          <cell r="D224">
            <v>500618.89</v>
          </cell>
        </row>
        <row r="225">
          <cell r="A225">
            <v>1310030100</v>
          </cell>
          <cell r="B225" t="str">
            <v>MOBILIARIO Y EQUIPO EN TRANSITO</v>
          </cell>
          <cell r="C225">
            <v>2740.25</v>
          </cell>
          <cell r="D225">
            <v>2740.25</v>
          </cell>
        </row>
        <row r="226">
          <cell r="A226">
            <v>1310030200</v>
          </cell>
          <cell r="B226" t="str">
            <v>MOBILIARIO Y EQUIPO EN EXISTENCIA</v>
          </cell>
          <cell r="C226">
            <v>497878.64</v>
          </cell>
          <cell r="D226">
            <v>497878.64</v>
          </cell>
        </row>
        <row r="227">
          <cell r="A227">
            <v>132</v>
          </cell>
          <cell r="B227" t="str">
            <v>DEPRECIABLES</v>
          </cell>
          <cell r="C227">
            <v>10818165.35</v>
          </cell>
          <cell r="D227">
            <v>10818165.35</v>
          </cell>
        </row>
        <row r="228">
          <cell r="A228">
            <v>1320</v>
          </cell>
          <cell r="B228" t="str">
            <v>DEPRECIABLES</v>
          </cell>
          <cell r="C228">
            <v>25378952.16</v>
          </cell>
          <cell r="D228">
            <v>25378952.16</v>
          </cell>
        </row>
        <row r="229">
          <cell r="A229">
            <v>132001</v>
          </cell>
          <cell r="B229" t="str">
            <v>EDIFICACIONES</v>
          </cell>
          <cell r="C229">
            <v>12207505.189999999</v>
          </cell>
          <cell r="D229">
            <v>12207505.189999999</v>
          </cell>
        </row>
        <row r="230">
          <cell r="A230">
            <v>1320010100</v>
          </cell>
          <cell r="B230" t="str">
            <v>EDIFICACIONES - VALOR DE ADQUISICION</v>
          </cell>
          <cell r="C230">
            <v>9264466.1699999999</v>
          </cell>
          <cell r="D230">
            <v>9264466.1699999999</v>
          </cell>
        </row>
        <row r="231">
          <cell r="A231">
            <v>132001010001</v>
          </cell>
          <cell r="B231" t="str">
            <v>EDIFICACIONES PROPIAS</v>
          </cell>
          <cell r="C231">
            <v>9264466.1699999999</v>
          </cell>
          <cell r="D231">
            <v>9264466.1699999999</v>
          </cell>
        </row>
        <row r="232">
          <cell r="A232">
            <v>1320019800</v>
          </cell>
          <cell r="B232" t="str">
            <v>EDIFICACIONES ¨ REVALUO</v>
          </cell>
          <cell r="C232">
            <v>2943039.02</v>
          </cell>
          <cell r="D232">
            <v>2943039.02</v>
          </cell>
        </row>
        <row r="233">
          <cell r="A233">
            <v>132002</v>
          </cell>
          <cell r="B233" t="str">
            <v>EQUIPO DE COMPUTACION</v>
          </cell>
          <cell r="C233">
            <v>7883174.3200000003</v>
          </cell>
          <cell r="D233">
            <v>7883174.3200000003</v>
          </cell>
        </row>
        <row r="234">
          <cell r="A234">
            <v>1320020100</v>
          </cell>
          <cell r="B234" t="str">
            <v>EQUIPO DE COMPUTACION - VALOR DE ADQUISICION</v>
          </cell>
          <cell r="C234">
            <v>7883174.3200000003</v>
          </cell>
          <cell r="D234">
            <v>7883174.3200000003</v>
          </cell>
        </row>
        <row r="235">
          <cell r="A235">
            <v>132002010001</v>
          </cell>
          <cell r="B235" t="str">
            <v>EQUIPO DE COMPUTACION PROPIO</v>
          </cell>
          <cell r="C235">
            <v>7883174.3200000003</v>
          </cell>
          <cell r="D235">
            <v>7883174.3200000003</v>
          </cell>
        </row>
        <row r="236">
          <cell r="A236">
            <v>132003</v>
          </cell>
          <cell r="B236" t="str">
            <v>EQUIPO DE OFICINA</v>
          </cell>
          <cell r="C236">
            <v>347182.6</v>
          </cell>
          <cell r="D236">
            <v>347182.6</v>
          </cell>
        </row>
        <row r="237">
          <cell r="A237">
            <v>1320030100</v>
          </cell>
          <cell r="B237" t="str">
            <v>EQUIPO DE OFICINA - VALOR DE ADQUISICION</v>
          </cell>
          <cell r="C237">
            <v>347182.6</v>
          </cell>
          <cell r="D237">
            <v>347182.6</v>
          </cell>
        </row>
        <row r="238">
          <cell r="A238">
            <v>132003010001</v>
          </cell>
          <cell r="B238" t="str">
            <v>EQUIPO DE OFICINA PROPIO</v>
          </cell>
          <cell r="C238">
            <v>347182.6</v>
          </cell>
          <cell r="D238">
            <v>347182.6</v>
          </cell>
        </row>
        <row r="239">
          <cell r="A239">
            <v>132004</v>
          </cell>
          <cell r="B239" t="str">
            <v>MOBILIARIO</v>
          </cell>
          <cell r="C239">
            <v>498562.68</v>
          </cell>
          <cell r="D239">
            <v>498562.68</v>
          </cell>
        </row>
        <row r="240">
          <cell r="A240">
            <v>1320040100</v>
          </cell>
          <cell r="B240" t="str">
            <v>MOBILIARIO - VALOR DE ADQUISICION</v>
          </cell>
          <cell r="C240">
            <v>498562.68</v>
          </cell>
          <cell r="D240">
            <v>498562.68</v>
          </cell>
        </row>
        <row r="241">
          <cell r="A241">
            <v>132004010001</v>
          </cell>
          <cell r="B241" t="str">
            <v>MOBILIARIO PROPIO</v>
          </cell>
          <cell r="C241">
            <v>498562.68</v>
          </cell>
          <cell r="D241">
            <v>498562.68</v>
          </cell>
        </row>
        <row r="242">
          <cell r="A242">
            <v>132005</v>
          </cell>
          <cell r="B242" t="str">
            <v>VEHICULOS</v>
          </cell>
          <cell r="C242">
            <v>1055686.1299999999</v>
          </cell>
          <cell r="D242">
            <v>1055686.1299999999</v>
          </cell>
        </row>
        <row r="243">
          <cell r="A243">
            <v>1320050100</v>
          </cell>
          <cell r="B243" t="str">
            <v>VEHICULOS - VALOR DE ADQUISICION</v>
          </cell>
          <cell r="C243">
            <v>1055686.1299999999</v>
          </cell>
          <cell r="D243">
            <v>1055686.1299999999</v>
          </cell>
        </row>
        <row r="244">
          <cell r="A244">
            <v>132005010001</v>
          </cell>
          <cell r="B244" t="str">
            <v>VEHICULOS PROPIOS</v>
          </cell>
          <cell r="C244">
            <v>1055686.1299999999</v>
          </cell>
          <cell r="D244">
            <v>1055686.1299999999</v>
          </cell>
        </row>
        <row r="245">
          <cell r="A245">
            <v>132006</v>
          </cell>
          <cell r="B245" t="str">
            <v>MAQUINARIA, EQUIPO Y HERRAMIENTA</v>
          </cell>
          <cell r="C245">
            <v>3386841.24</v>
          </cell>
          <cell r="D245">
            <v>3386841.24</v>
          </cell>
        </row>
        <row r="246">
          <cell r="A246">
            <v>1320060100</v>
          </cell>
          <cell r="B246" t="str">
            <v>MAQUINARIA, EQUIPO Y HERRAMIENTA - VALOR DE ADQUISICION.</v>
          </cell>
          <cell r="C246">
            <v>3386841.24</v>
          </cell>
          <cell r="D246">
            <v>3386841.24</v>
          </cell>
        </row>
        <row r="247">
          <cell r="A247">
            <v>132006010001</v>
          </cell>
          <cell r="B247" t="str">
            <v>MAQUINARIA, EQUIPO Y HERRAMIENTA PROPIAS</v>
          </cell>
          <cell r="C247">
            <v>3386841.24</v>
          </cell>
          <cell r="D247">
            <v>3386841.24</v>
          </cell>
        </row>
        <row r="248">
          <cell r="A248">
            <v>1329</v>
          </cell>
          <cell r="B248" t="str">
            <v>DEPRECIACION ACUMULADA</v>
          </cell>
          <cell r="C248">
            <v>-14560786.810000001</v>
          </cell>
          <cell r="D248">
            <v>-14560786.810000001</v>
          </cell>
        </row>
        <row r="249">
          <cell r="A249">
            <v>132901</v>
          </cell>
          <cell r="B249" t="str">
            <v>VALOR HISTORICO</v>
          </cell>
          <cell r="C249">
            <v>-12549455.710000001</v>
          </cell>
          <cell r="D249">
            <v>-12549455.710000001</v>
          </cell>
        </row>
        <row r="250">
          <cell r="A250">
            <v>1329010100</v>
          </cell>
          <cell r="B250" t="str">
            <v>EDIFICACIONES</v>
          </cell>
          <cell r="C250">
            <v>-3033217.98</v>
          </cell>
          <cell r="D250">
            <v>-3033217.98</v>
          </cell>
        </row>
        <row r="251">
          <cell r="A251">
            <v>1329010200</v>
          </cell>
          <cell r="B251" t="str">
            <v>EQUIPO DE COMPUTACION</v>
          </cell>
          <cell r="C251">
            <v>-5883838.75</v>
          </cell>
          <cell r="D251">
            <v>-5883838.75</v>
          </cell>
        </row>
        <row r="252">
          <cell r="A252">
            <v>1329010300</v>
          </cell>
          <cell r="B252" t="str">
            <v>EQUIPO DE OFICINA</v>
          </cell>
          <cell r="C252">
            <v>-267902.71000000002</v>
          </cell>
          <cell r="D252">
            <v>-267902.71000000002</v>
          </cell>
        </row>
        <row r="253">
          <cell r="A253">
            <v>1329010400</v>
          </cell>
          <cell r="B253" t="str">
            <v>MOBILIARIO</v>
          </cell>
          <cell r="C253">
            <v>-440711.46</v>
          </cell>
          <cell r="D253">
            <v>-440711.46</v>
          </cell>
        </row>
        <row r="254">
          <cell r="A254">
            <v>1329010500</v>
          </cell>
          <cell r="B254" t="str">
            <v>VEHICULOS</v>
          </cell>
          <cell r="C254">
            <v>-917662.07</v>
          </cell>
          <cell r="D254">
            <v>-917662.07</v>
          </cell>
        </row>
        <row r="255">
          <cell r="A255">
            <v>1329010600</v>
          </cell>
          <cell r="B255" t="str">
            <v>MAQUINARIA, EQUIPO Y HERRAMIENTA</v>
          </cell>
          <cell r="C255">
            <v>-2006122.74</v>
          </cell>
          <cell r="D255">
            <v>-2006122.74</v>
          </cell>
        </row>
        <row r="256">
          <cell r="A256">
            <v>132902</v>
          </cell>
          <cell r="B256" t="str">
            <v>REVALUOS</v>
          </cell>
          <cell r="C256">
            <v>-2011331.1</v>
          </cell>
          <cell r="D256">
            <v>-2011331.1</v>
          </cell>
        </row>
        <row r="257">
          <cell r="A257">
            <v>1329020100</v>
          </cell>
          <cell r="B257" t="str">
            <v>EDIFICACIONES</v>
          </cell>
          <cell r="C257">
            <v>-2011331.1</v>
          </cell>
          <cell r="D257">
            <v>-2011331.1</v>
          </cell>
        </row>
        <row r="258">
          <cell r="A258">
            <v>133</v>
          </cell>
          <cell r="B258" t="str">
            <v>AMORTIZABLES</v>
          </cell>
          <cell r="C258">
            <v>102173.36</v>
          </cell>
          <cell r="D258">
            <v>102173.36</v>
          </cell>
        </row>
        <row r="259">
          <cell r="A259">
            <v>1330</v>
          </cell>
          <cell r="B259" t="str">
            <v>AMORTIZABLES</v>
          </cell>
          <cell r="C259">
            <v>102173.36</v>
          </cell>
          <cell r="D259">
            <v>102173.36</v>
          </cell>
        </row>
        <row r="260">
          <cell r="A260">
            <v>133002</v>
          </cell>
          <cell r="B260" t="str">
            <v>REMODELACIONES Y READECUACIONES</v>
          </cell>
          <cell r="C260">
            <v>102173.36</v>
          </cell>
          <cell r="D260">
            <v>102173.36</v>
          </cell>
        </row>
        <row r="261">
          <cell r="A261">
            <v>1330020100</v>
          </cell>
          <cell r="B261" t="str">
            <v>INMUEBLES PROPIOS</v>
          </cell>
          <cell r="C261">
            <v>102173.36</v>
          </cell>
          <cell r="D261">
            <v>102173.36</v>
          </cell>
        </row>
        <row r="262">
          <cell r="A262">
            <v>0</v>
          </cell>
          <cell r="B262"/>
          <cell r="C262"/>
          <cell r="D262"/>
        </row>
        <row r="263">
          <cell r="A263">
            <v>0</v>
          </cell>
          <cell r="B263" t="str">
            <v>TOTAL ACTIVO</v>
          </cell>
          <cell r="C263">
            <v>599964427.88</v>
          </cell>
          <cell r="D263">
            <v>599964427.88</v>
          </cell>
        </row>
        <row r="264">
          <cell r="A264">
            <v>0</v>
          </cell>
          <cell r="B264"/>
          <cell r="C264"/>
          <cell r="D264"/>
        </row>
        <row r="265">
          <cell r="A265">
            <v>71</v>
          </cell>
          <cell r="B265" t="str">
            <v>COSTOS DE OPERACIONES DE INTERMEDIACION</v>
          </cell>
          <cell r="C265">
            <v>6014341.25</v>
          </cell>
          <cell r="D265">
            <v>6014341.25</v>
          </cell>
        </row>
        <row r="266">
          <cell r="A266">
            <v>711</v>
          </cell>
          <cell r="B266" t="str">
            <v>CAPTACION DE RECURSOS</v>
          </cell>
          <cell r="C266">
            <v>6014338.0700000003</v>
          </cell>
          <cell r="D266">
            <v>6014338.0700000003</v>
          </cell>
        </row>
        <row r="267">
          <cell r="A267">
            <v>7110</v>
          </cell>
          <cell r="B267" t="str">
            <v>CAPTACION DE RECURSOS</v>
          </cell>
          <cell r="C267">
            <v>6014338.0700000003</v>
          </cell>
          <cell r="D267">
            <v>6014338.0700000003</v>
          </cell>
        </row>
        <row r="268">
          <cell r="A268">
            <v>711001</v>
          </cell>
          <cell r="B268" t="str">
            <v>DEPOSITOS</v>
          </cell>
          <cell r="C268">
            <v>119164.39</v>
          </cell>
          <cell r="D268">
            <v>119164.39</v>
          </cell>
        </row>
        <row r="269">
          <cell r="A269">
            <v>7110010200</v>
          </cell>
          <cell r="B269" t="str">
            <v>INTERESES DE DEPOSITOS A PLAZO</v>
          </cell>
          <cell r="C269">
            <v>119164.39</v>
          </cell>
          <cell r="D269">
            <v>119164.39</v>
          </cell>
        </row>
        <row r="270">
          <cell r="A270">
            <v>711001020001</v>
          </cell>
          <cell r="B270" t="str">
            <v>PACTADOS HASTA UN AÑO PLAZO</v>
          </cell>
          <cell r="C270">
            <v>119164.39</v>
          </cell>
          <cell r="D270">
            <v>119164.39</v>
          </cell>
        </row>
        <row r="271">
          <cell r="A271">
            <v>71100102000102</v>
          </cell>
          <cell r="B271" t="str">
            <v>A 30 DIAS PLAZO</v>
          </cell>
          <cell r="C271">
            <v>119164.39</v>
          </cell>
          <cell r="D271">
            <v>119164.39</v>
          </cell>
        </row>
        <row r="272">
          <cell r="A272">
            <v>711002</v>
          </cell>
          <cell r="B272" t="str">
            <v>PRESTAMOS PARA TERCEROS</v>
          </cell>
          <cell r="C272">
            <v>5773207.2199999997</v>
          </cell>
          <cell r="D272">
            <v>5773207.2199999997</v>
          </cell>
        </row>
        <row r="273">
          <cell r="A273">
            <v>7110020100</v>
          </cell>
          <cell r="B273" t="str">
            <v>INTERESES</v>
          </cell>
          <cell r="C273">
            <v>5187581.46</v>
          </cell>
          <cell r="D273">
            <v>5187581.46</v>
          </cell>
        </row>
        <row r="274">
          <cell r="A274">
            <v>711002010001</v>
          </cell>
          <cell r="B274" t="str">
            <v>PACTADOS HASTA UN AÑO PLAZO</v>
          </cell>
          <cell r="C274">
            <v>137945.20000000001</v>
          </cell>
          <cell r="D274">
            <v>137945.20000000001</v>
          </cell>
        </row>
        <row r="275">
          <cell r="A275">
            <v>711002010002</v>
          </cell>
          <cell r="B275" t="str">
            <v>PACTADOS A MAS DE UN AÑO PLAZO</v>
          </cell>
          <cell r="C275">
            <v>149072.09</v>
          </cell>
          <cell r="D275">
            <v>149072.09</v>
          </cell>
        </row>
        <row r="276">
          <cell r="A276">
            <v>711002010003</v>
          </cell>
          <cell r="B276" t="str">
            <v>PACTADOS A CINCO O MAS AÑOS PLAZO</v>
          </cell>
          <cell r="C276">
            <v>4900564.17</v>
          </cell>
          <cell r="D276">
            <v>4900564.17</v>
          </cell>
        </row>
        <row r="277">
          <cell r="A277">
            <v>7110020200</v>
          </cell>
          <cell r="B277" t="str">
            <v>COMISIONES</v>
          </cell>
          <cell r="C277">
            <v>585625.76</v>
          </cell>
          <cell r="D277">
            <v>585625.76</v>
          </cell>
        </row>
        <row r="278">
          <cell r="A278">
            <v>711002020001</v>
          </cell>
          <cell r="B278" t="str">
            <v>PACTADOS HASTA UN AÑO PLAZO</v>
          </cell>
          <cell r="C278">
            <v>9451.08</v>
          </cell>
          <cell r="D278">
            <v>9451.08</v>
          </cell>
        </row>
        <row r="279">
          <cell r="A279">
            <v>711002020003</v>
          </cell>
          <cell r="B279" t="str">
            <v>PACTADOS A CINCO O MAS AÑOS PLAZO</v>
          </cell>
          <cell r="C279">
            <v>576174.68000000005</v>
          </cell>
          <cell r="D279">
            <v>576174.68000000005</v>
          </cell>
        </row>
        <row r="280">
          <cell r="A280">
            <v>711007</v>
          </cell>
          <cell r="B280" t="str">
            <v>OTROS COSTOS DE INTERMEDIACION</v>
          </cell>
          <cell r="C280">
            <v>121966.46</v>
          </cell>
          <cell r="D280">
            <v>121966.46</v>
          </cell>
        </row>
        <row r="281">
          <cell r="A281">
            <v>7110070300</v>
          </cell>
          <cell r="B281" t="str">
            <v>COMISIONES PAGADAS POR ADQUISICION DE TITULOS VALORES</v>
          </cell>
          <cell r="C281">
            <v>121966.46</v>
          </cell>
          <cell r="D281">
            <v>121966.46</v>
          </cell>
        </row>
        <row r="282">
          <cell r="A282">
            <v>712</v>
          </cell>
          <cell r="B282" t="str">
            <v>SANEAMIENTO DE ACTIVOS DE INTERMEDIACION</v>
          </cell>
          <cell r="C282">
            <v>3.18</v>
          </cell>
          <cell r="D282">
            <v>3.18</v>
          </cell>
        </row>
        <row r="283">
          <cell r="A283">
            <v>7120</v>
          </cell>
          <cell r="B283" t="str">
            <v>SANEAMIENTO DE ACTIVOS DE INTERMEDIACION</v>
          </cell>
          <cell r="C283">
            <v>3.18</v>
          </cell>
          <cell r="D283">
            <v>3.18</v>
          </cell>
        </row>
        <row r="284">
          <cell r="A284">
            <v>712000</v>
          </cell>
          <cell r="B284" t="str">
            <v>SANEAMIENTO DE ACTIVOS DE INTERMEDIACION</v>
          </cell>
          <cell r="C284">
            <v>3.18</v>
          </cell>
          <cell r="D284">
            <v>3.18</v>
          </cell>
        </row>
        <row r="285">
          <cell r="A285">
            <v>7120000200</v>
          </cell>
          <cell r="B285" t="str">
            <v>SANEAMIENTO DE PRESTAMOS E INTERESES</v>
          </cell>
          <cell r="C285">
            <v>3.18</v>
          </cell>
          <cell r="D285">
            <v>3.18</v>
          </cell>
        </row>
        <row r="286">
          <cell r="A286">
            <v>712000020002</v>
          </cell>
          <cell r="B286" t="str">
            <v>INTERESES</v>
          </cell>
          <cell r="C286">
            <v>3.18</v>
          </cell>
          <cell r="D286">
            <v>3.18</v>
          </cell>
        </row>
        <row r="287">
          <cell r="A287">
            <v>71200002000201</v>
          </cell>
          <cell r="B287" t="str">
            <v>RESERVA PRESTAMOS CATEGORIA A2 Y B</v>
          </cell>
          <cell r="C287">
            <v>3.18</v>
          </cell>
          <cell r="D287">
            <v>3.18</v>
          </cell>
        </row>
        <row r="288">
          <cell r="A288">
            <v>72</v>
          </cell>
          <cell r="B288" t="str">
            <v>COSTOS DE OTRAS OPERACIONES</v>
          </cell>
          <cell r="C288">
            <v>5357723.18</v>
          </cell>
          <cell r="D288">
            <v>5357723.18</v>
          </cell>
        </row>
        <row r="289">
          <cell r="A289">
            <v>722</v>
          </cell>
          <cell r="B289" t="str">
            <v>PRESTACION DE SERVICIOS</v>
          </cell>
          <cell r="C289">
            <v>5357723.18</v>
          </cell>
          <cell r="D289">
            <v>5357723.18</v>
          </cell>
        </row>
        <row r="290">
          <cell r="A290">
            <v>7220</v>
          </cell>
          <cell r="B290" t="str">
            <v>PRESTACION DE SERVICIOS</v>
          </cell>
          <cell r="C290">
            <v>5357723.18</v>
          </cell>
          <cell r="D290">
            <v>5357723.18</v>
          </cell>
        </row>
        <row r="291">
          <cell r="A291">
            <v>722001</v>
          </cell>
          <cell r="B291" t="str">
            <v>PRESTACION DE SERVICIOS FINANCIEROS</v>
          </cell>
          <cell r="C291">
            <v>5098884.78</v>
          </cell>
          <cell r="D291">
            <v>5098884.78</v>
          </cell>
        </row>
        <row r="292">
          <cell r="A292">
            <v>7220010000</v>
          </cell>
          <cell r="B292" t="str">
            <v>PRESTACION DE SERVICIOS FINANCIEROS</v>
          </cell>
          <cell r="C292">
            <v>5098884.78</v>
          </cell>
          <cell r="D292">
            <v>5098884.78</v>
          </cell>
        </row>
        <row r="293">
          <cell r="A293">
            <v>722001000006</v>
          </cell>
          <cell r="B293" t="str">
            <v>UNIDAD PYME</v>
          </cell>
          <cell r="C293">
            <v>184670.68</v>
          </cell>
          <cell r="D293">
            <v>184670.68</v>
          </cell>
        </row>
        <row r="294">
          <cell r="A294">
            <v>722001000010</v>
          </cell>
          <cell r="B294" t="str">
            <v>RESGUARDO Y CUSTODIA DE DOCUMENTOS</v>
          </cell>
          <cell r="C294">
            <v>1412.3</v>
          </cell>
          <cell r="D294">
            <v>1412.3</v>
          </cell>
        </row>
        <row r="295">
          <cell r="A295">
            <v>722001000013</v>
          </cell>
          <cell r="B295" t="str">
            <v>SERVICIOS POR PAGO DE REMESAS FAMILIARES</v>
          </cell>
          <cell r="C295">
            <v>171945.3</v>
          </cell>
          <cell r="D295">
            <v>171945.3</v>
          </cell>
        </row>
        <row r="296">
          <cell r="A296">
            <v>722001000015</v>
          </cell>
          <cell r="B296" t="str">
            <v>TARJETAS</v>
          </cell>
          <cell r="C296">
            <v>2980473.31</v>
          </cell>
          <cell r="D296">
            <v>2980473.31</v>
          </cell>
        </row>
        <row r="297">
          <cell r="A297">
            <v>72200100001501</v>
          </cell>
          <cell r="B297" t="str">
            <v>TARJETA DE CREDITO</v>
          </cell>
          <cell r="C297">
            <v>1940438.04</v>
          </cell>
          <cell r="D297">
            <v>1940438.04</v>
          </cell>
        </row>
        <row r="298">
          <cell r="A298">
            <v>72200100001502</v>
          </cell>
          <cell r="B298" t="str">
            <v>TARJETA DE DEBITO</v>
          </cell>
          <cell r="C298">
            <v>1040035.27</v>
          </cell>
          <cell r="D298">
            <v>1040035.27</v>
          </cell>
        </row>
        <row r="299">
          <cell r="A299">
            <v>722001000024</v>
          </cell>
          <cell r="B299" t="str">
            <v>SERVICIO SARO</v>
          </cell>
          <cell r="C299">
            <v>51993.55</v>
          </cell>
          <cell r="D299">
            <v>51993.55</v>
          </cell>
        </row>
        <row r="300">
          <cell r="A300">
            <v>722001000025</v>
          </cell>
          <cell r="B300" t="str">
            <v>SERVICIO CREDIT SCORING</v>
          </cell>
          <cell r="C300">
            <v>51508.62</v>
          </cell>
          <cell r="D300">
            <v>51508.62</v>
          </cell>
        </row>
        <row r="301">
          <cell r="A301">
            <v>722001000041</v>
          </cell>
          <cell r="B301" t="str">
            <v>SERVICIO DE SALUD A TU ALCANCE</v>
          </cell>
          <cell r="C301">
            <v>861.17</v>
          </cell>
          <cell r="D301">
            <v>861.17</v>
          </cell>
        </row>
        <row r="302">
          <cell r="A302">
            <v>722001000042</v>
          </cell>
          <cell r="B302" t="str">
            <v>COMISIONES ATM´S</v>
          </cell>
          <cell r="C302">
            <v>2088.6</v>
          </cell>
          <cell r="D302">
            <v>2088.6</v>
          </cell>
        </row>
        <row r="303">
          <cell r="A303">
            <v>72200100004203</v>
          </cell>
          <cell r="B303" t="str">
            <v>COMISION A ATH POR OPERACIONES DE OTROS BANCOS EN ATM DE FCB</v>
          </cell>
          <cell r="C303">
            <v>2088.6</v>
          </cell>
          <cell r="D303">
            <v>2088.6</v>
          </cell>
        </row>
        <row r="304">
          <cell r="A304">
            <v>722001000043</v>
          </cell>
          <cell r="B304" t="str">
            <v>ADMINISTRACION Y OTROS COSTOS POR SERVICIO EN ATM´S</v>
          </cell>
          <cell r="C304">
            <v>873911.36</v>
          </cell>
          <cell r="D304">
            <v>873911.36</v>
          </cell>
        </row>
        <row r="305">
          <cell r="A305">
            <v>722001000046</v>
          </cell>
          <cell r="B305" t="str">
            <v>CORRESPONSALES NO BANCARIOS</v>
          </cell>
          <cell r="C305">
            <v>1255.0999999999999</v>
          </cell>
          <cell r="D305">
            <v>1255.0999999999999</v>
          </cell>
        </row>
        <row r="306">
          <cell r="A306">
            <v>72200100004601</v>
          </cell>
          <cell r="B306" t="str">
            <v>COMISION POR SERVICIOS DE RED DE CNB</v>
          </cell>
          <cell r="C306">
            <v>1255.0999999999999</v>
          </cell>
          <cell r="D306">
            <v>1255.0999999999999</v>
          </cell>
        </row>
        <row r="307">
          <cell r="A307">
            <v>722001000048</v>
          </cell>
          <cell r="B307" t="str">
            <v>ADMINISTRACION Y OTROS COSTOS POR SERVICIOS DE CNB</v>
          </cell>
          <cell r="C307">
            <v>98510.05</v>
          </cell>
          <cell r="D307">
            <v>98510.05</v>
          </cell>
        </row>
        <row r="308">
          <cell r="A308">
            <v>722001000056</v>
          </cell>
          <cell r="B308" t="str">
            <v>BANCA MOVIL</v>
          </cell>
          <cell r="C308">
            <v>145723.29999999999</v>
          </cell>
          <cell r="D308">
            <v>145723.29999999999</v>
          </cell>
        </row>
        <row r="309">
          <cell r="A309">
            <v>72200100005601</v>
          </cell>
          <cell r="B309" t="str">
            <v>COMISION POR SERVICIO DE BANCA MOVIL</v>
          </cell>
          <cell r="C309">
            <v>32778.9</v>
          </cell>
          <cell r="D309">
            <v>32778.9</v>
          </cell>
        </row>
        <row r="310">
          <cell r="A310">
            <v>72200100005602</v>
          </cell>
          <cell r="B310" t="str">
            <v>ADMINISTRACION Y OTROS COSTOS POR SERVICIO DE BANCA MOVIL</v>
          </cell>
          <cell r="C310">
            <v>112944.4</v>
          </cell>
          <cell r="D310">
            <v>112944.4</v>
          </cell>
        </row>
        <row r="311">
          <cell r="A311">
            <v>722001000060</v>
          </cell>
          <cell r="B311" t="str">
            <v>CALL CENTER TARJETAS</v>
          </cell>
          <cell r="C311">
            <v>488163.17</v>
          </cell>
          <cell r="D311">
            <v>488163.17</v>
          </cell>
        </row>
        <row r="312">
          <cell r="A312">
            <v>722001000066</v>
          </cell>
          <cell r="B312" t="str">
            <v>SERVICIO DE KIOSKOS FINANCIEROS</v>
          </cell>
          <cell r="C312">
            <v>12583.03</v>
          </cell>
          <cell r="D312">
            <v>12583.03</v>
          </cell>
        </row>
        <row r="313">
          <cell r="A313">
            <v>72200100006603</v>
          </cell>
          <cell r="B313" t="str">
            <v>COMISION POR SERVICIO DE ADMINISTRACION DE KIOSKOS</v>
          </cell>
          <cell r="C313">
            <v>12583.03</v>
          </cell>
          <cell r="D313">
            <v>12583.03</v>
          </cell>
        </row>
        <row r="314">
          <cell r="A314">
            <v>722001000099</v>
          </cell>
          <cell r="B314" t="str">
            <v>OTROS</v>
          </cell>
          <cell r="C314">
            <v>33785.24</v>
          </cell>
          <cell r="D314">
            <v>33785.24</v>
          </cell>
        </row>
        <row r="315">
          <cell r="A315">
            <v>722002</v>
          </cell>
          <cell r="B315" t="str">
            <v>PRESTACION DE SERVICIOS TECNICOS</v>
          </cell>
          <cell r="C315">
            <v>258838.39999999999</v>
          </cell>
          <cell r="D315">
            <v>258838.39999999999</v>
          </cell>
        </row>
        <row r="316">
          <cell r="A316">
            <v>7220020300</v>
          </cell>
          <cell r="B316" t="str">
            <v>SERVICIOS DE CAPACITACION</v>
          </cell>
          <cell r="C316">
            <v>132956.51</v>
          </cell>
          <cell r="D316">
            <v>132956.51</v>
          </cell>
        </row>
        <row r="317">
          <cell r="A317">
            <v>7220020700</v>
          </cell>
          <cell r="B317" t="str">
            <v>ASESORIA</v>
          </cell>
          <cell r="C317">
            <v>60212.75</v>
          </cell>
          <cell r="D317">
            <v>60212.75</v>
          </cell>
        </row>
        <row r="318">
          <cell r="A318">
            <v>7220029100</v>
          </cell>
          <cell r="B318" t="str">
            <v>OTROS</v>
          </cell>
          <cell r="C318">
            <v>65669.14</v>
          </cell>
          <cell r="D318">
            <v>65669.14</v>
          </cell>
        </row>
        <row r="319">
          <cell r="A319">
            <v>722002910002</v>
          </cell>
          <cell r="B319" t="str">
            <v>SERVICIO DE ORGANIZACION Y METODO</v>
          </cell>
          <cell r="C319">
            <v>1783.81</v>
          </cell>
          <cell r="D319">
            <v>1783.81</v>
          </cell>
        </row>
        <row r="320">
          <cell r="A320">
            <v>722002910003</v>
          </cell>
          <cell r="B320" t="str">
            <v>SERVICIO DE SELECCION Y EVALUACION DE RECURSOS HUMANOS</v>
          </cell>
          <cell r="C320">
            <v>12199.97</v>
          </cell>
          <cell r="D320">
            <v>12199.97</v>
          </cell>
        </row>
        <row r="321">
          <cell r="A321">
            <v>722002910004</v>
          </cell>
          <cell r="B321" t="str">
            <v>SERVICIO DE CIERRE CENTRALIZADO EN CADI</v>
          </cell>
          <cell r="C321">
            <v>51685.36</v>
          </cell>
          <cell r="D321">
            <v>51685.36</v>
          </cell>
        </row>
        <row r="322">
          <cell r="A322">
            <v>0</v>
          </cell>
          <cell r="B322"/>
          <cell r="C322"/>
          <cell r="D322"/>
        </row>
        <row r="323">
          <cell r="A323">
            <v>0</v>
          </cell>
          <cell r="B323" t="str">
            <v>TOTAL COSTOS</v>
          </cell>
          <cell r="C323">
            <v>11372064.43</v>
          </cell>
          <cell r="D323">
            <v>11372064.43</v>
          </cell>
        </row>
        <row r="324">
          <cell r="A324">
            <v>0</v>
          </cell>
          <cell r="B324"/>
          <cell r="C324"/>
          <cell r="D324"/>
        </row>
        <row r="325">
          <cell r="A325">
            <v>81</v>
          </cell>
          <cell r="B325" t="str">
            <v>GASTOS DE OPERACION</v>
          </cell>
          <cell r="C325">
            <v>5720252.8799999999</v>
          </cell>
          <cell r="D325">
            <v>5720252.8799999999</v>
          </cell>
        </row>
        <row r="326">
          <cell r="A326">
            <v>811</v>
          </cell>
          <cell r="B326" t="str">
            <v>GASTOS DE FUNCIONARIOS Y EMPLEADOS</v>
          </cell>
          <cell r="C326">
            <v>2942846.52</v>
          </cell>
          <cell r="D326">
            <v>2942846.52</v>
          </cell>
        </row>
        <row r="327">
          <cell r="A327">
            <v>8110</v>
          </cell>
          <cell r="B327" t="str">
            <v>GASTOS DE FUNCIONARIOS Y EMPLEADOS</v>
          </cell>
          <cell r="C327">
            <v>2942846.52</v>
          </cell>
          <cell r="D327">
            <v>2942846.52</v>
          </cell>
        </row>
        <row r="328">
          <cell r="A328">
            <v>811001</v>
          </cell>
          <cell r="B328" t="str">
            <v>REMUNERACIONES</v>
          </cell>
          <cell r="C328">
            <v>1239055.6100000001</v>
          </cell>
          <cell r="D328">
            <v>1239055.6100000001</v>
          </cell>
        </row>
        <row r="329">
          <cell r="A329">
            <v>8110010100</v>
          </cell>
          <cell r="B329" t="str">
            <v>SALARIOS ORDINARIOS</v>
          </cell>
          <cell r="C329">
            <v>1221492.3400000001</v>
          </cell>
          <cell r="D329">
            <v>1221492.3400000001</v>
          </cell>
        </row>
        <row r="330">
          <cell r="A330">
            <v>8110010200</v>
          </cell>
          <cell r="B330" t="str">
            <v>SALARIOS EXTRAORDINARIOS</v>
          </cell>
          <cell r="C330">
            <v>17563.27</v>
          </cell>
          <cell r="D330">
            <v>17563.27</v>
          </cell>
        </row>
        <row r="331">
          <cell r="A331">
            <v>811002</v>
          </cell>
          <cell r="B331" t="str">
            <v>PRESTACIONES AL PERSONAL</v>
          </cell>
          <cell r="C331">
            <v>913993.57</v>
          </cell>
          <cell r="D331">
            <v>913993.57</v>
          </cell>
        </row>
        <row r="332">
          <cell r="A332">
            <v>8110020100</v>
          </cell>
          <cell r="B332" t="str">
            <v>AGUINALDOS Y BONIFICACIONES</v>
          </cell>
          <cell r="C332">
            <v>418653.39</v>
          </cell>
          <cell r="D332">
            <v>418653.39</v>
          </cell>
        </row>
        <row r="333">
          <cell r="A333">
            <v>811002010001</v>
          </cell>
          <cell r="B333" t="str">
            <v>AGUINALDO</v>
          </cell>
          <cell r="C333">
            <v>110673.24</v>
          </cell>
          <cell r="D333">
            <v>110673.24</v>
          </cell>
        </row>
        <row r="334">
          <cell r="A334">
            <v>811002010002</v>
          </cell>
          <cell r="B334" t="str">
            <v>BONIFICACIONES</v>
          </cell>
          <cell r="C334">
            <v>307980.15000000002</v>
          </cell>
          <cell r="D334">
            <v>307980.15000000002</v>
          </cell>
        </row>
        <row r="335">
          <cell r="A335">
            <v>8110020200</v>
          </cell>
          <cell r="B335" t="str">
            <v>VACACIONES</v>
          </cell>
          <cell r="C335">
            <v>118785.1</v>
          </cell>
          <cell r="D335">
            <v>118785.1</v>
          </cell>
        </row>
        <row r="336">
          <cell r="A336">
            <v>811002020001</v>
          </cell>
          <cell r="B336" t="str">
            <v>ORDINARIAS</v>
          </cell>
          <cell r="C336">
            <v>118785.1</v>
          </cell>
          <cell r="D336">
            <v>118785.1</v>
          </cell>
        </row>
        <row r="337">
          <cell r="A337">
            <v>8110020300</v>
          </cell>
          <cell r="B337" t="str">
            <v>UNIFORMES</v>
          </cell>
          <cell r="C337">
            <v>2382.41</v>
          </cell>
          <cell r="D337">
            <v>2382.41</v>
          </cell>
        </row>
        <row r="338">
          <cell r="A338">
            <v>8110020400</v>
          </cell>
          <cell r="B338" t="str">
            <v>SEGURO SOCIAL Y F.S.V.</v>
          </cell>
          <cell r="C338">
            <v>44272.54</v>
          </cell>
          <cell r="D338">
            <v>44272.54</v>
          </cell>
        </row>
        <row r="339">
          <cell r="A339">
            <v>811002040001</v>
          </cell>
          <cell r="B339" t="str">
            <v>SALUD</v>
          </cell>
          <cell r="C339">
            <v>44272.54</v>
          </cell>
          <cell r="D339">
            <v>44272.54</v>
          </cell>
        </row>
        <row r="340">
          <cell r="A340">
            <v>8110020500</v>
          </cell>
          <cell r="B340" t="str">
            <v>INSAFOR</v>
          </cell>
          <cell r="C340">
            <v>5637.11</v>
          </cell>
          <cell r="D340">
            <v>5637.11</v>
          </cell>
        </row>
        <row r="341">
          <cell r="A341">
            <v>8110020600</v>
          </cell>
          <cell r="B341" t="str">
            <v>GASTOS MEDICOS</v>
          </cell>
          <cell r="C341">
            <v>13566.39</v>
          </cell>
          <cell r="D341">
            <v>13566.39</v>
          </cell>
        </row>
        <row r="342">
          <cell r="A342">
            <v>8110020800</v>
          </cell>
          <cell r="B342" t="str">
            <v>ATENCIONES Y RECREACIONES</v>
          </cell>
          <cell r="C342">
            <v>54825.08</v>
          </cell>
          <cell r="D342">
            <v>54825.08</v>
          </cell>
        </row>
        <row r="343">
          <cell r="A343">
            <v>811002080001</v>
          </cell>
          <cell r="B343" t="str">
            <v>ATENCIONES SOCIALES</v>
          </cell>
          <cell r="C343">
            <v>40344.660000000003</v>
          </cell>
          <cell r="D343">
            <v>40344.660000000003</v>
          </cell>
        </row>
        <row r="344">
          <cell r="A344">
            <v>811002080002</v>
          </cell>
          <cell r="B344" t="str">
            <v>ACTIVIDADES DEPORTIVAS, CULTURALES Y OTRAS</v>
          </cell>
          <cell r="C344">
            <v>14480.42</v>
          </cell>
          <cell r="D344">
            <v>14480.42</v>
          </cell>
        </row>
        <row r="345">
          <cell r="A345">
            <v>8110020900</v>
          </cell>
          <cell r="B345" t="str">
            <v>OTROS SEGUROS</v>
          </cell>
          <cell r="C345">
            <v>70960.28</v>
          </cell>
          <cell r="D345">
            <v>70960.28</v>
          </cell>
        </row>
        <row r="346">
          <cell r="A346">
            <v>811002090001</v>
          </cell>
          <cell r="B346" t="str">
            <v>DE VIDA</v>
          </cell>
          <cell r="C346">
            <v>16492.099999999999</v>
          </cell>
          <cell r="D346">
            <v>16492.099999999999</v>
          </cell>
        </row>
        <row r="347">
          <cell r="A347">
            <v>811002090002</v>
          </cell>
          <cell r="B347" t="str">
            <v>DE FIDELIDAD</v>
          </cell>
          <cell r="C347">
            <v>10091.82</v>
          </cell>
          <cell r="D347">
            <v>10091.82</v>
          </cell>
        </row>
        <row r="348">
          <cell r="A348">
            <v>811002090003</v>
          </cell>
          <cell r="B348" t="str">
            <v>MEDICO HOSPITALARIO</v>
          </cell>
          <cell r="C348">
            <v>44376.36</v>
          </cell>
          <cell r="D348">
            <v>44376.36</v>
          </cell>
        </row>
        <row r="349">
          <cell r="A349">
            <v>8110021000</v>
          </cell>
          <cell r="B349" t="str">
            <v>AFP'S</v>
          </cell>
          <cell r="C349">
            <v>86604.73</v>
          </cell>
          <cell r="D349">
            <v>86604.73</v>
          </cell>
        </row>
        <row r="350">
          <cell r="A350">
            <v>811002100001</v>
          </cell>
          <cell r="B350" t="str">
            <v>CONFIA</v>
          </cell>
          <cell r="C350">
            <v>38103.089999999997</v>
          </cell>
          <cell r="D350">
            <v>38103.089999999997</v>
          </cell>
        </row>
        <row r="351">
          <cell r="A351">
            <v>811002100002</v>
          </cell>
          <cell r="B351" t="str">
            <v>CRECER</v>
          </cell>
          <cell r="C351">
            <v>48501.64</v>
          </cell>
          <cell r="D351">
            <v>48501.64</v>
          </cell>
        </row>
        <row r="352">
          <cell r="A352">
            <v>8110029100</v>
          </cell>
          <cell r="B352" t="str">
            <v>OTRAS PRESTACIONES AL PERSONAL</v>
          </cell>
          <cell r="C352">
            <v>98306.54</v>
          </cell>
          <cell r="D352">
            <v>98306.54</v>
          </cell>
        </row>
        <row r="353">
          <cell r="A353">
            <v>811002910001</v>
          </cell>
          <cell r="B353" t="str">
            <v>PRESTACION ALIMENTARIA</v>
          </cell>
          <cell r="C353">
            <v>32587.78</v>
          </cell>
          <cell r="D353">
            <v>32587.78</v>
          </cell>
        </row>
        <row r="354">
          <cell r="A354">
            <v>811002910002</v>
          </cell>
          <cell r="B354" t="str">
            <v>CAFE, AZUCAR Y ALIMENTACION</v>
          </cell>
          <cell r="C354">
            <v>13593.59</v>
          </cell>
          <cell r="D354">
            <v>13593.59</v>
          </cell>
        </row>
        <row r="355">
          <cell r="A355">
            <v>811002910003</v>
          </cell>
          <cell r="B355" t="str">
            <v>PRESTACION 25% I.S.S.S.</v>
          </cell>
          <cell r="C355">
            <v>35951.870000000003</v>
          </cell>
          <cell r="D355">
            <v>35951.870000000003</v>
          </cell>
        </row>
        <row r="356">
          <cell r="A356">
            <v>811002910004</v>
          </cell>
          <cell r="B356" t="str">
            <v>LENTES</v>
          </cell>
          <cell r="C356">
            <v>240</v>
          </cell>
          <cell r="D356">
            <v>240</v>
          </cell>
        </row>
        <row r="357">
          <cell r="A357">
            <v>811002910005</v>
          </cell>
          <cell r="B357" t="str">
            <v>INDEMNIZACION POR RETIRO VOLUNTARIO</v>
          </cell>
          <cell r="C357">
            <v>178.36</v>
          </cell>
          <cell r="D357">
            <v>178.36</v>
          </cell>
        </row>
        <row r="358">
          <cell r="A358">
            <v>811002910006</v>
          </cell>
          <cell r="B358" t="str">
            <v>IPSFA</v>
          </cell>
          <cell r="C358">
            <v>500.65</v>
          </cell>
          <cell r="D358">
            <v>500.65</v>
          </cell>
        </row>
        <row r="359">
          <cell r="A359">
            <v>811002910099</v>
          </cell>
          <cell r="B359" t="str">
            <v>OTRAS</v>
          </cell>
          <cell r="C359">
            <v>15254.29</v>
          </cell>
          <cell r="D359">
            <v>15254.29</v>
          </cell>
        </row>
        <row r="360">
          <cell r="A360">
            <v>811003</v>
          </cell>
          <cell r="B360" t="str">
            <v>INDEMNIZACIONES AL PERSONAL</v>
          </cell>
          <cell r="C360">
            <v>129813.99</v>
          </cell>
          <cell r="D360">
            <v>129813.99</v>
          </cell>
        </row>
        <row r="361">
          <cell r="A361">
            <v>8110030100</v>
          </cell>
          <cell r="B361" t="str">
            <v>POR DESPIDO</v>
          </cell>
          <cell r="C361">
            <v>129813.99</v>
          </cell>
          <cell r="D361">
            <v>129813.99</v>
          </cell>
        </row>
        <row r="362">
          <cell r="A362">
            <v>811004</v>
          </cell>
          <cell r="B362" t="str">
            <v>GASTOS DEL DIRECTORIO</v>
          </cell>
          <cell r="C362">
            <v>436775.98</v>
          </cell>
          <cell r="D362">
            <v>436775.98</v>
          </cell>
        </row>
        <row r="363">
          <cell r="A363">
            <v>8110040100</v>
          </cell>
          <cell r="B363" t="str">
            <v>DIETAS</v>
          </cell>
          <cell r="C363">
            <v>337500</v>
          </cell>
          <cell r="D363">
            <v>337500</v>
          </cell>
        </row>
        <row r="364">
          <cell r="A364">
            <v>811004010001</v>
          </cell>
          <cell r="B364" t="str">
            <v>CONSEJO DIRECTIVO O JUNTA DIRECTIVA</v>
          </cell>
          <cell r="C364">
            <v>337500</v>
          </cell>
          <cell r="D364">
            <v>337500</v>
          </cell>
        </row>
        <row r="365">
          <cell r="A365">
            <v>8110049100</v>
          </cell>
          <cell r="B365" t="str">
            <v>OTRAS PRESTACIONES</v>
          </cell>
          <cell r="C365">
            <v>99275.98</v>
          </cell>
          <cell r="D365">
            <v>99275.98</v>
          </cell>
        </row>
        <row r="366">
          <cell r="A366">
            <v>811004910001</v>
          </cell>
          <cell r="B366" t="str">
            <v>ALIMENTACION</v>
          </cell>
          <cell r="C366">
            <v>3943.47</v>
          </cell>
          <cell r="D366">
            <v>3943.47</v>
          </cell>
        </row>
        <row r="367">
          <cell r="A367">
            <v>811004910002</v>
          </cell>
          <cell r="B367" t="str">
            <v>SEGURO MEDICO HOSPITALARIO</v>
          </cell>
          <cell r="C367">
            <v>36500.31</v>
          </cell>
          <cell r="D367">
            <v>36500.31</v>
          </cell>
        </row>
        <row r="368">
          <cell r="A368">
            <v>811004910003</v>
          </cell>
          <cell r="B368" t="str">
            <v>SEGURO DE VIDA</v>
          </cell>
          <cell r="C368">
            <v>14929.39</v>
          </cell>
          <cell r="D368">
            <v>14929.39</v>
          </cell>
        </row>
        <row r="369">
          <cell r="A369">
            <v>811004910005</v>
          </cell>
          <cell r="B369" t="str">
            <v>GASTOS DE VIAJE</v>
          </cell>
          <cell r="C369">
            <v>42153.61</v>
          </cell>
          <cell r="D369">
            <v>42153.61</v>
          </cell>
        </row>
        <row r="370">
          <cell r="A370">
            <v>811004910099</v>
          </cell>
          <cell r="B370" t="str">
            <v>OTRAS</v>
          </cell>
          <cell r="C370">
            <v>1749.2</v>
          </cell>
          <cell r="D370">
            <v>1749.2</v>
          </cell>
        </row>
        <row r="371">
          <cell r="A371">
            <v>811005</v>
          </cell>
          <cell r="B371" t="str">
            <v>OTROS GASTOS DEL PERSONAL</v>
          </cell>
          <cell r="C371">
            <v>223207.37</v>
          </cell>
          <cell r="D371">
            <v>223207.37</v>
          </cell>
        </row>
        <row r="372">
          <cell r="A372">
            <v>8110050100</v>
          </cell>
          <cell r="B372" t="str">
            <v>CAPACITACION</v>
          </cell>
          <cell r="C372">
            <v>101525.08</v>
          </cell>
          <cell r="D372">
            <v>101525.08</v>
          </cell>
        </row>
        <row r="373">
          <cell r="A373">
            <v>811005010001</v>
          </cell>
          <cell r="B373" t="str">
            <v>INSTITUTOCIONAL</v>
          </cell>
          <cell r="C373">
            <v>80207.240000000005</v>
          </cell>
          <cell r="D373">
            <v>80207.240000000005</v>
          </cell>
        </row>
        <row r="374">
          <cell r="A374">
            <v>811005010002</v>
          </cell>
          <cell r="B374" t="str">
            <v>PROGRAMA DE BECAS A EMPLEADOS</v>
          </cell>
          <cell r="C374">
            <v>21317.84</v>
          </cell>
          <cell r="D374">
            <v>21317.84</v>
          </cell>
        </row>
        <row r="375">
          <cell r="A375">
            <v>8110050200</v>
          </cell>
          <cell r="B375" t="str">
            <v>GASTOS DE VIAJE</v>
          </cell>
          <cell r="C375">
            <v>22054.18</v>
          </cell>
          <cell r="D375">
            <v>22054.18</v>
          </cell>
        </row>
        <row r="376">
          <cell r="A376">
            <v>8110050300</v>
          </cell>
          <cell r="B376" t="str">
            <v>COMBUSTIBLE Y LUBRICANTES</v>
          </cell>
          <cell r="C376">
            <v>1455.74</v>
          </cell>
          <cell r="D376">
            <v>1455.74</v>
          </cell>
        </row>
        <row r="377">
          <cell r="A377">
            <v>8110050400</v>
          </cell>
          <cell r="B377" t="str">
            <v>VI TICOS Y TRANSPORTE</v>
          </cell>
          <cell r="C377">
            <v>98172.37</v>
          </cell>
          <cell r="D377">
            <v>98172.37</v>
          </cell>
        </row>
        <row r="378">
          <cell r="A378">
            <v>811005040001</v>
          </cell>
          <cell r="B378" t="str">
            <v>VIATICOS</v>
          </cell>
          <cell r="C378">
            <v>18723.060000000001</v>
          </cell>
          <cell r="D378">
            <v>18723.060000000001</v>
          </cell>
        </row>
        <row r="379">
          <cell r="A379">
            <v>811005040002</v>
          </cell>
          <cell r="B379" t="str">
            <v>TRANSPORTE</v>
          </cell>
          <cell r="C379">
            <v>25593.16</v>
          </cell>
          <cell r="D379">
            <v>25593.16</v>
          </cell>
        </row>
        <row r="380">
          <cell r="A380">
            <v>811005040003</v>
          </cell>
          <cell r="B380" t="str">
            <v>KILOMETRAJE</v>
          </cell>
          <cell r="C380">
            <v>53856.15</v>
          </cell>
          <cell r="D380">
            <v>53856.15</v>
          </cell>
        </row>
        <row r="381">
          <cell r="A381">
            <v>812</v>
          </cell>
          <cell r="B381" t="str">
            <v>GASTOS GENERALES</v>
          </cell>
          <cell r="C381">
            <v>2312234.88</v>
          </cell>
          <cell r="D381">
            <v>2312234.88</v>
          </cell>
        </row>
        <row r="382">
          <cell r="A382">
            <v>8120</v>
          </cell>
          <cell r="B382" t="str">
            <v>GASTOS GENERALES</v>
          </cell>
          <cell r="C382">
            <v>2312234.88</v>
          </cell>
          <cell r="D382">
            <v>2312234.88</v>
          </cell>
        </row>
        <row r="383">
          <cell r="A383">
            <v>812001</v>
          </cell>
          <cell r="B383" t="str">
            <v>CONSUMO DE MATERIALES</v>
          </cell>
          <cell r="C383">
            <v>69188.899999999994</v>
          </cell>
          <cell r="D383">
            <v>69188.899999999994</v>
          </cell>
        </row>
        <row r="384">
          <cell r="A384">
            <v>8120010100</v>
          </cell>
          <cell r="B384" t="str">
            <v>COMBUSTIBLE Y LUBRICANTES</v>
          </cell>
          <cell r="C384">
            <v>9338.2099999999991</v>
          </cell>
          <cell r="D384">
            <v>9338.2099999999991</v>
          </cell>
        </row>
        <row r="385">
          <cell r="A385">
            <v>8120010200</v>
          </cell>
          <cell r="B385" t="str">
            <v>PAPELERIA Y UTILES</v>
          </cell>
          <cell r="C385">
            <v>31857.37</v>
          </cell>
          <cell r="D385">
            <v>31857.37</v>
          </cell>
        </row>
        <row r="386">
          <cell r="A386">
            <v>8120010300</v>
          </cell>
          <cell r="B386" t="str">
            <v>MATERIALES DE LIMPIEZA</v>
          </cell>
          <cell r="C386">
            <v>27993.32</v>
          </cell>
          <cell r="D386">
            <v>27993.32</v>
          </cell>
        </row>
        <row r="387">
          <cell r="A387">
            <v>812002</v>
          </cell>
          <cell r="B387" t="str">
            <v>REPARACION Y MANTENIMIENTO DE ACTIVO FIJO</v>
          </cell>
          <cell r="C387">
            <v>135304.73000000001</v>
          </cell>
          <cell r="D387">
            <v>135304.73000000001</v>
          </cell>
        </row>
        <row r="388">
          <cell r="A388">
            <v>8120020100</v>
          </cell>
          <cell r="B388" t="str">
            <v>EDIFICIOS PROPIOS</v>
          </cell>
          <cell r="C388">
            <v>73263.199999999997</v>
          </cell>
          <cell r="D388">
            <v>73263.199999999997</v>
          </cell>
        </row>
        <row r="389">
          <cell r="A389">
            <v>812002010001</v>
          </cell>
          <cell r="B389" t="str">
            <v>OFICINA CENTRAL</v>
          </cell>
          <cell r="C389">
            <v>25178.04</v>
          </cell>
          <cell r="D389">
            <v>25178.04</v>
          </cell>
        </row>
        <row r="390">
          <cell r="A390">
            <v>812002010002</v>
          </cell>
          <cell r="B390" t="str">
            <v>CENTRO RECREATIVO</v>
          </cell>
          <cell r="C390">
            <v>28530.86</v>
          </cell>
          <cell r="D390">
            <v>28530.86</v>
          </cell>
        </row>
        <row r="391">
          <cell r="A391">
            <v>812002010003</v>
          </cell>
          <cell r="B391" t="str">
            <v>AGENCIAS</v>
          </cell>
          <cell r="C391">
            <v>19554.3</v>
          </cell>
          <cell r="D391">
            <v>19554.3</v>
          </cell>
        </row>
        <row r="392">
          <cell r="A392">
            <v>8120020200</v>
          </cell>
          <cell r="B392" t="str">
            <v>EQUIPO DE COMPUTACION</v>
          </cell>
          <cell r="C392">
            <v>26883.81</v>
          </cell>
          <cell r="D392">
            <v>26883.81</v>
          </cell>
        </row>
        <row r="393">
          <cell r="A393">
            <v>8120020300</v>
          </cell>
          <cell r="B393" t="str">
            <v>VEHICULOS</v>
          </cell>
          <cell r="C393">
            <v>15120.75</v>
          </cell>
          <cell r="D393">
            <v>15120.75</v>
          </cell>
        </row>
        <row r="394">
          <cell r="A394">
            <v>8120020400</v>
          </cell>
          <cell r="B394" t="str">
            <v>MOBILIARIO Y EQUIPO DE OFICINA</v>
          </cell>
          <cell r="C394">
            <v>20036.97</v>
          </cell>
          <cell r="D394">
            <v>20036.97</v>
          </cell>
        </row>
        <row r="395">
          <cell r="A395">
            <v>812002040001</v>
          </cell>
          <cell r="B395" t="str">
            <v>MOBILIARIO</v>
          </cell>
          <cell r="C395">
            <v>558.21</v>
          </cell>
          <cell r="D395">
            <v>558.21</v>
          </cell>
        </row>
        <row r="396">
          <cell r="A396">
            <v>812002040002</v>
          </cell>
          <cell r="B396" t="str">
            <v>EQUIPO</v>
          </cell>
          <cell r="C396">
            <v>19478.759999999998</v>
          </cell>
          <cell r="D396">
            <v>19478.759999999998</v>
          </cell>
        </row>
        <row r="397">
          <cell r="A397">
            <v>81200204000201</v>
          </cell>
          <cell r="B397" t="str">
            <v>EQUIPO DE OFICINA</v>
          </cell>
          <cell r="C397">
            <v>597.78</v>
          </cell>
          <cell r="D397">
            <v>597.78</v>
          </cell>
        </row>
        <row r="398">
          <cell r="A398">
            <v>81200204000202</v>
          </cell>
          <cell r="B398" t="str">
            <v>AIRE ACONDICIONADO</v>
          </cell>
          <cell r="C398">
            <v>15997.44</v>
          </cell>
          <cell r="D398">
            <v>15997.44</v>
          </cell>
        </row>
        <row r="399">
          <cell r="A399">
            <v>81200204000203</v>
          </cell>
          <cell r="B399" t="str">
            <v>PLANTA DE EMERGENCIA</v>
          </cell>
          <cell r="C399">
            <v>2883.54</v>
          </cell>
          <cell r="D399">
            <v>2883.54</v>
          </cell>
        </row>
        <row r="400">
          <cell r="A400">
            <v>812003</v>
          </cell>
          <cell r="B400" t="str">
            <v>SERVICIOS PUBLICOS E IMPUESTOS</v>
          </cell>
          <cell r="C400">
            <v>425001.95</v>
          </cell>
          <cell r="D400">
            <v>425001.95</v>
          </cell>
        </row>
        <row r="401">
          <cell r="A401">
            <v>8120030100</v>
          </cell>
          <cell r="B401" t="str">
            <v>COMUNICACIONES</v>
          </cell>
          <cell r="C401">
            <v>48643.07</v>
          </cell>
          <cell r="D401">
            <v>48643.07</v>
          </cell>
        </row>
        <row r="402">
          <cell r="A402">
            <v>8120030200</v>
          </cell>
          <cell r="B402" t="str">
            <v>ENERGIA ELECTRICA</v>
          </cell>
          <cell r="C402">
            <v>91480.43</v>
          </cell>
          <cell r="D402">
            <v>91480.43</v>
          </cell>
        </row>
        <row r="403">
          <cell r="A403">
            <v>8120030300</v>
          </cell>
          <cell r="B403" t="str">
            <v>AGUA POTABLE</v>
          </cell>
          <cell r="C403">
            <v>15182.51</v>
          </cell>
          <cell r="D403">
            <v>15182.51</v>
          </cell>
        </row>
        <row r="404">
          <cell r="A404">
            <v>8120030400</v>
          </cell>
          <cell r="B404" t="str">
            <v>IMPUESTOS FISCALES</v>
          </cell>
          <cell r="C404">
            <v>238822.76</v>
          </cell>
          <cell r="D404">
            <v>238822.76</v>
          </cell>
        </row>
        <row r="405">
          <cell r="A405">
            <v>812003040001</v>
          </cell>
          <cell r="B405" t="str">
            <v>REMANENTE DE IVA</v>
          </cell>
          <cell r="C405">
            <v>220633.79</v>
          </cell>
          <cell r="D405">
            <v>220633.79</v>
          </cell>
        </row>
        <row r="406">
          <cell r="A406">
            <v>812003040002</v>
          </cell>
          <cell r="B406" t="str">
            <v>FOVIAL</v>
          </cell>
          <cell r="C406">
            <v>1408.71</v>
          </cell>
          <cell r="D406">
            <v>1408.71</v>
          </cell>
        </row>
        <row r="407">
          <cell r="A407">
            <v>812003040003</v>
          </cell>
          <cell r="B407" t="str">
            <v>DERECHOS DE REGISTRO DE COMERCIO</v>
          </cell>
          <cell r="C407">
            <v>8795.09</v>
          </cell>
          <cell r="D407">
            <v>8795.09</v>
          </cell>
        </row>
        <row r="408">
          <cell r="A408">
            <v>812003040004</v>
          </cell>
          <cell r="B408" t="str">
            <v>TARJETA DE CIRCULACION DE VEHICULOS</v>
          </cell>
          <cell r="C408">
            <v>1362.29</v>
          </cell>
          <cell r="D408">
            <v>1362.29</v>
          </cell>
        </row>
        <row r="409">
          <cell r="A409">
            <v>812003040099</v>
          </cell>
          <cell r="B409" t="str">
            <v>OTROS</v>
          </cell>
          <cell r="C409">
            <v>6622.88</v>
          </cell>
          <cell r="D409">
            <v>6622.88</v>
          </cell>
        </row>
        <row r="410">
          <cell r="A410">
            <v>8120030500</v>
          </cell>
          <cell r="B410" t="str">
            <v>IMPUESTOS MUNICIPALES</v>
          </cell>
          <cell r="C410">
            <v>30873.18</v>
          </cell>
          <cell r="D410">
            <v>30873.18</v>
          </cell>
        </row>
        <row r="411">
          <cell r="A411">
            <v>812004</v>
          </cell>
          <cell r="B411" t="str">
            <v>PUBLICIDAD Y PROMOCION</v>
          </cell>
          <cell r="C411">
            <v>152146.47</v>
          </cell>
          <cell r="D411">
            <v>152146.47</v>
          </cell>
        </row>
        <row r="412">
          <cell r="A412">
            <v>8120040100</v>
          </cell>
          <cell r="B412" t="str">
            <v>TELEVISION</v>
          </cell>
          <cell r="C412">
            <v>20800</v>
          </cell>
          <cell r="D412">
            <v>20800</v>
          </cell>
        </row>
        <row r="413">
          <cell r="A413">
            <v>8120040200</v>
          </cell>
          <cell r="B413" t="str">
            <v>RADIO</v>
          </cell>
          <cell r="C413">
            <v>7752</v>
          </cell>
          <cell r="D413">
            <v>7752</v>
          </cell>
        </row>
        <row r="414">
          <cell r="A414">
            <v>8120040300</v>
          </cell>
          <cell r="B414" t="str">
            <v>PRENSA ESCRITA</v>
          </cell>
          <cell r="C414">
            <v>34977.4</v>
          </cell>
          <cell r="D414">
            <v>34977.4</v>
          </cell>
        </row>
        <row r="415">
          <cell r="A415">
            <v>8120040400</v>
          </cell>
          <cell r="B415" t="str">
            <v>OTROS MEDIOS</v>
          </cell>
          <cell r="C415">
            <v>62667.07</v>
          </cell>
          <cell r="D415">
            <v>62667.07</v>
          </cell>
        </row>
        <row r="416">
          <cell r="A416">
            <v>812004040001</v>
          </cell>
          <cell r="B416" t="str">
            <v>OTTROS MEDIOS</v>
          </cell>
          <cell r="C416">
            <v>62667.07</v>
          </cell>
          <cell r="D416">
            <v>62667.07</v>
          </cell>
        </row>
        <row r="417">
          <cell r="A417">
            <v>8120040500</v>
          </cell>
          <cell r="B417" t="str">
            <v>ARTICULOS PROMOCIONALES</v>
          </cell>
          <cell r="C417">
            <v>4950</v>
          </cell>
          <cell r="D417">
            <v>4950</v>
          </cell>
        </row>
        <row r="418">
          <cell r="A418">
            <v>8120040600</v>
          </cell>
          <cell r="B418" t="str">
            <v>GASTOS DE REPRESENTACIION</v>
          </cell>
          <cell r="C418">
            <v>21000</v>
          </cell>
          <cell r="D418">
            <v>21000</v>
          </cell>
        </row>
        <row r="419">
          <cell r="A419">
            <v>812006</v>
          </cell>
          <cell r="B419" t="str">
            <v>SEGUROS SOBRE BIENES</v>
          </cell>
          <cell r="C419">
            <v>46365.89</v>
          </cell>
          <cell r="D419">
            <v>46365.89</v>
          </cell>
        </row>
        <row r="420">
          <cell r="A420">
            <v>8120060100</v>
          </cell>
          <cell r="B420" t="str">
            <v>SOBRE ACTIVOS FIJOS</v>
          </cell>
          <cell r="C420">
            <v>41805.58</v>
          </cell>
          <cell r="D420">
            <v>41805.58</v>
          </cell>
        </row>
        <row r="421">
          <cell r="A421">
            <v>812006010001</v>
          </cell>
          <cell r="B421" t="str">
            <v>EDIFICIOS</v>
          </cell>
          <cell r="C421">
            <v>22586.02</v>
          </cell>
          <cell r="D421">
            <v>22586.02</v>
          </cell>
        </row>
        <row r="422">
          <cell r="A422">
            <v>812006010002</v>
          </cell>
          <cell r="B422" t="str">
            <v>MOBILIARIO</v>
          </cell>
          <cell r="C422">
            <v>1565.15</v>
          </cell>
          <cell r="D422">
            <v>1565.15</v>
          </cell>
        </row>
        <row r="423">
          <cell r="A423">
            <v>812006010003</v>
          </cell>
          <cell r="B423" t="str">
            <v>EQUIPO DE OFICINA</v>
          </cell>
          <cell r="C423">
            <v>2798.8</v>
          </cell>
          <cell r="D423">
            <v>2798.8</v>
          </cell>
        </row>
        <row r="424">
          <cell r="A424">
            <v>812006010004</v>
          </cell>
          <cell r="B424" t="str">
            <v>VEHICULOS</v>
          </cell>
          <cell r="C424">
            <v>13247.99</v>
          </cell>
          <cell r="D424">
            <v>13247.99</v>
          </cell>
        </row>
        <row r="425">
          <cell r="A425">
            <v>812006010005</v>
          </cell>
          <cell r="B425" t="str">
            <v>MAQUINARIA, EQUIPO Y HERRAMIENTAS</v>
          </cell>
          <cell r="C425">
            <v>1607.62</v>
          </cell>
          <cell r="D425">
            <v>1607.62</v>
          </cell>
        </row>
        <row r="426">
          <cell r="A426">
            <v>8120060200</v>
          </cell>
          <cell r="B426" t="str">
            <v>SOBRE RIESGOS BANCARIOS</v>
          </cell>
          <cell r="C426">
            <v>4560.3100000000004</v>
          </cell>
          <cell r="D426">
            <v>4560.3100000000004</v>
          </cell>
        </row>
        <row r="427">
          <cell r="A427">
            <v>812007</v>
          </cell>
          <cell r="B427" t="str">
            <v>HONORARIOS PROFESIONALES</v>
          </cell>
          <cell r="C427">
            <v>175184.04</v>
          </cell>
          <cell r="D427">
            <v>175184.04</v>
          </cell>
        </row>
        <row r="428">
          <cell r="A428">
            <v>8120070100</v>
          </cell>
          <cell r="B428" t="str">
            <v>AUDITORES</v>
          </cell>
          <cell r="C428">
            <v>32083.31</v>
          </cell>
          <cell r="D428">
            <v>32083.31</v>
          </cell>
        </row>
        <row r="429">
          <cell r="A429">
            <v>812007010001</v>
          </cell>
          <cell r="B429" t="str">
            <v>AUDITORIA EXTERNA</v>
          </cell>
          <cell r="C429">
            <v>26250</v>
          </cell>
          <cell r="D429">
            <v>26250</v>
          </cell>
        </row>
        <row r="430">
          <cell r="A430">
            <v>812007010002</v>
          </cell>
          <cell r="B430" t="str">
            <v>AUDITORIA FISCAL</v>
          </cell>
          <cell r="C430">
            <v>5833.31</v>
          </cell>
          <cell r="D430">
            <v>5833.31</v>
          </cell>
        </row>
        <row r="431">
          <cell r="A431">
            <v>8120070200</v>
          </cell>
          <cell r="B431" t="str">
            <v>ABOGADOS</v>
          </cell>
          <cell r="C431">
            <v>40287.5</v>
          </cell>
          <cell r="D431">
            <v>40287.5</v>
          </cell>
        </row>
        <row r="432">
          <cell r="A432">
            <v>8120070300</v>
          </cell>
          <cell r="B432" t="str">
            <v>EMPRESAS CONSULTORAS</v>
          </cell>
          <cell r="C432">
            <v>7635</v>
          </cell>
          <cell r="D432">
            <v>7635</v>
          </cell>
        </row>
        <row r="433">
          <cell r="A433">
            <v>8120070900</v>
          </cell>
          <cell r="B433" t="str">
            <v>OTROS</v>
          </cell>
          <cell r="C433">
            <v>95178.23</v>
          </cell>
          <cell r="D433">
            <v>95178.23</v>
          </cell>
        </row>
        <row r="434">
          <cell r="A434">
            <v>812008</v>
          </cell>
          <cell r="B434" t="str">
            <v>SUPERINTENDENCIA DEL SISTEMA FINANCIERO</v>
          </cell>
          <cell r="C434">
            <v>185509.66</v>
          </cell>
          <cell r="D434">
            <v>185509.66</v>
          </cell>
        </row>
        <row r="435">
          <cell r="A435">
            <v>8120080100</v>
          </cell>
          <cell r="B435" t="str">
            <v>CUOTA OBLIGATORIA</v>
          </cell>
          <cell r="C435">
            <v>185509.66</v>
          </cell>
          <cell r="D435">
            <v>185509.66</v>
          </cell>
        </row>
        <row r="436">
          <cell r="A436">
            <v>812011</v>
          </cell>
          <cell r="B436" t="str">
            <v>SERVICIOS TECNICOS</v>
          </cell>
          <cell r="C436">
            <v>209971.49</v>
          </cell>
          <cell r="D436">
            <v>209971.49</v>
          </cell>
        </row>
        <row r="437">
          <cell r="A437">
            <v>8120110700</v>
          </cell>
          <cell r="B437" t="str">
            <v>ASESORIA</v>
          </cell>
          <cell r="C437">
            <v>8651.7900000000009</v>
          </cell>
          <cell r="D437">
            <v>8651.7900000000009</v>
          </cell>
        </row>
        <row r="438">
          <cell r="A438">
            <v>8120110800</v>
          </cell>
          <cell r="B438" t="str">
            <v>INFORM TICA</v>
          </cell>
          <cell r="C438">
            <v>201319.7</v>
          </cell>
          <cell r="D438">
            <v>201319.7</v>
          </cell>
        </row>
        <row r="439">
          <cell r="A439">
            <v>812099</v>
          </cell>
          <cell r="B439" t="str">
            <v>OTROS</v>
          </cell>
          <cell r="C439">
            <v>913561.75</v>
          </cell>
          <cell r="D439">
            <v>913561.75</v>
          </cell>
        </row>
        <row r="440">
          <cell r="A440">
            <v>8120990100</v>
          </cell>
          <cell r="B440" t="str">
            <v>SERVICIOS DE SEGURIDAD</v>
          </cell>
          <cell r="C440">
            <v>146299.84</v>
          </cell>
          <cell r="D440">
            <v>146299.84</v>
          </cell>
        </row>
        <row r="441">
          <cell r="A441">
            <v>8120990200</v>
          </cell>
          <cell r="B441" t="str">
            <v>SUSCRIPCIONES</v>
          </cell>
          <cell r="C441">
            <v>1433.82</v>
          </cell>
          <cell r="D441">
            <v>1433.82</v>
          </cell>
        </row>
        <row r="442">
          <cell r="A442">
            <v>8120990300</v>
          </cell>
          <cell r="B442" t="str">
            <v>CONTRIBUCIONES</v>
          </cell>
          <cell r="C442">
            <v>130148.21</v>
          </cell>
          <cell r="D442">
            <v>130148.21</v>
          </cell>
        </row>
        <row r="443">
          <cell r="A443">
            <v>812099030001</v>
          </cell>
          <cell r="B443" t="str">
            <v>INSTITUCIONES BENEFICAS</v>
          </cell>
          <cell r="C443">
            <v>5565</v>
          </cell>
          <cell r="D443">
            <v>5565</v>
          </cell>
        </row>
        <row r="444">
          <cell r="A444">
            <v>812099030099</v>
          </cell>
          <cell r="B444" t="str">
            <v>OTRAS INSTITUCIONES</v>
          </cell>
          <cell r="C444">
            <v>124583.21</v>
          </cell>
          <cell r="D444">
            <v>124583.21</v>
          </cell>
        </row>
        <row r="445">
          <cell r="A445">
            <v>8120990400</v>
          </cell>
          <cell r="B445" t="str">
            <v>PUBLICACIONES Y CONVOCATORIAS</v>
          </cell>
          <cell r="C445">
            <v>29533.5</v>
          </cell>
          <cell r="D445">
            <v>29533.5</v>
          </cell>
        </row>
        <row r="446">
          <cell r="A446">
            <v>8120999100</v>
          </cell>
          <cell r="B446" t="str">
            <v>OTROS</v>
          </cell>
          <cell r="C446">
            <v>606146.38</v>
          </cell>
          <cell r="D446">
            <v>606146.38</v>
          </cell>
        </row>
        <row r="447">
          <cell r="A447">
            <v>812099910001</v>
          </cell>
          <cell r="B447" t="str">
            <v>SERVICIOS DE LIMPIEZA Y MENSAJERIA</v>
          </cell>
          <cell r="C447">
            <v>99255.34</v>
          </cell>
          <cell r="D447">
            <v>99255.34</v>
          </cell>
        </row>
        <row r="448">
          <cell r="A448">
            <v>812099910002</v>
          </cell>
          <cell r="B448" t="str">
            <v>COMISIONES A EMPLEADOS</v>
          </cell>
          <cell r="C448">
            <v>50</v>
          </cell>
          <cell r="D448">
            <v>50</v>
          </cell>
        </row>
        <row r="449">
          <cell r="A449">
            <v>812099910003</v>
          </cell>
          <cell r="B449" t="str">
            <v>MEMBRESIA</v>
          </cell>
          <cell r="C449">
            <v>22015.17</v>
          </cell>
          <cell r="D449">
            <v>22015.17</v>
          </cell>
        </row>
        <row r="450">
          <cell r="A450">
            <v>812099910004</v>
          </cell>
          <cell r="B450" t="str">
            <v>ASAMBLEA GENERAL DE ACCIONISTAS</v>
          </cell>
          <cell r="C450">
            <v>8186.92</v>
          </cell>
          <cell r="D450">
            <v>8186.92</v>
          </cell>
        </row>
        <row r="451">
          <cell r="A451">
            <v>812099910006</v>
          </cell>
          <cell r="B451" t="str">
            <v>ATENCION A COOPERATIVAS SOCIAS</v>
          </cell>
          <cell r="C451">
            <v>13818.89</v>
          </cell>
          <cell r="D451">
            <v>13818.89</v>
          </cell>
        </row>
        <row r="452">
          <cell r="A452">
            <v>812099910007</v>
          </cell>
          <cell r="B452" t="str">
            <v>EVENTOS INSTITUCIONALES</v>
          </cell>
          <cell r="C452">
            <v>45943.86</v>
          </cell>
          <cell r="D452">
            <v>45943.86</v>
          </cell>
        </row>
        <row r="453">
          <cell r="A453">
            <v>812099910008</v>
          </cell>
          <cell r="B453" t="str">
            <v>DIETAS A COMITES DE APOYO AL CONSEJO DIRECTIVO</v>
          </cell>
          <cell r="C453">
            <v>7950</v>
          </cell>
          <cell r="D453">
            <v>7950</v>
          </cell>
        </row>
        <row r="454">
          <cell r="A454">
            <v>812099910011</v>
          </cell>
          <cell r="B454" t="str">
            <v>SERVICIOS DE PERSONAL OUTSOURCING</v>
          </cell>
          <cell r="C454">
            <v>6186.01</v>
          </cell>
          <cell r="D454">
            <v>6186.01</v>
          </cell>
        </row>
        <row r="455">
          <cell r="A455">
            <v>812099910012</v>
          </cell>
          <cell r="B455" t="str">
            <v>CUENTA CORRIENTE</v>
          </cell>
          <cell r="C455">
            <v>317134.23</v>
          </cell>
          <cell r="D455">
            <v>317134.23</v>
          </cell>
        </row>
        <row r="456">
          <cell r="A456">
            <v>812099910099</v>
          </cell>
          <cell r="B456" t="str">
            <v>OTROS</v>
          </cell>
          <cell r="C456">
            <v>85605.96</v>
          </cell>
          <cell r="D456">
            <v>85605.96</v>
          </cell>
        </row>
        <row r="457">
          <cell r="A457">
            <v>813</v>
          </cell>
          <cell r="B457" t="str">
            <v>DEPRECIACIONES Y AMORTIZACIONES</v>
          </cell>
          <cell r="C457">
            <v>465171.48</v>
          </cell>
          <cell r="D457">
            <v>465171.48</v>
          </cell>
        </row>
        <row r="458">
          <cell r="A458">
            <v>8130</v>
          </cell>
          <cell r="B458" t="str">
            <v>DEPRECIACIONES Y AMORTIZACIONES</v>
          </cell>
          <cell r="C458">
            <v>465171.48</v>
          </cell>
          <cell r="D458">
            <v>465171.48</v>
          </cell>
        </row>
        <row r="459">
          <cell r="A459">
            <v>813001</v>
          </cell>
          <cell r="B459" t="str">
            <v>DEPRECIACIONES</v>
          </cell>
          <cell r="C459">
            <v>331383.07</v>
          </cell>
          <cell r="D459">
            <v>331383.07</v>
          </cell>
        </row>
        <row r="460">
          <cell r="A460">
            <v>8130010100</v>
          </cell>
          <cell r="B460" t="str">
            <v>BIENES MUEBLES</v>
          </cell>
          <cell r="C460">
            <v>187132.09</v>
          </cell>
          <cell r="D460">
            <v>187132.09</v>
          </cell>
        </row>
        <row r="461">
          <cell r="A461">
            <v>813001010001</v>
          </cell>
          <cell r="B461" t="str">
            <v>VALOR HISTORICO</v>
          </cell>
          <cell r="C461">
            <v>187132.09</v>
          </cell>
          <cell r="D461">
            <v>187132.09</v>
          </cell>
        </row>
        <row r="462">
          <cell r="A462">
            <v>81300101000102</v>
          </cell>
          <cell r="B462" t="str">
            <v>EQUIPO DE COMPUTACION</v>
          </cell>
          <cell r="C462">
            <v>99570.66</v>
          </cell>
          <cell r="D462">
            <v>99570.66</v>
          </cell>
        </row>
        <row r="463">
          <cell r="A463">
            <v>81300101000103</v>
          </cell>
          <cell r="B463" t="str">
            <v>EQUIPO DE OFICINA</v>
          </cell>
          <cell r="C463">
            <v>10132.18</v>
          </cell>
          <cell r="D463">
            <v>10132.18</v>
          </cell>
        </row>
        <row r="464">
          <cell r="A464">
            <v>81300101000104</v>
          </cell>
          <cell r="B464" t="str">
            <v>MOBILIARIO</v>
          </cell>
          <cell r="C464">
            <v>10214.41</v>
          </cell>
          <cell r="D464">
            <v>10214.41</v>
          </cell>
        </row>
        <row r="465">
          <cell r="A465">
            <v>81300101000105</v>
          </cell>
          <cell r="B465" t="str">
            <v>VEHICULOS</v>
          </cell>
          <cell r="C465">
            <v>35091.839999999997</v>
          </cell>
          <cell r="D465">
            <v>35091.839999999997</v>
          </cell>
        </row>
        <row r="466">
          <cell r="A466">
            <v>81300101000106</v>
          </cell>
          <cell r="B466" t="str">
            <v>MAQUINARIA, EQUIPO Y HERRAMIENTAS</v>
          </cell>
          <cell r="C466">
            <v>32123</v>
          </cell>
          <cell r="D466">
            <v>32123</v>
          </cell>
        </row>
        <row r="467">
          <cell r="A467">
            <v>8130010200</v>
          </cell>
          <cell r="B467" t="str">
            <v>BIENES INMUEBLES</v>
          </cell>
          <cell r="C467">
            <v>144250.98000000001</v>
          </cell>
          <cell r="D467">
            <v>144250.98000000001</v>
          </cell>
        </row>
        <row r="468">
          <cell r="A468">
            <v>813001020001</v>
          </cell>
          <cell r="B468" t="str">
            <v>VALOR HISTORICO</v>
          </cell>
          <cell r="C468">
            <v>121502.87</v>
          </cell>
          <cell r="D468">
            <v>121502.87</v>
          </cell>
        </row>
        <row r="469">
          <cell r="A469">
            <v>81300102000101</v>
          </cell>
          <cell r="B469" t="str">
            <v>EDIFICACIONES</v>
          </cell>
          <cell r="C469">
            <v>121502.87</v>
          </cell>
          <cell r="D469">
            <v>121502.87</v>
          </cell>
        </row>
        <row r="470">
          <cell r="A470">
            <v>813001020002</v>
          </cell>
          <cell r="B470" t="str">
            <v>REVALUOS</v>
          </cell>
          <cell r="C470">
            <v>22748.11</v>
          </cell>
          <cell r="D470">
            <v>22748.11</v>
          </cell>
        </row>
        <row r="471">
          <cell r="A471">
            <v>81300102000201</v>
          </cell>
          <cell r="B471" t="str">
            <v>EDIFICACIONES</v>
          </cell>
          <cell r="C471">
            <v>22748.11</v>
          </cell>
          <cell r="D471">
            <v>22748.11</v>
          </cell>
        </row>
        <row r="472">
          <cell r="A472">
            <v>813002</v>
          </cell>
          <cell r="B472" t="str">
            <v>AMORTIZACIONES</v>
          </cell>
          <cell r="C472">
            <v>133788.41</v>
          </cell>
          <cell r="D472">
            <v>133788.41</v>
          </cell>
        </row>
        <row r="473">
          <cell r="A473">
            <v>8130020200</v>
          </cell>
          <cell r="B473" t="str">
            <v>REMODELACIONES Y READECUACIONES EN LOCALES PROPIOS</v>
          </cell>
          <cell r="C473">
            <v>8036.14</v>
          </cell>
          <cell r="D473">
            <v>8036.14</v>
          </cell>
        </row>
        <row r="474">
          <cell r="A474">
            <v>813002020002</v>
          </cell>
          <cell r="B474" t="str">
            <v>INMUEBLES</v>
          </cell>
          <cell r="C474">
            <v>8036.14</v>
          </cell>
          <cell r="D474">
            <v>8036.14</v>
          </cell>
        </row>
        <row r="475">
          <cell r="A475">
            <v>8130020300</v>
          </cell>
          <cell r="B475" t="str">
            <v>PROGRAMAS COMPUTACIONALES</v>
          </cell>
          <cell r="C475">
            <v>125752.27</v>
          </cell>
          <cell r="D475">
            <v>125752.27</v>
          </cell>
        </row>
        <row r="476">
          <cell r="A476">
            <v>82</v>
          </cell>
          <cell r="B476" t="str">
            <v>GASTOS NO OPERACIONALES</v>
          </cell>
          <cell r="C476">
            <v>108095.9</v>
          </cell>
          <cell r="D476">
            <v>108095.9</v>
          </cell>
        </row>
        <row r="477">
          <cell r="A477">
            <v>827</v>
          </cell>
          <cell r="B477" t="str">
            <v>OTROS</v>
          </cell>
          <cell r="C477">
            <v>108095.9</v>
          </cell>
          <cell r="D477">
            <v>108095.9</v>
          </cell>
        </row>
        <row r="478">
          <cell r="A478">
            <v>8270</v>
          </cell>
          <cell r="B478" t="str">
            <v>OTROS</v>
          </cell>
          <cell r="C478">
            <v>108095.9</v>
          </cell>
          <cell r="D478">
            <v>108095.9</v>
          </cell>
        </row>
        <row r="479">
          <cell r="A479">
            <v>827000</v>
          </cell>
          <cell r="B479" t="str">
            <v>OTROS</v>
          </cell>
          <cell r="C479">
            <v>108095.9</v>
          </cell>
          <cell r="D479">
            <v>108095.9</v>
          </cell>
        </row>
        <row r="480">
          <cell r="A480">
            <v>8270000000</v>
          </cell>
          <cell r="B480" t="str">
            <v>OTROS</v>
          </cell>
          <cell r="C480">
            <v>108095.9</v>
          </cell>
          <cell r="D480">
            <v>108095.9</v>
          </cell>
        </row>
        <row r="481">
          <cell r="A481">
            <v>827000000002</v>
          </cell>
          <cell r="B481" t="str">
            <v>REMUNERACION ENCAJE ENTIDADES SOCIAS NO SUPERVISADAS S.</v>
          </cell>
          <cell r="C481">
            <v>12386.9</v>
          </cell>
          <cell r="D481">
            <v>12386.9</v>
          </cell>
        </row>
        <row r="482">
          <cell r="A482">
            <v>827000000003</v>
          </cell>
          <cell r="B482" t="str">
            <v>REMUNERACION DISPONIBLE DE ENTIDADES SOCIAS</v>
          </cell>
          <cell r="C482">
            <v>21317.919999999998</v>
          </cell>
          <cell r="D482">
            <v>21317.919999999998</v>
          </cell>
        </row>
        <row r="483">
          <cell r="A483">
            <v>827000000004</v>
          </cell>
          <cell r="B483" t="str">
            <v>PROVISION PARA INCOBRABILIDAD DE CUENTAS POR COBRAR</v>
          </cell>
          <cell r="C483">
            <v>45870.05</v>
          </cell>
          <cell r="D483">
            <v>45870.05</v>
          </cell>
        </row>
        <row r="484">
          <cell r="A484">
            <v>827000000008</v>
          </cell>
          <cell r="B484" t="str">
            <v>ASISTENCIA MEDICA</v>
          </cell>
          <cell r="C484">
            <v>833.47</v>
          </cell>
          <cell r="D484">
            <v>833.47</v>
          </cell>
        </row>
        <row r="485">
          <cell r="A485">
            <v>827000000099</v>
          </cell>
          <cell r="B485" t="str">
            <v>OTROS</v>
          </cell>
          <cell r="C485">
            <v>27687.56</v>
          </cell>
          <cell r="D485">
            <v>27687.56</v>
          </cell>
        </row>
        <row r="486">
          <cell r="A486">
            <v>83</v>
          </cell>
          <cell r="B486" t="str">
            <v>IMPUESTOS DIRECTOS</v>
          </cell>
          <cell r="C486">
            <v>1288442.18</v>
          </cell>
          <cell r="D486">
            <v>1288442.18</v>
          </cell>
        </row>
        <row r="487">
          <cell r="A487">
            <v>831</v>
          </cell>
          <cell r="B487" t="str">
            <v>IMPUESTO SOBRE LA RENTA</v>
          </cell>
          <cell r="C487">
            <v>1288442.18</v>
          </cell>
          <cell r="D487">
            <v>1288442.18</v>
          </cell>
        </row>
        <row r="488">
          <cell r="A488">
            <v>8310</v>
          </cell>
          <cell r="B488" t="str">
            <v>IMPUESTO SOBRE LA RENTA</v>
          </cell>
          <cell r="C488">
            <v>1288442.18</v>
          </cell>
          <cell r="D488">
            <v>1288442.18</v>
          </cell>
        </row>
        <row r="489">
          <cell r="A489">
            <v>831000</v>
          </cell>
          <cell r="B489" t="str">
            <v>IMPUESTO SOBRE LA RENTA</v>
          </cell>
          <cell r="C489">
            <v>1288442.18</v>
          </cell>
          <cell r="D489">
            <v>1288442.18</v>
          </cell>
        </row>
        <row r="490">
          <cell r="A490">
            <v>8310000000</v>
          </cell>
          <cell r="B490" t="str">
            <v>IMPUESTO SOBRE LA RENTA</v>
          </cell>
          <cell r="C490">
            <v>1288442.18</v>
          </cell>
          <cell r="D490">
            <v>1288442.18</v>
          </cell>
        </row>
        <row r="491">
          <cell r="A491">
            <v>831000000001</v>
          </cell>
          <cell r="B491" t="str">
            <v>IMPUESTO SOBRE LA RENTA</v>
          </cell>
          <cell r="C491">
            <v>1288442.18</v>
          </cell>
          <cell r="D491">
            <v>1288442.18</v>
          </cell>
        </row>
        <row r="492">
          <cell r="A492">
            <v>0</v>
          </cell>
          <cell r="B492"/>
          <cell r="C492"/>
          <cell r="D492"/>
        </row>
        <row r="493">
          <cell r="A493">
            <v>0</v>
          </cell>
          <cell r="B493" t="str">
            <v>TOTAL GASTOS</v>
          </cell>
          <cell r="C493">
            <v>7116790.96</v>
          </cell>
          <cell r="D493">
            <v>7116790.96</v>
          </cell>
        </row>
        <row r="494">
          <cell r="A494">
            <v>0</v>
          </cell>
          <cell r="B494"/>
          <cell r="C494"/>
          <cell r="D494"/>
        </row>
        <row r="495">
          <cell r="A495">
            <v>0</v>
          </cell>
          <cell r="B495" t="str">
            <v>TOTAL CUENTAS DEUDORAS</v>
          </cell>
          <cell r="C495">
            <v>618453283.26999998</v>
          </cell>
          <cell r="D495">
            <v>618453283.26999998</v>
          </cell>
        </row>
        <row r="496">
          <cell r="A496">
            <v>0</v>
          </cell>
          <cell r="B496"/>
          <cell r="C496"/>
          <cell r="D496"/>
        </row>
        <row r="497">
          <cell r="A497">
            <v>0</v>
          </cell>
          <cell r="B497" t="str">
            <v>CUENTAS ACREEDORAS</v>
          </cell>
          <cell r="C497">
            <v>0</v>
          </cell>
          <cell r="D497">
            <v>0</v>
          </cell>
        </row>
        <row r="498">
          <cell r="A498">
            <v>21</v>
          </cell>
          <cell r="B498" t="str">
            <v>PASIVOS DE INTERMEDIACION</v>
          </cell>
          <cell r="C498">
            <v>-214497547.31999999</v>
          </cell>
          <cell r="D498">
            <v>-214497547.31999999</v>
          </cell>
        </row>
        <row r="499">
          <cell r="A499">
            <v>211</v>
          </cell>
          <cell r="B499" t="str">
            <v>DEPOSITOS</v>
          </cell>
          <cell r="C499">
            <v>-36632495.380000003</v>
          </cell>
          <cell r="D499">
            <v>-36632495.380000003</v>
          </cell>
        </row>
        <row r="500">
          <cell r="A500">
            <v>2110</v>
          </cell>
          <cell r="B500" t="str">
            <v>DEPOSITOS A LA VISTA</v>
          </cell>
          <cell r="C500">
            <v>-31622084.420000002</v>
          </cell>
          <cell r="D500">
            <v>-31622084.420000002</v>
          </cell>
        </row>
        <row r="501">
          <cell r="A501">
            <v>211001</v>
          </cell>
          <cell r="B501" t="str">
            <v>DEPOSITOS EN CUENTA CORRIENTE</v>
          </cell>
          <cell r="C501">
            <v>-31622084.420000002</v>
          </cell>
          <cell r="D501">
            <v>-31622084.420000002</v>
          </cell>
        </row>
        <row r="502">
          <cell r="A502">
            <v>2110010601</v>
          </cell>
          <cell r="B502" t="str">
            <v>OTRAS ENTIDADES DEL SISTEMA FINANCIERO</v>
          </cell>
          <cell r="C502">
            <v>-31622084.420000002</v>
          </cell>
          <cell r="D502">
            <v>-31622084.420000002</v>
          </cell>
        </row>
        <row r="503">
          <cell r="A503">
            <v>2111</v>
          </cell>
          <cell r="B503" t="str">
            <v>DEPOSITOS PACTADOS HASTA UN AÑO PLAZO</v>
          </cell>
          <cell r="C503">
            <v>-5010410.96</v>
          </cell>
          <cell r="D503">
            <v>-5010410.96</v>
          </cell>
        </row>
        <row r="504">
          <cell r="A504">
            <v>211102</v>
          </cell>
          <cell r="B504" t="str">
            <v>DEPOSITOS A 30 DIAS PLAZO</v>
          </cell>
          <cell r="C504">
            <v>-5010410.96</v>
          </cell>
          <cell r="D504">
            <v>-5010410.96</v>
          </cell>
        </row>
        <row r="505">
          <cell r="A505">
            <v>2111020601</v>
          </cell>
          <cell r="B505" t="str">
            <v>OTRAS ENTIDADES DEL SISTEMA FINANCIERO</v>
          </cell>
          <cell r="C505">
            <v>-5000000</v>
          </cell>
          <cell r="D505">
            <v>-5000000</v>
          </cell>
        </row>
        <row r="506">
          <cell r="A506">
            <v>2111029901</v>
          </cell>
          <cell r="B506" t="str">
            <v>INTERESES Y OTROS POR PAGAR</v>
          </cell>
          <cell r="C506">
            <v>-10410.959999999999</v>
          </cell>
          <cell r="D506">
            <v>-10410.959999999999</v>
          </cell>
        </row>
        <row r="507">
          <cell r="A507">
            <v>211102990106</v>
          </cell>
          <cell r="B507" t="str">
            <v>OTRAS ENTIDADES DEL SISTEMA FINANCIERO</v>
          </cell>
          <cell r="C507">
            <v>-10410.959999999999</v>
          </cell>
          <cell r="D507">
            <v>-10410.959999999999</v>
          </cell>
        </row>
        <row r="508">
          <cell r="A508">
            <v>212</v>
          </cell>
          <cell r="B508" t="str">
            <v>PRESTAMOS</v>
          </cell>
          <cell r="C508">
            <v>-177856658.94999999</v>
          </cell>
          <cell r="D508">
            <v>-177856658.94999999</v>
          </cell>
        </row>
        <row r="509">
          <cell r="A509">
            <v>2121</v>
          </cell>
          <cell r="B509" t="str">
            <v>PRESTAMOS PACTADOS HASTA UN AÑO PLAZO</v>
          </cell>
          <cell r="C509">
            <v>-5001301.51</v>
          </cell>
          <cell r="D509">
            <v>-5001301.51</v>
          </cell>
        </row>
        <row r="510">
          <cell r="A510">
            <v>212106</v>
          </cell>
          <cell r="B510" t="str">
            <v>ADEUDADO A OTRAS ENTIDADES DEL SISTEMA FINANCIERO</v>
          </cell>
          <cell r="C510">
            <v>-5001301.51</v>
          </cell>
          <cell r="D510">
            <v>-5001301.51</v>
          </cell>
        </row>
        <row r="511">
          <cell r="A511">
            <v>2121060701</v>
          </cell>
          <cell r="B511" t="str">
            <v>BANCOS</v>
          </cell>
          <cell r="C511">
            <v>-5000000</v>
          </cell>
          <cell r="D511">
            <v>-5000000</v>
          </cell>
        </row>
        <row r="512">
          <cell r="A512">
            <v>2121069901</v>
          </cell>
          <cell r="B512" t="str">
            <v>INTERESES Y OTROS POR PAGAR</v>
          </cell>
          <cell r="C512">
            <v>-1301.51</v>
          </cell>
          <cell r="D512">
            <v>-1301.51</v>
          </cell>
        </row>
        <row r="513">
          <cell r="A513">
            <v>212106990107</v>
          </cell>
          <cell r="B513" t="str">
            <v>A BANCOS</v>
          </cell>
          <cell r="C513">
            <v>-1301.51</v>
          </cell>
          <cell r="D513">
            <v>-1301.51</v>
          </cell>
        </row>
        <row r="514">
          <cell r="A514">
            <v>2122</v>
          </cell>
          <cell r="B514" t="str">
            <v>PRESTAMOS PACTADOS A MAS DE UN AÑO PLAZO</v>
          </cell>
          <cell r="C514">
            <v>-3722481.69</v>
          </cell>
          <cell r="D514">
            <v>-3722481.69</v>
          </cell>
        </row>
        <row r="515">
          <cell r="A515">
            <v>212206</v>
          </cell>
          <cell r="B515" t="str">
            <v>ADEUDADO A OTRAS ENTIDADES DEL SISTEMA FINANCIERO</v>
          </cell>
          <cell r="C515">
            <v>-3522858.39</v>
          </cell>
          <cell r="D515">
            <v>-3522858.39</v>
          </cell>
        </row>
        <row r="516">
          <cell r="A516">
            <v>2122060701</v>
          </cell>
          <cell r="B516" t="str">
            <v>BANCOS</v>
          </cell>
          <cell r="C516">
            <v>-3506837.43</v>
          </cell>
          <cell r="D516">
            <v>-3506837.43</v>
          </cell>
        </row>
        <row r="517">
          <cell r="A517">
            <v>2122069901</v>
          </cell>
          <cell r="B517" t="str">
            <v>INTERESES Y OTROS POR PAGAR</v>
          </cell>
          <cell r="C517">
            <v>-16020.96</v>
          </cell>
          <cell r="D517">
            <v>-16020.96</v>
          </cell>
        </row>
        <row r="518">
          <cell r="A518">
            <v>212206990107</v>
          </cell>
          <cell r="B518" t="str">
            <v>A BANCOS</v>
          </cell>
          <cell r="C518">
            <v>-16020.96</v>
          </cell>
          <cell r="D518">
            <v>-16020.96</v>
          </cell>
        </row>
        <row r="519">
          <cell r="A519">
            <v>212207</v>
          </cell>
          <cell r="B519" t="str">
            <v>ADEUDADO AL BMI PARA PRESTAR A TERCEROS</v>
          </cell>
          <cell r="C519">
            <v>-199623.3</v>
          </cell>
          <cell r="D519">
            <v>-199623.3</v>
          </cell>
        </row>
        <row r="520">
          <cell r="A520">
            <v>2122070101</v>
          </cell>
          <cell r="B520" t="str">
            <v>PARA PRESTAR A TERCEROS</v>
          </cell>
          <cell r="C520">
            <v>-198485.07</v>
          </cell>
          <cell r="D520">
            <v>-198485.07</v>
          </cell>
        </row>
        <row r="521">
          <cell r="A521">
            <v>2122079901</v>
          </cell>
          <cell r="B521" t="str">
            <v>INTERESES Y OTROS POR PAGAR</v>
          </cell>
          <cell r="C521">
            <v>-1138.23</v>
          </cell>
          <cell r="D521">
            <v>-1138.23</v>
          </cell>
        </row>
        <row r="522">
          <cell r="A522">
            <v>2123</v>
          </cell>
          <cell r="B522" t="str">
            <v>PRESTAMOS PACTADOS A CINCO O MAS ANIOS PLAZO</v>
          </cell>
          <cell r="C522">
            <v>-169132875.75</v>
          </cell>
          <cell r="D522">
            <v>-169132875.75</v>
          </cell>
        </row>
        <row r="523">
          <cell r="A523">
            <v>212306</v>
          </cell>
          <cell r="B523" t="str">
            <v>ADEUDADO A ENTIDADES EXTRANJERAS</v>
          </cell>
          <cell r="C523">
            <v>-164355472.09999999</v>
          </cell>
          <cell r="D523">
            <v>-164355472.09999999</v>
          </cell>
        </row>
        <row r="524">
          <cell r="A524">
            <v>2123060201</v>
          </cell>
          <cell r="B524" t="str">
            <v>ADEUDADO A BANCOS EXTRANJEROS POR LINEAS DE CREDITO</v>
          </cell>
          <cell r="C524">
            <v>-93188218.099999994</v>
          </cell>
          <cell r="D524">
            <v>-93188218.099999994</v>
          </cell>
        </row>
        <row r="525">
          <cell r="A525">
            <v>2123060301</v>
          </cell>
          <cell r="B525" t="str">
            <v>ADEUDADO A BANCOS EXTRANJEROS - OTROS</v>
          </cell>
          <cell r="C525">
            <v>-70106019.709999993</v>
          </cell>
          <cell r="D525">
            <v>-70106019.709999993</v>
          </cell>
        </row>
        <row r="526">
          <cell r="A526">
            <v>2123069901</v>
          </cell>
          <cell r="B526" t="str">
            <v>INTERESES Y OTROS POR PAGAR</v>
          </cell>
          <cell r="C526">
            <v>-1061234.29</v>
          </cell>
          <cell r="D526">
            <v>-1061234.29</v>
          </cell>
        </row>
        <row r="527">
          <cell r="A527">
            <v>212306990102</v>
          </cell>
          <cell r="B527" t="str">
            <v>ADEUDADO A BANCOS EXTRANJEROS POR LINEAS DE CREDITO</v>
          </cell>
          <cell r="C527">
            <v>-359711.86</v>
          </cell>
          <cell r="D527">
            <v>-359711.86</v>
          </cell>
        </row>
        <row r="528">
          <cell r="A528">
            <v>212306990103</v>
          </cell>
          <cell r="B528" t="str">
            <v>ADEUDADO A BANCOS EXTRANJEROS - OTROS</v>
          </cell>
          <cell r="C528">
            <v>-701522.43</v>
          </cell>
          <cell r="D528">
            <v>-701522.43</v>
          </cell>
        </row>
        <row r="529">
          <cell r="A529">
            <v>212307</v>
          </cell>
          <cell r="B529" t="str">
            <v>OTROS PRESTAMOS</v>
          </cell>
          <cell r="C529">
            <v>-4777403.6500000004</v>
          </cell>
          <cell r="D529">
            <v>-4777403.6500000004</v>
          </cell>
        </row>
        <row r="530">
          <cell r="A530">
            <v>2123070101</v>
          </cell>
          <cell r="B530" t="str">
            <v>PARA PRESTAR A TERCEROS</v>
          </cell>
          <cell r="C530">
            <v>-4747761.68</v>
          </cell>
          <cell r="D530">
            <v>-4747761.68</v>
          </cell>
        </row>
        <row r="531">
          <cell r="A531">
            <v>2123079901</v>
          </cell>
          <cell r="B531" t="str">
            <v>INTERESES Y OTROS POR PAGAR</v>
          </cell>
          <cell r="C531">
            <v>-29641.97</v>
          </cell>
          <cell r="D531">
            <v>-29641.97</v>
          </cell>
        </row>
        <row r="532">
          <cell r="A532">
            <v>213</v>
          </cell>
          <cell r="B532" t="str">
            <v>OBLIGACIONES A LA VISTA</v>
          </cell>
          <cell r="C532">
            <v>-8392.99</v>
          </cell>
          <cell r="D532">
            <v>-8392.99</v>
          </cell>
        </row>
        <row r="533">
          <cell r="A533">
            <v>2130</v>
          </cell>
          <cell r="B533" t="str">
            <v>OBLIGACIONES A LA VISTA</v>
          </cell>
          <cell r="C533">
            <v>-8392.99</v>
          </cell>
          <cell r="D533">
            <v>-8392.99</v>
          </cell>
        </row>
        <row r="534">
          <cell r="A534">
            <v>213001</v>
          </cell>
          <cell r="B534" t="str">
            <v>CHEQUES PROPIOS</v>
          </cell>
          <cell r="C534">
            <v>-4656.07</v>
          </cell>
          <cell r="D534">
            <v>-4656.07</v>
          </cell>
        </row>
        <row r="535">
          <cell r="A535">
            <v>2130010201</v>
          </cell>
          <cell r="B535" t="str">
            <v>CHEQUES CERTIFICADOS - ML</v>
          </cell>
          <cell r="C535">
            <v>-4656.07</v>
          </cell>
          <cell r="D535">
            <v>-4656.07</v>
          </cell>
        </row>
        <row r="536">
          <cell r="A536">
            <v>213003</v>
          </cell>
          <cell r="B536" t="str">
            <v>COBROS POR CUENTA AJENA</v>
          </cell>
          <cell r="C536">
            <v>-3736.92</v>
          </cell>
          <cell r="D536">
            <v>-3736.92</v>
          </cell>
        </row>
        <row r="537">
          <cell r="A537">
            <v>2130030100</v>
          </cell>
          <cell r="B537" t="str">
            <v>COBRANZAS LOCALES</v>
          </cell>
          <cell r="C537">
            <v>-1588.03</v>
          </cell>
          <cell r="D537">
            <v>-1588.03</v>
          </cell>
        </row>
        <row r="538">
          <cell r="A538">
            <v>213003010004</v>
          </cell>
          <cell r="B538" t="str">
            <v>COLECTORES</v>
          </cell>
          <cell r="C538">
            <v>-1588.03</v>
          </cell>
          <cell r="D538">
            <v>-1588.03</v>
          </cell>
        </row>
        <row r="539">
          <cell r="A539">
            <v>21300301000401</v>
          </cell>
          <cell r="B539" t="str">
            <v>COLECTORES PROPIOS</v>
          </cell>
          <cell r="C539">
            <v>-195.86</v>
          </cell>
          <cell r="D539">
            <v>-195.86</v>
          </cell>
        </row>
        <row r="540">
          <cell r="A540">
            <v>21300301000402</v>
          </cell>
          <cell r="B540" t="str">
            <v>COLECTORES INTERENTIDADES</v>
          </cell>
          <cell r="C540">
            <v>-1392.17</v>
          </cell>
          <cell r="D540">
            <v>-1392.17</v>
          </cell>
        </row>
        <row r="541">
          <cell r="A541">
            <v>2130030300</v>
          </cell>
          <cell r="B541" t="str">
            <v>IMPUESTOS Y SERVICIOS PIBLICOS</v>
          </cell>
          <cell r="C541">
            <v>-2148.89</v>
          </cell>
          <cell r="D541">
            <v>-2148.89</v>
          </cell>
        </row>
        <row r="542">
          <cell r="A542">
            <v>213003030002</v>
          </cell>
          <cell r="B542" t="str">
            <v>SERVICIOS PUBLICOS</v>
          </cell>
          <cell r="C542">
            <v>-2148.89</v>
          </cell>
          <cell r="D542">
            <v>-2148.89</v>
          </cell>
        </row>
        <row r="543">
          <cell r="A543">
            <v>21300303000203</v>
          </cell>
          <cell r="B543" t="str">
            <v>SERVICIO TELEFONICO</v>
          </cell>
          <cell r="C543">
            <v>-2148.89</v>
          </cell>
          <cell r="D543">
            <v>-2148.89</v>
          </cell>
        </row>
        <row r="544">
          <cell r="A544">
            <v>22</v>
          </cell>
          <cell r="B544" t="str">
            <v>OTROS PASIVOS</v>
          </cell>
          <cell r="C544">
            <v>-249835706.06999999</v>
          </cell>
          <cell r="D544">
            <v>-249835706.06999999</v>
          </cell>
        </row>
        <row r="545">
          <cell r="A545">
            <v>222</v>
          </cell>
          <cell r="B545" t="str">
            <v>CUENTAS POR PAGAR</v>
          </cell>
          <cell r="C545">
            <v>-242989110.31</v>
          </cell>
          <cell r="D545">
            <v>-242989110.31</v>
          </cell>
        </row>
        <row r="546">
          <cell r="A546">
            <v>2220</v>
          </cell>
          <cell r="B546" t="str">
            <v>CUENTAS POR PAGAR</v>
          </cell>
          <cell r="C546">
            <v>-242989110.31</v>
          </cell>
          <cell r="D546">
            <v>-242989110.31</v>
          </cell>
        </row>
        <row r="547">
          <cell r="A547">
            <v>222005</v>
          </cell>
          <cell r="B547" t="str">
            <v>IMPUESTOS SERVICIOS PUBLICOS Y OTRAS OBLIGACIONES</v>
          </cell>
          <cell r="C547">
            <v>-579142.35</v>
          </cell>
          <cell r="D547">
            <v>-579142.35</v>
          </cell>
        </row>
        <row r="548">
          <cell r="A548">
            <v>2220050100</v>
          </cell>
          <cell r="B548" t="str">
            <v>IMPUESTOS</v>
          </cell>
          <cell r="C548">
            <v>-167563.76999999999</v>
          </cell>
          <cell r="D548">
            <v>-167563.76999999999</v>
          </cell>
        </row>
        <row r="549">
          <cell r="A549">
            <v>222005010001</v>
          </cell>
          <cell r="B549" t="str">
            <v>IVA POR PAGAR</v>
          </cell>
          <cell r="C549">
            <v>-167563.76999999999</v>
          </cell>
          <cell r="D549">
            <v>-167563.76999999999</v>
          </cell>
        </row>
        <row r="550">
          <cell r="A550">
            <v>2220050200</v>
          </cell>
          <cell r="B550" t="str">
            <v>SERVICIOS PUBLICOS</v>
          </cell>
          <cell r="C550">
            <v>-40218.61</v>
          </cell>
          <cell r="D550">
            <v>-40218.61</v>
          </cell>
        </row>
        <row r="551">
          <cell r="A551">
            <v>222005020001</v>
          </cell>
          <cell r="B551" t="str">
            <v>TELEFONO</v>
          </cell>
          <cell r="C551">
            <v>-17878.37</v>
          </cell>
          <cell r="D551">
            <v>-17878.37</v>
          </cell>
        </row>
        <row r="552">
          <cell r="A552">
            <v>222005020002</v>
          </cell>
          <cell r="B552" t="str">
            <v>AGUA</v>
          </cell>
          <cell r="C552">
            <v>-2719.88</v>
          </cell>
          <cell r="D552">
            <v>-2719.88</v>
          </cell>
        </row>
        <row r="553">
          <cell r="A553">
            <v>222005020003</v>
          </cell>
          <cell r="B553" t="str">
            <v>ENERGIA ELECTRICA</v>
          </cell>
          <cell r="C553">
            <v>-19620.36</v>
          </cell>
          <cell r="D553">
            <v>-19620.36</v>
          </cell>
        </row>
        <row r="554">
          <cell r="A554">
            <v>2220050300</v>
          </cell>
          <cell r="B554" t="str">
            <v>CUOTA PATRONAL ISSS</v>
          </cell>
          <cell r="C554">
            <v>-16290.8</v>
          </cell>
          <cell r="D554">
            <v>-16290.8</v>
          </cell>
        </row>
        <row r="555">
          <cell r="A555">
            <v>222005030001</v>
          </cell>
          <cell r="B555" t="str">
            <v>SALUD</v>
          </cell>
          <cell r="C555">
            <v>-14770.72</v>
          </cell>
          <cell r="D555">
            <v>-14770.72</v>
          </cell>
        </row>
        <row r="556">
          <cell r="A556">
            <v>222005030003</v>
          </cell>
          <cell r="B556" t="str">
            <v>INSTITUTO SALVADOREÑO DE FORMACION PROFESIONAL</v>
          </cell>
          <cell r="C556">
            <v>-1520.08</v>
          </cell>
          <cell r="D556">
            <v>-1520.08</v>
          </cell>
        </row>
        <row r="557">
          <cell r="A557">
            <v>2220050400</v>
          </cell>
          <cell r="B557" t="str">
            <v>PROVEEDORES</v>
          </cell>
          <cell r="C557">
            <v>-317144.07</v>
          </cell>
          <cell r="D557">
            <v>-317144.07</v>
          </cell>
        </row>
        <row r="558">
          <cell r="A558">
            <v>222005040001</v>
          </cell>
          <cell r="B558" t="str">
            <v>PROVEEDORES</v>
          </cell>
          <cell r="C558">
            <v>-282727.92</v>
          </cell>
          <cell r="D558">
            <v>-282727.92</v>
          </cell>
        </row>
        <row r="559">
          <cell r="A559">
            <v>222005040003</v>
          </cell>
          <cell r="B559" t="str">
            <v>PROVEEDORES - BANCA MOVIL</v>
          </cell>
          <cell r="C559">
            <v>-34416.15</v>
          </cell>
          <cell r="D559">
            <v>-34416.15</v>
          </cell>
        </row>
        <row r="560">
          <cell r="A560">
            <v>2220050700</v>
          </cell>
          <cell r="B560" t="str">
            <v>AFP</v>
          </cell>
          <cell r="C560">
            <v>-37925.1</v>
          </cell>
          <cell r="D560">
            <v>-37925.1</v>
          </cell>
        </row>
        <row r="561">
          <cell r="A561">
            <v>222005070001</v>
          </cell>
          <cell r="B561" t="str">
            <v>CONFIA</v>
          </cell>
          <cell r="C561">
            <v>-11731.11</v>
          </cell>
          <cell r="D561">
            <v>-11731.11</v>
          </cell>
        </row>
        <row r="562">
          <cell r="A562">
            <v>222005070002</v>
          </cell>
          <cell r="B562" t="str">
            <v>CRECER</v>
          </cell>
          <cell r="C562">
            <v>-26193.99</v>
          </cell>
          <cell r="D562">
            <v>-26193.99</v>
          </cell>
        </row>
        <row r="563">
          <cell r="A563">
            <v>222006</v>
          </cell>
          <cell r="B563" t="str">
            <v>IMPUESTO SOBRE LA RENTA</v>
          </cell>
          <cell r="C563">
            <v>-1283145.33</v>
          </cell>
          <cell r="D563">
            <v>-1283145.33</v>
          </cell>
        </row>
        <row r="564">
          <cell r="A564">
            <v>2220060000</v>
          </cell>
          <cell r="B564" t="str">
            <v>IMPUESTO SOBRE LA RENTA</v>
          </cell>
          <cell r="C564">
            <v>-1283145.33</v>
          </cell>
          <cell r="D564">
            <v>-1283145.33</v>
          </cell>
        </row>
        <row r="565">
          <cell r="A565">
            <v>222007</v>
          </cell>
          <cell r="B565" t="str">
            <v>PASIVOS TRANSITORIOS</v>
          </cell>
          <cell r="C565">
            <v>-1744.78</v>
          </cell>
          <cell r="D565">
            <v>-1744.78</v>
          </cell>
        </row>
        <row r="566">
          <cell r="A566">
            <v>2220070201</v>
          </cell>
          <cell r="B566" t="str">
            <v>COBROS POR CUENTA AJENA</v>
          </cell>
          <cell r="C566">
            <v>-1744.78</v>
          </cell>
          <cell r="D566">
            <v>-1744.78</v>
          </cell>
        </row>
        <row r="567">
          <cell r="A567">
            <v>222007020102</v>
          </cell>
          <cell r="B567" t="str">
            <v>SEGURO DE DEUDA</v>
          </cell>
          <cell r="C567">
            <v>-781.16</v>
          </cell>
          <cell r="D567">
            <v>-781.16</v>
          </cell>
        </row>
        <row r="568">
          <cell r="A568">
            <v>222007020104</v>
          </cell>
          <cell r="B568" t="str">
            <v>SEGUROS DE CESANTIA</v>
          </cell>
          <cell r="C568">
            <v>-652.5</v>
          </cell>
          <cell r="D568">
            <v>-652.5</v>
          </cell>
        </row>
        <row r="569">
          <cell r="A569">
            <v>222007020107</v>
          </cell>
          <cell r="B569" t="str">
            <v>SEGURO POR DAÑOS</v>
          </cell>
          <cell r="C569">
            <v>-311.12</v>
          </cell>
          <cell r="D569">
            <v>-311.12</v>
          </cell>
        </row>
        <row r="570">
          <cell r="A570">
            <v>222099</v>
          </cell>
          <cell r="B570" t="str">
            <v>OTRAS</v>
          </cell>
          <cell r="C570">
            <v>-241125077.84999999</v>
          </cell>
          <cell r="D570">
            <v>-241125077.84999999</v>
          </cell>
        </row>
        <row r="571">
          <cell r="A571">
            <v>2220990101</v>
          </cell>
          <cell r="B571" t="str">
            <v>SOBRANTES DE CAJA</v>
          </cell>
          <cell r="C571">
            <v>-6041.61</v>
          </cell>
          <cell r="D571">
            <v>-6041.61</v>
          </cell>
        </row>
        <row r="572">
          <cell r="A572">
            <v>222099010102</v>
          </cell>
          <cell r="B572" t="str">
            <v>AGENCIAS</v>
          </cell>
          <cell r="C572">
            <v>-1.61</v>
          </cell>
          <cell r="D572">
            <v>-1.61</v>
          </cell>
        </row>
        <row r="573">
          <cell r="A573">
            <v>222099010103</v>
          </cell>
          <cell r="B573" t="str">
            <v>SOBRANTE EN ATM´S</v>
          </cell>
          <cell r="C573">
            <v>-6040</v>
          </cell>
          <cell r="D573">
            <v>-6040</v>
          </cell>
        </row>
        <row r="574">
          <cell r="A574">
            <v>2220990201</v>
          </cell>
          <cell r="B574" t="str">
            <v>DEBITO FISCAL</v>
          </cell>
          <cell r="C574">
            <v>-16104.42</v>
          </cell>
          <cell r="D574">
            <v>-16104.42</v>
          </cell>
        </row>
        <row r="575">
          <cell r="A575">
            <v>222099020102</v>
          </cell>
          <cell r="B575" t="str">
            <v>RETENCION IVA 1 %</v>
          </cell>
          <cell r="C575">
            <v>-7317.75</v>
          </cell>
          <cell r="D575">
            <v>-7317.75</v>
          </cell>
        </row>
        <row r="576">
          <cell r="A576">
            <v>222099020103</v>
          </cell>
          <cell r="B576" t="str">
            <v>RETENCION IVA 13%</v>
          </cell>
          <cell r="C576">
            <v>-8786.67</v>
          </cell>
          <cell r="D576">
            <v>-8786.67</v>
          </cell>
        </row>
        <row r="577">
          <cell r="A577">
            <v>2220999101</v>
          </cell>
          <cell r="B577" t="str">
            <v>OTRAS</v>
          </cell>
          <cell r="C577">
            <v>-241102931.81999999</v>
          </cell>
          <cell r="D577">
            <v>-241102931.81999999</v>
          </cell>
        </row>
        <row r="578">
          <cell r="A578">
            <v>222099910102</v>
          </cell>
          <cell r="B578" t="str">
            <v>EXCEDENTES DE CUOTAS</v>
          </cell>
          <cell r="C578">
            <v>-388.1</v>
          </cell>
          <cell r="D578">
            <v>-388.1</v>
          </cell>
        </row>
        <row r="579">
          <cell r="A579">
            <v>222099910104</v>
          </cell>
          <cell r="B579" t="str">
            <v>SERVICIOS DE TARJETAS DE CREDITO Y DEBITO POR PAGAR</v>
          </cell>
          <cell r="C579">
            <v>-83905.55</v>
          </cell>
          <cell r="D579">
            <v>-83905.55</v>
          </cell>
        </row>
        <row r="580">
          <cell r="A580">
            <v>222099910105</v>
          </cell>
          <cell r="B580" t="str">
            <v>FONDO PARA GASTOS DE PUBLICIDAD DEL SISTEMA FEDECREDITO</v>
          </cell>
          <cell r="C580">
            <v>-1370279.75</v>
          </cell>
          <cell r="D580">
            <v>-1370279.75</v>
          </cell>
        </row>
        <row r="581">
          <cell r="A581">
            <v>222099910106</v>
          </cell>
          <cell r="B581" t="str">
            <v>VALORES PENDIENTES DE OPERACIONES TRANSFER365</v>
          </cell>
          <cell r="C581">
            <v>-10146.620000000001</v>
          </cell>
          <cell r="D581">
            <v>-10146.620000000001</v>
          </cell>
        </row>
        <row r="582">
          <cell r="A582">
            <v>222099910107</v>
          </cell>
          <cell r="B582" t="str">
            <v>ACCIONES POR DEVOLVER</v>
          </cell>
          <cell r="C582">
            <v>-1514250</v>
          </cell>
          <cell r="D582">
            <v>-1514250</v>
          </cell>
        </row>
        <row r="583">
          <cell r="A583">
            <v>222099910109</v>
          </cell>
          <cell r="B583" t="str">
            <v>RESERVA DE LIQUIDEZ</v>
          </cell>
          <cell r="C583">
            <v>-218914082.09999999</v>
          </cell>
          <cell r="D583">
            <v>-218914082.09999999</v>
          </cell>
        </row>
        <row r="584">
          <cell r="A584">
            <v>22209991010903</v>
          </cell>
          <cell r="B584" t="str">
            <v>ENTIDADES SOCIAS NO SUPERVISADAS POR SSF</v>
          </cell>
          <cell r="C584">
            <v>-217812313.41</v>
          </cell>
          <cell r="D584">
            <v>-217812313.41</v>
          </cell>
        </row>
        <row r="585">
          <cell r="A585">
            <v>2220999101090300</v>
          </cell>
          <cell r="B585" t="str">
            <v>CAJAS DE CREDITO</v>
          </cell>
          <cell r="C585">
            <v>-205937092.71000001</v>
          </cell>
          <cell r="D585">
            <v>-205937092.71000001</v>
          </cell>
        </row>
        <row r="586">
          <cell r="A586">
            <v>2220999101090300</v>
          </cell>
          <cell r="B586" t="str">
            <v>BANCOS DE LOS TRABAJADORES</v>
          </cell>
          <cell r="C586">
            <v>-11875220.699999999</v>
          </cell>
          <cell r="D586">
            <v>-11875220.699999999</v>
          </cell>
        </row>
        <row r="587">
          <cell r="A587">
            <v>22209991010904</v>
          </cell>
          <cell r="B587" t="str">
            <v>EX SOCIO DE FEDECRÉDITO-CAJA DE CRÉDITO DE COLÓN</v>
          </cell>
          <cell r="C587">
            <v>-1101768.69</v>
          </cell>
          <cell r="D587">
            <v>-1101768.69</v>
          </cell>
        </row>
        <row r="588">
          <cell r="A588">
            <v>222099910111</v>
          </cell>
          <cell r="B588" t="str">
            <v>DISPONIBLE DE ENTIDADES SOCIAS</v>
          </cell>
          <cell r="C588">
            <v>-8520872.0700000003</v>
          </cell>
          <cell r="D588">
            <v>-8520872.0700000003</v>
          </cell>
        </row>
        <row r="589">
          <cell r="A589">
            <v>22209991011101</v>
          </cell>
          <cell r="B589" t="str">
            <v>CAJAS DE CREDITO</v>
          </cell>
          <cell r="C589">
            <v>-7648015.5899999999</v>
          </cell>
          <cell r="D589">
            <v>-7648015.5899999999</v>
          </cell>
        </row>
        <row r="590">
          <cell r="A590">
            <v>22209991011102</v>
          </cell>
          <cell r="B590" t="str">
            <v>BANCOS DE LOS TRABAJADORES</v>
          </cell>
          <cell r="C590">
            <v>-769513.62</v>
          </cell>
          <cell r="D590">
            <v>-769513.62</v>
          </cell>
        </row>
        <row r="591">
          <cell r="A591">
            <v>22209991011103</v>
          </cell>
          <cell r="B591" t="str">
            <v>FEDESERVI</v>
          </cell>
          <cell r="C591">
            <v>-103342.86</v>
          </cell>
          <cell r="D591">
            <v>-103342.86</v>
          </cell>
        </row>
        <row r="592">
          <cell r="A592">
            <v>222099910113</v>
          </cell>
          <cell r="B592" t="str">
            <v>CUOTA PLAN DE MARKETING</v>
          </cell>
          <cell r="C592">
            <v>-175848.58</v>
          </cell>
          <cell r="D592">
            <v>-175848.58</v>
          </cell>
        </row>
        <row r="593">
          <cell r="A593">
            <v>222099910117</v>
          </cell>
          <cell r="B593" t="str">
            <v>FONDO BECAS</v>
          </cell>
          <cell r="C593">
            <v>-15230</v>
          </cell>
          <cell r="D593">
            <v>-15230</v>
          </cell>
        </row>
        <row r="594">
          <cell r="A594">
            <v>222099910118</v>
          </cell>
          <cell r="B594" t="str">
            <v>IPSFA</v>
          </cell>
          <cell r="C594">
            <v>-63.89</v>
          </cell>
          <cell r="D594">
            <v>-63.89</v>
          </cell>
        </row>
        <row r="595">
          <cell r="A595">
            <v>222099910122</v>
          </cell>
          <cell r="B595" t="str">
            <v>CUOTAS GASTOS FUNCIONAMIENTO CADI</v>
          </cell>
          <cell r="C595">
            <v>-423868.1</v>
          </cell>
          <cell r="D595">
            <v>-423868.1</v>
          </cell>
        </row>
        <row r="596">
          <cell r="A596">
            <v>222099910132</v>
          </cell>
          <cell r="B596" t="str">
            <v>ADMINISTRACION DE VENTAS</v>
          </cell>
          <cell r="C596">
            <v>-22858.63</v>
          </cell>
          <cell r="D596">
            <v>-22858.63</v>
          </cell>
        </row>
        <row r="597">
          <cell r="A597">
            <v>22209991013202</v>
          </cell>
          <cell r="B597" t="str">
            <v>CONTRACARGOS</v>
          </cell>
          <cell r="C597">
            <v>-22858.63</v>
          </cell>
          <cell r="D597">
            <v>-22858.63</v>
          </cell>
        </row>
        <row r="598">
          <cell r="A598">
            <v>222099910133</v>
          </cell>
          <cell r="B598" t="str">
            <v>COMISIONES Y CARGOS DE TARJETA POR LIQUIDAR</v>
          </cell>
          <cell r="C598">
            <v>-765480.17</v>
          </cell>
          <cell r="D598">
            <v>-765480.17</v>
          </cell>
        </row>
        <row r="599">
          <cell r="A599">
            <v>222099910134</v>
          </cell>
          <cell r="B599" t="str">
            <v>FONDOS SIGUE CORPORATION</v>
          </cell>
          <cell r="C599">
            <v>-119936.25</v>
          </cell>
          <cell r="D599">
            <v>-119936.25</v>
          </cell>
        </row>
        <row r="600">
          <cell r="A600">
            <v>222099910135</v>
          </cell>
          <cell r="B600" t="str">
            <v>FONDOS RECIBA NETWORKS</v>
          </cell>
          <cell r="C600">
            <v>-119891.04</v>
          </cell>
          <cell r="D600">
            <v>-119891.04</v>
          </cell>
        </row>
        <row r="601">
          <cell r="A601">
            <v>222099910136</v>
          </cell>
          <cell r="B601" t="str">
            <v>TELECOM</v>
          </cell>
          <cell r="C601">
            <v>-33415.68</v>
          </cell>
          <cell r="D601">
            <v>-33415.68</v>
          </cell>
        </row>
        <row r="602">
          <cell r="A602">
            <v>222099910137</v>
          </cell>
          <cell r="B602" t="str">
            <v>UNITELLER</v>
          </cell>
          <cell r="C602">
            <v>-295134.25</v>
          </cell>
          <cell r="D602">
            <v>-295134.25</v>
          </cell>
        </row>
        <row r="603">
          <cell r="A603">
            <v>222099910140</v>
          </cell>
          <cell r="B603" t="str">
            <v>EMPRESAS REMESADORAS</v>
          </cell>
          <cell r="C603">
            <v>-252858.94</v>
          </cell>
          <cell r="D603">
            <v>-252858.94</v>
          </cell>
        </row>
        <row r="604">
          <cell r="A604">
            <v>222099910143</v>
          </cell>
          <cell r="B604" t="str">
            <v>COLECTURIA DELSUR</v>
          </cell>
          <cell r="C604">
            <v>-76382.11</v>
          </cell>
          <cell r="D604">
            <v>-76382.11</v>
          </cell>
        </row>
        <row r="605">
          <cell r="A605">
            <v>222099910145</v>
          </cell>
          <cell r="B605" t="str">
            <v>OPERACIONES POR APLICAR</v>
          </cell>
          <cell r="C605">
            <v>-144531.71</v>
          </cell>
          <cell r="D605">
            <v>-144531.71</v>
          </cell>
        </row>
        <row r="606">
          <cell r="A606">
            <v>222099910146</v>
          </cell>
          <cell r="B606" t="str">
            <v>SERVICIO DE ATM´S</v>
          </cell>
          <cell r="C606">
            <v>-371.6</v>
          </cell>
          <cell r="D606">
            <v>-371.6</v>
          </cell>
        </row>
        <row r="607">
          <cell r="A607">
            <v>22209991014602</v>
          </cell>
          <cell r="B607" t="str">
            <v>COMISIONES POR SERVICIO DE RED ATM´S</v>
          </cell>
          <cell r="C607">
            <v>-371.6</v>
          </cell>
          <cell r="D607">
            <v>-371.6</v>
          </cell>
        </row>
        <row r="608">
          <cell r="A608">
            <v>2220999101460200</v>
          </cell>
          <cell r="B608" t="str">
            <v>COMISION A ATH POR OPERACIONES DE OTROS BANCOS EN ATM DE FCB</v>
          </cell>
          <cell r="C608">
            <v>-371.6</v>
          </cell>
          <cell r="D608">
            <v>-371.6</v>
          </cell>
        </row>
        <row r="609">
          <cell r="A609">
            <v>222099910147</v>
          </cell>
          <cell r="B609" t="str">
            <v>AES</v>
          </cell>
          <cell r="C609">
            <v>-128700.44</v>
          </cell>
          <cell r="D609">
            <v>-128700.44</v>
          </cell>
        </row>
        <row r="610">
          <cell r="A610">
            <v>22209991014701</v>
          </cell>
          <cell r="B610" t="str">
            <v>SERVICIO DE CAESS</v>
          </cell>
          <cell r="C610">
            <v>-33473.620000000003</v>
          </cell>
          <cell r="D610">
            <v>-33473.620000000003</v>
          </cell>
        </row>
        <row r="611">
          <cell r="A611">
            <v>22209991014702</v>
          </cell>
          <cell r="B611" t="str">
            <v>SERVICIO DE CLESA</v>
          </cell>
          <cell r="C611">
            <v>-40084.65</v>
          </cell>
          <cell r="D611">
            <v>-40084.65</v>
          </cell>
        </row>
        <row r="612">
          <cell r="A612">
            <v>22209991014703</v>
          </cell>
          <cell r="B612" t="str">
            <v>SERVICIO DE EEO</v>
          </cell>
          <cell r="C612">
            <v>-33857.050000000003</v>
          </cell>
          <cell r="D612">
            <v>-33857.050000000003</v>
          </cell>
        </row>
        <row r="613">
          <cell r="A613">
            <v>22209991014704</v>
          </cell>
          <cell r="B613" t="str">
            <v>SERVICIO DE DEUSEN</v>
          </cell>
          <cell r="C613">
            <v>-21285.119999999999</v>
          </cell>
          <cell r="D613">
            <v>-21285.119999999999</v>
          </cell>
        </row>
        <row r="614">
          <cell r="A614">
            <v>222099910149</v>
          </cell>
          <cell r="B614" t="str">
            <v>RECARGA DE SALDO EN CELULARES</v>
          </cell>
          <cell r="C614">
            <v>-47649.5</v>
          </cell>
          <cell r="D614">
            <v>-47649.5</v>
          </cell>
        </row>
        <row r="615">
          <cell r="A615">
            <v>22209991014901</v>
          </cell>
          <cell r="B615" t="str">
            <v>RECARGA DE SALDO CLARO</v>
          </cell>
          <cell r="C615">
            <v>-46928.75</v>
          </cell>
          <cell r="D615">
            <v>-46928.75</v>
          </cell>
        </row>
        <row r="616">
          <cell r="A616">
            <v>22209991014902</v>
          </cell>
          <cell r="B616" t="str">
            <v>DIGICEL</v>
          </cell>
          <cell r="C616">
            <v>-79.75</v>
          </cell>
          <cell r="D616">
            <v>-79.75</v>
          </cell>
        </row>
        <row r="617">
          <cell r="A617">
            <v>22209991014903</v>
          </cell>
          <cell r="B617" t="str">
            <v>TELEFONICA</v>
          </cell>
          <cell r="C617">
            <v>-641</v>
          </cell>
          <cell r="D617">
            <v>-641</v>
          </cell>
        </row>
        <row r="618">
          <cell r="A618">
            <v>222099910150</v>
          </cell>
          <cell r="B618" t="str">
            <v>COLECTURIA BELCORP</v>
          </cell>
          <cell r="C618">
            <v>-4949.8999999999996</v>
          </cell>
          <cell r="D618">
            <v>-4949.8999999999996</v>
          </cell>
        </row>
        <row r="619">
          <cell r="A619">
            <v>22209991015001</v>
          </cell>
          <cell r="B619" t="str">
            <v>SERVICIO DE COLECTURIA BELCORP</v>
          </cell>
          <cell r="C619">
            <v>-4949.8999999999996</v>
          </cell>
          <cell r="D619">
            <v>-4949.8999999999996</v>
          </cell>
        </row>
        <row r="620">
          <cell r="A620">
            <v>222099910151</v>
          </cell>
          <cell r="B620" t="str">
            <v>SERVICIO DE COLECTURIA</v>
          </cell>
          <cell r="C620">
            <v>-190868.51</v>
          </cell>
          <cell r="D620">
            <v>-190868.51</v>
          </cell>
        </row>
        <row r="621">
          <cell r="A621">
            <v>22209991015101</v>
          </cell>
          <cell r="B621" t="str">
            <v>SERVICIO DE ANDA</v>
          </cell>
          <cell r="C621">
            <v>-24927.91</v>
          </cell>
          <cell r="D621">
            <v>-24927.91</v>
          </cell>
        </row>
        <row r="622">
          <cell r="A622">
            <v>22209991015103</v>
          </cell>
          <cell r="B622" t="str">
            <v>SERVICIO DE TELEFONIA TIGO</v>
          </cell>
          <cell r="C622">
            <v>-23943.02</v>
          </cell>
          <cell r="D622">
            <v>-23943.02</v>
          </cell>
        </row>
        <row r="623">
          <cell r="A623">
            <v>22209991015105</v>
          </cell>
          <cell r="B623" t="str">
            <v>DIGICEL</v>
          </cell>
          <cell r="C623">
            <v>-99.61</v>
          </cell>
          <cell r="D623">
            <v>-99.61</v>
          </cell>
        </row>
        <row r="624">
          <cell r="A624">
            <v>22209991015106</v>
          </cell>
          <cell r="B624" t="str">
            <v>TELEFONICA</v>
          </cell>
          <cell r="C624">
            <v>-3344.09</v>
          </cell>
          <cell r="D624">
            <v>-3344.09</v>
          </cell>
        </row>
        <row r="625">
          <cell r="A625">
            <v>22209991015107</v>
          </cell>
          <cell r="B625" t="str">
            <v>SEGUROS FEDECREDITO</v>
          </cell>
          <cell r="C625">
            <v>-6802.35</v>
          </cell>
          <cell r="D625">
            <v>-6802.35</v>
          </cell>
        </row>
        <row r="626">
          <cell r="A626">
            <v>2220999101510700</v>
          </cell>
          <cell r="B626" t="str">
            <v>SEGUROS FEDECREDITO, S.A.</v>
          </cell>
          <cell r="C626">
            <v>-183.83</v>
          </cell>
          <cell r="D626">
            <v>-183.83</v>
          </cell>
        </row>
        <row r="627">
          <cell r="A627">
            <v>2220999101510700</v>
          </cell>
          <cell r="B627" t="str">
            <v>FEDECREDITO VIDA, S.A., SEGUROS DE PERSONAS</v>
          </cell>
          <cell r="C627">
            <v>-6618.52</v>
          </cell>
          <cell r="D627">
            <v>-6618.52</v>
          </cell>
        </row>
        <row r="628">
          <cell r="A628">
            <v>22209991015108</v>
          </cell>
          <cell r="B628" t="str">
            <v>MULTINET</v>
          </cell>
          <cell r="C628">
            <v>-3998.26</v>
          </cell>
          <cell r="D628">
            <v>-3998.26</v>
          </cell>
        </row>
        <row r="629">
          <cell r="A629">
            <v>22209991015109</v>
          </cell>
          <cell r="B629" t="str">
            <v>ARABELA</v>
          </cell>
          <cell r="C629">
            <v>-229.18</v>
          </cell>
          <cell r="D629">
            <v>-229.18</v>
          </cell>
        </row>
        <row r="630">
          <cell r="A630">
            <v>22209991015110</v>
          </cell>
          <cell r="B630" t="str">
            <v>CREDI Q</v>
          </cell>
          <cell r="C630">
            <v>-12996.6</v>
          </cell>
          <cell r="D630">
            <v>-12996.6</v>
          </cell>
        </row>
        <row r="631">
          <cell r="A631">
            <v>22209991015111</v>
          </cell>
          <cell r="B631" t="str">
            <v>RENA WARE</v>
          </cell>
          <cell r="C631">
            <v>-132.9</v>
          </cell>
          <cell r="D631">
            <v>-132.9</v>
          </cell>
        </row>
        <row r="632">
          <cell r="A632">
            <v>22209991015112</v>
          </cell>
          <cell r="B632" t="str">
            <v>UNIVERSIDADES</v>
          </cell>
          <cell r="C632">
            <v>-3165.05</v>
          </cell>
          <cell r="D632">
            <v>-3165.05</v>
          </cell>
        </row>
        <row r="633">
          <cell r="A633">
            <v>2220999101511200</v>
          </cell>
          <cell r="B633" t="str">
            <v>UNIVERSIDAD FRANCISCO GAVIDIA</v>
          </cell>
          <cell r="C633">
            <v>-2705.05</v>
          </cell>
          <cell r="D633">
            <v>-2705.05</v>
          </cell>
        </row>
        <row r="634">
          <cell r="A634">
            <v>2220999101511200</v>
          </cell>
          <cell r="B634" t="str">
            <v>UNIVERSIDAD DE ORIENTE - UNIVO</v>
          </cell>
          <cell r="C634">
            <v>-460</v>
          </cell>
          <cell r="D634">
            <v>-460</v>
          </cell>
        </row>
        <row r="635">
          <cell r="A635">
            <v>22209991015113</v>
          </cell>
          <cell r="B635" t="str">
            <v>DISTRIBUIDORAS AUTOMOTRIZ</v>
          </cell>
          <cell r="C635">
            <v>-837</v>
          </cell>
          <cell r="D635">
            <v>-837</v>
          </cell>
        </row>
        <row r="636">
          <cell r="A636">
            <v>2220999101511290</v>
          </cell>
          <cell r="B636" t="str">
            <v>YAMAHA</v>
          </cell>
          <cell r="C636">
            <v>-837</v>
          </cell>
          <cell r="D636">
            <v>-837</v>
          </cell>
        </row>
        <row r="637">
          <cell r="A637">
            <v>22209991015114</v>
          </cell>
          <cell r="B637" t="str">
            <v>ALMACENES PRADO</v>
          </cell>
          <cell r="C637">
            <v>-238.77</v>
          </cell>
          <cell r="D637">
            <v>-238.77</v>
          </cell>
        </row>
        <row r="638">
          <cell r="A638">
            <v>22209991015115</v>
          </cell>
          <cell r="B638" t="str">
            <v>FONDO SOCIAL PARA LA VIVIENDA</v>
          </cell>
          <cell r="C638">
            <v>-109452.98</v>
          </cell>
          <cell r="D638">
            <v>-109452.98</v>
          </cell>
        </row>
        <row r="639">
          <cell r="A639">
            <v>22209991015116</v>
          </cell>
          <cell r="B639" t="str">
            <v>AVON</v>
          </cell>
          <cell r="C639">
            <v>-700.79</v>
          </cell>
          <cell r="D639">
            <v>-700.79</v>
          </cell>
        </row>
        <row r="640">
          <cell r="A640">
            <v>222099910152</v>
          </cell>
          <cell r="B640" t="str">
            <v>SERVICIO DE COLECTURIA EXTERNA</v>
          </cell>
          <cell r="C640">
            <v>-19801.36</v>
          </cell>
          <cell r="D640">
            <v>-19801.36</v>
          </cell>
        </row>
        <row r="641">
          <cell r="A641">
            <v>22209991015201</v>
          </cell>
          <cell r="B641" t="str">
            <v>PAGOS COLECTADOS</v>
          </cell>
          <cell r="C641">
            <v>-19801.36</v>
          </cell>
          <cell r="D641">
            <v>-19801.36</v>
          </cell>
        </row>
        <row r="642">
          <cell r="A642">
            <v>2220999101520090</v>
          </cell>
          <cell r="B642" t="str">
            <v>FARMACIAS ECONOMICAS</v>
          </cell>
          <cell r="C642">
            <v>-19801.36</v>
          </cell>
          <cell r="D642">
            <v>-19801.36</v>
          </cell>
        </row>
        <row r="643">
          <cell r="A643">
            <v>222099910153</v>
          </cell>
          <cell r="B643" t="str">
            <v>COMERCIALIZACION DE SEGUROS</v>
          </cell>
          <cell r="C643">
            <v>-54500.35</v>
          </cell>
          <cell r="D643">
            <v>-54500.35</v>
          </cell>
        </row>
        <row r="644">
          <cell r="A644">
            <v>22209991015301</v>
          </cell>
          <cell r="B644" t="str">
            <v>FEDECREDITO VIDA, S.A., SEGUROS DE PERSONAS</v>
          </cell>
          <cell r="C644">
            <v>-54120.6</v>
          </cell>
          <cell r="D644">
            <v>-54120.6</v>
          </cell>
        </row>
        <row r="645">
          <cell r="A645">
            <v>22209991015302</v>
          </cell>
          <cell r="B645" t="str">
            <v>SEGUROS FEDECREDITO, S.A.</v>
          </cell>
          <cell r="C645">
            <v>-32.5</v>
          </cell>
          <cell r="D645">
            <v>-32.5</v>
          </cell>
        </row>
        <row r="646">
          <cell r="A646">
            <v>2220999101530200</v>
          </cell>
          <cell r="B646" t="str">
            <v>COMERCIALIZACION SEGURO REMESAS FAMILIARES</v>
          </cell>
          <cell r="C646">
            <v>-32.5</v>
          </cell>
          <cell r="D646">
            <v>-32.5</v>
          </cell>
        </row>
        <row r="647">
          <cell r="A647">
            <v>22209991015303</v>
          </cell>
          <cell r="B647" t="str">
            <v>SERVICIO DE COMERCIALIZACION</v>
          </cell>
          <cell r="C647">
            <v>-347.25</v>
          </cell>
          <cell r="D647">
            <v>-347.25</v>
          </cell>
        </row>
        <row r="648">
          <cell r="A648">
            <v>2220999101530300</v>
          </cell>
          <cell r="B648" t="str">
            <v>SEGURO DE ASISTENCIA EXEQUIAL REPATRIACION</v>
          </cell>
          <cell r="C648">
            <v>-347.25</v>
          </cell>
          <cell r="D648">
            <v>-347.25</v>
          </cell>
        </row>
        <row r="649">
          <cell r="A649">
            <v>222099910156</v>
          </cell>
          <cell r="B649" t="str">
            <v>SERVICIO DE BANCA MOVIL</v>
          </cell>
          <cell r="C649">
            <v>-25414.82</v>
          </cell>
          <cell r="D649">
            <v>-25414.82</v>
          </cell>
        </row>
        <row r="650">
          <cell r="A650">
            <v>22209991015601</v>
          </cell>
          <cell r="B650" t="str">
            <v>SERVICIO DE BANCA MOVIL</v>
          </cell>
          <cell r="C650">
            <v>-25414.82</v>
          </cell>
          <cell r="D650">
            <v>-25414.82</v>
          </cell>
        </row>
        <row r="651">
          <cell r="A651">
            <v>222099910162</v>
          </cell>
          <cell r="B651" t="str">
            <v>COMISIONES POR SERVICIO</v>
          </cell>
          <cell r="C651">
            <v>-38739.1</v>
          </cell>
          <cell r="D651">
            <v>-38739.1</v>
          </cell>
        </row>
        <row r="652">
          <cell r="A652">
            <v>22209991016202</v>
          </cell>
          <cell r="B652" t="str">
            <v>COMISION POR SERVICIOS DE COLECTORES DE MESES ANTERIORES</v>
          </cell>
          <cell r="C652">
            <v>-30034.43</v>
          </cell>
          <cell r="D652">
            <v>-30034.43</v>
          </cell>
        </row>
        <row r="653">
          <cell r="A653">
            <v>22209991016206</v>
          </cell>
          <cell r="B653" t="str">
            <v>COMISION POR COMERCIALIZACION DE SEGUROS MESES ANTERIORES</v>
          </cell>
          <cell r="C653">
            <v>-8704.67</v>
          </cell>
          <cell r="D653">
            <v>-8704.67</v>
          </cell>
        </row>
        <row r="654">
          <cell r="A654">
            <v>222099910165</v>
          </cell>
          <cell r="B654" t="str">
            <v>REMESADORA RIA</v>
          </cell>
          <cell r="C654">
            <v>-124677.32</v>
          </cell>
          <cell r="D654">
            <v>-124677.32</v>
          </cell>
        </row>
        <row r="655">
          <cell r="A655">
            <v>222099910171</v>
          </cell>
          <cell r="B655" t="str">
            <v>FONDOS AUTORIZADOS POR ASAMBLEA GENERAL DE ACCIONISTAS</v>
          </cell>
          <cell r="C655">
            <v>-6970723.75</v>
          </cell>
          <cell r="D655">
            <v>-6970723.75</v>
          </cell>
        </row>
        <row r="656">
          <cell r="A656">
            <v>22209991017101</v>
          </cell>
          <cell r="B656" t="str">
            <v>FONDO PARA TRANSFORMACION DIGITAL</v>
          </cell>
          <cell r="C656">
            <v>-3800000</v>
          </cell>
          <cell r="D656">
            <v>-3800000</v>
          </cell>
        </row>
        <row r="657">
          <cell r="A657">
            <v>22209991017102</v>
          </cell>
          <cell r="B657" t="str">
            <v>FONDO PARA CONTINGENCIAS</v>
          </cell>
          <cell r="C657">
            <v>-3170723.75</v>
          </cell>
          <cell r="D657">
            <v>-3170723.75</v>
          </cell>
        </row>
        <row r="658">
          <cell r="A658">
            <v>222099910199</v>
          </cell>
          <cell r="B658" t="str">
            <v>OTRAS</v>
          </cell>
          <cell r="C658">
            <v>-637111.63</v>
          </cell>
          <cell r="D658">
            <v>-637111.63</v>
          </cell>
        </row>
        <row r="659">
          <cell r="A659">
            <v>223</v>
          </cell>
          <cell r="B659" t="str">
            <v>RETENCIONES</v>
          </cell>
          <cell r="C659">
            <v>-134925.9</v>
          </cell>
          <cell r="D659">
            <v>-134925.9</v>
          </cell>
        </row>
        <row r="660">
          <cell r="A660">
            <v>2230</v>
          </cell>
          <cell r="B660" t="str">
            <v>RETENCIONES</v>
          </cell>
          <cell r="C660">
            <v>-134925.9</v>
          </cell>
          <cell r="D660">
            <v>-134925.9</v>
          </cell>
        </row>
        <row r="661">
          <cell r="A661">
            <v>223000</v>
          </cell>
          <cell r="B661" t="str">
            <v>RETENCIONES</v>
          </cell>
          <cell r="C661">
            <v>-134925.9</v>
          </cell>
          <cell r="D661">
            <v>-134925.9</v>
          </cell>
        </row>
        <row r="662">
          <cell r="A662">
            <v>2230000100</v>
          </cell>
          <cell r="B662" t="str">
            <v>IMPUESTO SOBRE LA RENTA</v>
          </cell>
          <cell r="C662">
            <v>-89428.49</v>
          </cell>
          <cell r="D662">
            <v>-89428.49</v>
          </cell>
        </row>
        <row r="663">
          <cell r="A663">
            <v>223000010001</v>
          </cell>
          <cell r="B663" t="str">
            <v>EMPLEADOS</v>
          </cell>
          <cell r="C663">
            <v>-61974.62</v>
          </cell>
          <cell r="D663">
            <v>-61974.62</v>
          </cell>
        </row>
        <row r="664">
          <cell r="A664">
            <v>223000010003</v>
          </cell>
          <cell r="B664" t="str">
            <v>CAJAS DE CREDITO</v>
          </cell>
          <cell r="C664">
            <v>-2381.9499999999998</v>
          </cell>
          <cell r="D664">
            <v>-2381.9499999999998</v>
          </cell>
        </row>
        <row r="665">
          <cell r="A665">
            <v>223000010004</v>
          </cell>
          <cell r="B665" t="str">
            <v>BANCOS DE LOS TRABAJADORES</v>
          </cell>
          <cell r="C665">
            <v>-61.68</v>
          </cell>
          <cell r="D665">
            <v>-61.68</v>
          </cell>
        </row>
        <row r="666">
          <cell r="A666">
            <v>223000010005</v>
          </cell>
          <cell r="B666" t="str">
            <v>TERCERAS PERSONAS</v>
          </cell>
          <cell r="C666">
            <v>-25010.240000000002</v>
          </cell>
          <cell r="D666">
            <v>-25010.240000000002</v>
          </cell>
        </row>
        <row r="667">
          <cell r="A667">
            <v>22300001000501</v>
          </cell>
          <cell r="B667" t="str">
            <v>DOMICILIADAS</v>
          </cell>
          <cell r="C667">
            <v>-13864.89</v>
          </cell>
          <cell r="D667">
            <v>-13864.89</v>
          </cell>
        </row>
        <row r="668">
          <cell r="A668">
            <v>22300001000502</v>
          </cell>
          <cell r="B668" t="str">
            <v>NO DOMICILIADAS</v>
          </cell>
          <cell r="C668">
            <v>-11145.35</v>
          </cell>
          <cell r="D668">
            <v>-11145.35</v>
          </cell>
        </row>
        <row r="669">
          <cell r="A669">
            <v>2230000200</v>
          </cell>
          <cell r="B669" t="str">
            <v>ISSS</v>
          </cell>
          <cell r="C669">
            <v>-8187.91</v>
          </cell>
          <cell r="D669">
            <v>-8187.91</v>
          </cell>
        </row>
        <row r="670">
          <cell r="A670">
            <v>223000020001</v>
          </cell>
          <cell r="B670" t="str">
            <v>SALUD</v>
          </cell>
          <cell r="C670">
            <v>-8183.84</v>
          </cell>
          <cell r="D670">
            <v>-8183.84</v>
          </cell>
        </row>
        <row r="671">
          <cell r="A671">
            <v>223000020002</v>
          </cell>
          <cell r="B671" t="str">
            <v>INVALIDEZ, VEJEZ Y SOBREVIVIENCIA</v>
          </cell>
          <cell r="C671">
            <v>-4.07</v>
          </cell>
          <cell r="D671">
            <v>-4.07</v>
          </cell>
        </row>
        <row r="672">
          <cell r="A672">
            <v>2230000300</v>
          </cell>
          <cell r="B672" t="str">
            <v>AFPS</v>
          </cell>
          <cell r="C672">
            <v>-28353.759999999998</v>
          </cell>
          <cell r="D672">
            <v>-28353.759999999998</v>
          </cell>
        </row>
        <row r="673">
          <cell r="A673">
            <v>223000030001</v>
          </cell>
          <cell r="B673" t="str">
            <v>CONFIA</v>
          </cell>
          <cell r="C673">
            <v>-13912.76</v>
          </cell>
          <cell r="D673">
            <v>-13912.76</v>
          </cell>
        </row>
        <row r="674">
          <cell r="A674">
            <v>223000030002</v>
          </cell>
          <cell r="B674" t="str">
            <v>CRECER</v>
          </cell>
          <cell r="C674">
            <v>-14441</v>
          </cell>
          <cell r="D674">
            <v>-14441</v>
          </cell>
        </row>
        <row r="675">
          <cell r="A675">
            <v>2230000400</v>
          </cell>
          <cell r="B675" t="str">
            <v>BANCOS Y FINANCIERAS</v>
          </cell>
          <cell r="C675">
            <v>-3252.06</v>
          </cell>
          <cell r="D675">
            <v>-3252.06</v>
          </cell>
        </row>
        <row r="676">
          <cell r="A676">
            <v>223000040001</v>
          </cell>
          <cell r="B676" t="str">
            <v>BANCOS</v>
          </cell>
          <cell r="C676">
            <v>-2706.02</v>
          </cell>
          <cell r="D676">
            <v>-2706.02</v>
          </cell>
        </row>
        <row r="677">
          <cell r="A677">
            <v>22300004000101</v>
          </cell>
          <cell r="B677" t="str">
            <v>BANCO AGRICOLA S.A.</v>
          </cell>
          <cell r="C677">
            <v>-1218.45</v>
          </cell>
          <cell r="D677">
            <v>-1218.45</v>
          </cell>
        </row>
        <row r="678">
          <cell r="A678">
            <v>22300004000102</v>
          </cell>
          <cell r="B678" t="str">
            <v>BANCO CUSCATLAN SV, S.A.</v>
          </cell>
          <cell r="C678">
            <v>-624.12</v>
          </cell>
          <cell r="D678">
            <v>-624.12</v>
          </cell>
        </row>
        <row r="679">
          <cell r="A679">
            <v>22300004000103</v>
          </cell>
          <cell r="B679" t="str">
            <v>BANCO DE AMERICA CENTRAL</v>
          </cell>
          <cell r="C679">
            <v>-120.24</v>
          </cell>
          <cell r="D679">
            <v>-120.24</v>
          </cell>
        </row>
        <row r="680">
          <cell r="A680">
            <v>22300004000104</v>
          </cell>
          <cell r="B680" t="str">
            <v>BANCO CUSCATLAN, S.A.</v>
          </cell>
          <cell r="C680">
            <v>-283.12</v>
          </cell>
          <cell r="D680">
            <v>-283.12</v>
          </cell>
        </row>
        <row r="681">
          <cell r="A681">
            <v>22300004000111</v>
          </cell>
          <cell r="B681" t="str">
            <v>BANCO PROMERICA</v>
          </cell>
          <cell r="C681">
            <v>-326.10000000000002</v>
          </cell>
          <cell r="D681">
            <v>-326.10000000000002</v>
          </cell>
        </row>
        <row r="682">
          <cell r="A682">
            <v>22300004000112</v>
          </cell>
          <cell r="B682" t="str">
            <v>DAVIVIENDA</v>
          </cell>
          <cell r="C682">
            <v>-133.99</v>
          </cell>
          <cell r="D682">
            <v>-133.99</v>
          </cell>
        </row>
        <row r="683">
          <cell r="A683">
            <v>223000040005</v>
          </cell>
          <cell r="B683" t="str">
            <v>INTERMEDIARIOS FINANCIEROS NO BANCARIOS</v>
          </cell>
          <cell r="C683">
            <v>-143.29</v>
          </cell>
          <cell r="D683">
            <v>-143.29</v>
          </cell>
        </row>
        <row r="684">
          <cell r="A684">
            <v>22300004000501</v>
          </cell>
          <cell r="B684" t="str">
            <v>BANCOS DE LOS TRABAJADORES</v>
          </cell>
          <cell r="C684">
            <v>-143.29</v>
          </cell>
          <cell r="D684">
            <v>-143.29</v>
          </cell>
        </row>
        <row r="685">
          <cell r="A685">
            <v>223000040006</v>
          </cell>
          <cell r="B685" t="str">
            <v>FEDECREDITO</v>
          </cell>
          <cell r="C685">
            <v>-402.75</v>
          </cell>
          <cell r="D685">
            <v>-402.75</v>
          </cell>
        </row>
        <row r="686">
          <cell r="A686">
            <v>2230000500</v>
          </cell>
          <cell r="B686" t="str">
            <v>OTRAS RETENCIONES</v>
          </cell>
          <cell r="C686">
            <v>-5703.68</v>
          </cell>
          <cell r="D686">
            <v>-5703.68</v>
          </cell>
        </row>
        <row r="687">
          <cell r="A687">
            <v>223000050002</v>
          </cell>
          <cell r="B687" t="str">
            <v>EMBARGOS JUDICIALES</v>
          </cell>
          <cell r="C687">
            <v>-4474.8900000000003</v>
          </cell>
          <cell r="D687">
            <v>-4474.8900000000003</v>
          </cell>
        </row>
        <row r="688">
          <cell r="A688">
            <v>223000050003</v>
          </cell>
          <cell r="B688" t="str">
            <v>PROCURADURIA GENERAL DE LA REPUBLICA</v>
          </cell>
          <cell r="C688">
            <v>-82.5</v>
          </cell>
          <cell r="D688">
            <v>-82.5</v>
          </cell>
        </row>
        <row r="689">
          <cell r="A689">
            <v>223000050004</v>
          </cell>
          <cell r="B689" t="str">
            <v>FONDO SOCIAL PARA LA VIVIENDA</v>
          </cell>
          <cell r="C689">
            <v>-0.25</v>
          </cell>
          <cell r="D689">
            <v>-0.25</v>
          </cell>
        </row>
        <row r="690">
          <cell r="A690">
            <v>223000050005</v>
          </cell>
          <cell r="B690" t="str">
            <v>PAN AMERICAM LIFE</v>
          </cell>
          <cell r="C690">
            <v>-82.91</v>
          </cell>
          <cell r="D690">
            <v>-82.91</v>
          </cell>
        </row>
        <row r="691">
          <cell r="A691">
            <v>223000050009</v>
          </cell>
          <cell r="B691" t="str">
            <v>IPSFA</v>
          </cell>
          <cell r="C691">
            <v>-62.34</v>
          </cell>
          <cell r="D691">
            <v>-62.34</v>
          </cell>
        </row>
        <row r="692">
          <cell r="A692">
            <v>223000050099</v>
          </cell>
          <cell r="B692" t="str">
            <v>OTROS</v>
          </cell>
          <cell r="C692">
            <v>-1000.79</v>
          </cell>
          <cell r="D692">
            <v>-1000.79</v>
          </cell>
        </row>
        <row r="693">
          <cell r="A693">
            <v>224</v>
          </cell>
          <cell r="B693" t="str">
            <v>PROVISIONES</v>
          </cell>
          <cell r="C693">
            <v>-2447425.89</v>
          </cell>
          <cell r="D693">
            <v>-2447425.89</v>
          </cell>
        </row>
        <row r="694">
          <cell r="A694">
            <v>2240</v>
          </cell>
          <cell r="B694" t="str">
            <v>PROVISIONES</v>
          </cell>
          <cell r="C694">
            <v>-2447425.89</v>
          </cell>
          <cell r="D694">
            <v>-2447425.89</v>
          </cell>
        </row>
        <row r="695">
          <cell r="A695">
            <v>224001</v>
          </cell>
          <cell r="B695" t="str">
            <v>PROVISIONES LABORALES</v>
          </cell>
          <cell r="C695">
            <v>-1004509.26</v>
          </cell>
          <cell r="D695">
            <v>-1004509.26</v>
          </cell>
        </row>
        <row r="696">
          <cell r="A696">
            <v>2240010200</v>
          </cell>
          <cell r="B696" t="str">
            <v>VACACIONES</v>
          </cell>
          <cell r="C696">
            <v>-274635.49</v>
          </cell>
          <cell r="D696">
            <v>-274635.49</v>
          </cell>
        </row>
        <row r="697">
          <cell r="A697">
            <v>224001020001</v>
          </cell>
          <cell r="B697" t="str">
            <v>ORDINARIAS</v>
          </cell>
          <cell r="C697">
            <v>-274635.49</v>
          </cell>
          <cell r="D697">
            <v>-274635.49</v>
          </cell>
        </row>
        <row r="698">
          <cell r="A698">
            <v>2240010300</v>
          </cell>
          <cell r="B698" t="str">
            <v>GRATIFICACIONES</v>
          </cell>
          <cell r="C698">
            <v>-229064.81</v>
          </cell>
          <cell r="D698">
            <v>-229064.81</v>
          </cell>
        </row>
        <row r="699">
          <cell r="A699">
            <v>2240010400</v>
          </cell>
          <cell r="B699" t="str">
            <v>AGUINALDOS</v>
          </cell>
          <cell r="C699">
            <v>-230876.33</v>
          </cell>
          <cell r="D699">
            <v>-230876.33</v>
          </cell>
        </row>
        <row r="700">
          <cell r="A700">
            <v>2240010500</v>
          </cell>
          <cell r="B700" t="str">
            <v>INDEMNIZACIONES</v>
          </cell>
          <cell r="C700">
            <v>-269932.63</v>
          </cell>
          <cell r="D700">
            <v>-269932.63</v>
          </cell>
        </row>
        <row r="701">
          <cell r="A701">
            <v>224003</v>
          </cell>
          <cell r="B701" t="str">
            <v>OTRAS PROVISIONES</v>
          </cell>
          <cell r="C701">
            <v>-1442916.63</v>
          </cell>
          <cell r="D701">
            <v>-1442916.63</v>
          </cell>
        </row>
        <row r="702">
          <cell r="A702">
            <v>2240030001</v>
          </cell>
          <cell r="B702" t="str">
            <v>OTRAS PROVISIONES</v>
          </cell>
          <cell r="C702">
            <v>-1442916.63</v>
          </cell>
          <cell r="D702">
            <v>-1442916.63</v>
          </cell>
        </row>
        <row r="703">
          <cell r="A703">
            <v>224003000107</v>
          </cell>
          <cell r="B703" t="str">
            <v>PUBLICIDAD</v>
          </cell>
          <cell r="C703">
            <v>-99896.4</v>
          </cell>
          <cell r="D703">
            <v>-99896.4</v>
          </cell>
        </row>
        <row r="704">
          <cell r="A704">
            <v>224003000108</v>
          </cell>
          <cell r="B704" t="str">
            <v>AUDITORIA EXTERNA</v>
          </cell>
          <cell r="C704">
            <v>-6950</v>
          </cell>
          <cell r="D704">
            <v>-6950</v>
          </cell>
        </row>
        <row r="705">
          <cell r="A705">
            <v>224003000109</v>
          </cell>
          <cell r="B705" t="str">
            <v>AUDITORIA FISCAL</v>
          </cell>
          <cell r="C705">
            <v>-4166.6000000000004</v>
          </cell>
          <cell r="D705">
            <v>-4166.6000000000004</v>
          </cell>
        </row>
        <row r="706">
          <cell r="A706">
            <v>224003000116</v>
          </cell>
          <cell r="B706" t="str">
            <v>ADMINISTRACION PROGRAMA DE PROTECCION- TARJETA DE CREDITO</v>
          </cell>
          <cell r="C706">
            <v>-1331903.6299999999</v>
          </cell>
          <cell r="D706">
            <v>-1331903.6299999999</v>
          </cell>
        </row>
        <row r="707">
          <cell r="A707">
            <v>225</v>
          </cell>
          <cell r="B707" t="str">
            <v>CREDITOS DIFERIDOS</v>
          </cell>
          <cell r="C707">
            <v>-4264243.97</v>
          </cell>
          <cell r="D707">
            <v>-4264243.97</v>
          </cell>
        </row>
        <row r="708">
          <cell r="A708">
            <v>2250</v>
          </cell>
          <cell r="B708" t="str">
            <v>CREDITOS DIFERIDOS</v>
          </cell>
          <cell r="C708">
            <v>-4264243.97</v>
          </cell>
          <cell r="D708">
            <v>-4264243.97</v>
          </cell>
        </row>
        <row r="709">
          <cell r="A709">
            <v>225002</v>
          </cell>
          <cell r="B709" t="str">
            <v>DIFERENCIAS DE PRECIOS EN OPERACIONES CON TITULOS VALORES</v>
          </cell>
          <cell r="C709">
            <v>-4257025.22</v>
          </cell>
          <cell r="D709">
            <v>-4257025.22</v>
          </cell>
        </row>
        <row r="710">
          <cell r="A710">
            <v>2250020000</v>
          </cell>
          <cell r="B710" t="str">
            <v>DIFERENCIAS DE PRECIOS EN OPERACIONES CON TITULOS VALORES</v>
          </cell>
          <cell r="C710">
            <v>-4257025.22</v>
          </cell>
          <cell r="D710">
            <v>-4257025.22</v>
          </cell>
        </row>
        <row r="711">
          <cell r="A711">
            <v>225002000002</v>
          </cell>
          <cell r="B711" t="str">
            <v>DIFERENCIAS DE PRECIOS EN OPERACIONES CON ENTIDADES DEL ESTA</v>
          </cell>
          <cell r="C711">
            <v>-4257025.22</v>
          </cell>
          <cell r="D711">
            <v>-4257025.22</v>
          </cell>
        </row>
        <row r="712">
          <cell r="A712">
            <v>225005</v>
          </cell>
          <cell r="B712" t="str">
            <v>SUBVENCIONES</v>
          </cell>
          <cell r="C712">
            <v>-7218.75</v>
          </cell>
          <cell r="D712">
            <v>-7218.75</v>
          </cell>
        </row>
        <row r="713">
          <cell r="A713">
            <v>2250050100</v>
          </cell>
          <cell r="B713" t="str">
            <v>RELACIONADOS CON ACTIVOS</v>
          </cell>
          <cell r="C713">
            <v>-7218.75</v>
          </cell>
          <cell r="D713">
            <v>-7218.75</v>
          </cell>
        </row>
        <row r="714">
          <cell r="A714">
            <v>0</v>
          </cell>
          <cell r="B714"/>
          <cell r="C714"/>
          <cell r="D714"/>
        </row>
        <row r="715">
          <cell r="A715">
            <v>0</v>
          </cell>
          <cell r="B715" t="str">
            <v>TOTAL PASIVOS</v>
          </cell>
          <cell r="C715">
            <v>-464333253.38999999</v>
          </cell>
          <cell r="D715">
            <v>-464333253.38999999</v>
          </cell>
        </row>
        <row r="716">
          <cell r="A716">
            <v>0</v>
          </cell>
          <cell r="B716"/>
          <cell r="C716"/>
          <cell r="D716"/>
        </row>
        <row r="717">
          <cell r="A717">
            <v>31</v>
          </cell>
          <cell r="B717" t="str">
            <v>PATRIMONIO</v>
          </cell>
          <cell r="C717">
            <v>-118495231.94</v>
          </cell>
          <cell r="D717">
            <v>-118495231.94</v>
          </cell>
        </row>
        <row r="718">
          <cell r="A718">
            <v>311</v>
          </cell>
          <cell r="B718" t="str">
            <v>CAPITAL SOCIAL</v>
          </cell>
          <cell r="C718">
            <v>-89371100</v>
          </cell>
          <cell r="D718">
            <v>-89371100</v>
          </cell>
        </row>
        <row r="719">
          <cell r="A719">
            <v>3110</v>
          </cell>
          <cell r="B719" t="str">
            <v>CAPITAL SOCIAL FIJO</v>
          </cell>
          <cell r="C719">
            <v>-5714300</v>
          </cell>
          <cell r="D719">
            <v>-5714300</v>
          </cell>
        </row>
        <row r="720">
          <cell r="A720">
            <v>311001</v>
          </cell>
          <cell r="B720" t="str">
            <v>CAPITAL SUSCRITO PAGADO</v>
          </cell>
          <cell r="C720">
            <v>-5714300</v>
          </cell>
          <cell r="D720">
            <v>-5714300</v>
          </cell>
        </row>
        <row r="721">
          <cell r="A721">
            <v>3110010200</v>
          </cell>
          <cell r="B721" t="str">
            <v>ACCIONES</v>
          </cell>
          <cell r="C721">
            <v>-5714300</v>
          </cell>
          <cell r="D721">
            <v>-5714300</v>
          </cell>
        </row>
        <row r="722">
          <cell r="A722">
            <v>311001020001</v>
          </cell>
          <cell r="B722" t="str">
            <v>CAPITAL FIJO</v>
          </cell>
          <cell r="C722">
            <v>-5714300</v>
          </cell>
          <cell r="D722">
            <v>-5714300</v>
          </cell>
        </row>
        <row r="723">
          <cell r="A723">
            <v>3111</v>
          </cell>
          <cell r="B723" t="str">
            <v>CAPITAL SOCIAL VARIABLE</v>
          </cell>
          <cell r="C723">
            <v>-83656800</v>
          </cell>
          <cell r="D723">
            <v>-83656800</v>
          </cell>
        </row>
        <row r="724">
          <cell r="A724">
            <v>311101</v>
          </cell>
          <cell r="B724" t="str">
            <v>CAPITAL SUSCRITO PAGADO</v>
          </cell>
          <cell r="C724">
            <v>-84408200</v>
          </cell>
          <cell r="D724">
            <v>-84408200</v>
          </cell>
        </row>
        <row r="725">
          <cell r="A725">
            <v>3111010200</v>
          </cell>
          <cell r="B725" t="str">
            <v>ACCIONES</v>
          </cell>
          <cell r="C725">
            <v>-84408200</v>
          </cell>
          <cell r="D725">
            <v>-84408200</v>
          </cell>
        </row>
        <row r="726">
          <cell r="A726">
            <v>311102</v>
          </cell>
          <cell r="B726" t="str">
            <v>CAPITAL SUSCRITO NO PAGADO</v>
          </cell>
          <cell r="C726">
            <v>751400</v>
          </cell>
          <cell r="D726">
            <v>751400</v>
          </cell>
        </row>
        <row r="727">
          <cell r="A727">
            <v>3111020200</v>
          </cell>
          <cell r="B727" t="str">
            <v>ACCIONES</v>
          </cell>
          <cell r="C727">
            <v>751400</v>
          </cell>
          <cell r="D727">
            <v>751400</v>
          </cell>
        </row>
        <row r="728">
          <cell r="A728">
            <v>313</v>
          </cell>
          <cell r="B728" t="str">
            <v>RESERVAS DE CAPITAL</v>
          </cell>
          <cell r="C728">
            <v>-29124131.940000001</v>
          </cell>
          <cell r="D728">
            <v>-29124131.940000001</v>
          </cell>
        </row>
        <row r="729">
          <cell r="A729">
            <v>3130</v>
          </cell>
          <cell r="B729" t="str">
            <v>RESERVAS DE CAPITAL</v>
          </cell>
          <cell r="C729">
            <v>-29124131.940000001</v>
          </cell>
          <cell r="D729">
            <v>-29124131.940000001</v>
          </cell>
        </row>
        <row r="730">
          <cell r="A730">
            <v>313000</v>
          </cell>
          <cell r="B730" t="str">
            <v>RESERVAS DE CAPITAL</v>
          </cell>
          <cell r="C730">
            <v>-29124131.940000001</v>
          </cell>
          <cell r="D730">
            <v>-29124131.940000001</v>
          </cell>
        </row>
        <row r="731">
          <cell r="A731">
            <v>3130000100</v>
          </cell>
          <cell r="B731" t="str">
            <v>RESERVA LEGAL</v>
          </cell>
          <cell r="C731">
            <v>-29112767.550000001</v>
          </cell>
          <cell r="D731">
            <v>-29112767.550000001</v>
          </cell>
        </row>
        <row r="732">
          <cell r="A732">
            <v>3130000300</v>
          </cell>
          <cell r="B732" t="str">
            <v>RESERVAS VOLUNTARIAS</v>
          </cell>
          <cell r="C732">
            <v>-11364.39</v>
          </cell>
          <cell r="D732">
            <v>-11364.39</v>
          </cell>
        </row>
        <row r="733">
          <cell r="A733">
            <v>32</v>
          </cell>
          <cell r="B733" t="str">
            <v>PATRIMONIO RESTRINGIDO</v>
          </cell>
          <cell r="C733">
            <v>-4430472.16</v>
          </cell>
          <cell r="D733">
            <v>-4430472.16</v>
          </cell>
        </row>
        <row r="734">
          <cell r="A734">
            <v>321</v>
          </cell>
          <cell r="B734" t="str">
            <v>UTILIDADES NO DISTRIBUIBLES</v>
          </cell>
          <cell r="C734">
            <v>-1146046.1299999999</v>
          </cell>
          <cell r="D734">
            <v>-1146046.1299999999</v>
          </cell>
        </row>
        <row r="735">
          <cell r="A735">
            <v>3210</v>
          </cell>
          <cell r="B735" t="str">
            <v>UTILIDADES NO DISTRIBUIBLES</v>
          </cell>
          <cell r="C735">
            <v>-1146046.1299999999</v>
          </cell>
          <cell r="D735">
            <v>-1146046.1299999999</v>
          </cell>
        </row>
        <row r="736">
          <cell r="A736">
            <v>321000</v>
          </cell>
          <cell r="B736" t="str">
            <v>UTILIDADES NO DISTRIBUIBLES</v>
          </cell>
          <cell r="C736">
            <v>-1146046.1299999999</v>
          </cell>
          <cell r="D736">
            <v>-1146046.1299999999</v>
          </cell>
        </row>
        <row r="737">
          <cell r="A737">
            <v>3210000000</v>
          </cell>
          <cell r="B737" t="str">
            <v>UTILIDADES NO DISTRIBUIBLES</v>
          </cell>
          <cell r="C737">
            <v>-1146046.1299999999</v>
          </cell>
          <cell r="D737">
            <v>-1146046.1299999999</v>
          </cell>
        </row>
        <row r="738">
          <cell r="A738">
            <v>322</v>
          </cell>
          <cell r="B738" t="str">
            <v>REVALUACIONES</v>
          </cell>
          <cell r="C738">
            <v>-3283546.68</v>
          </cell>
          <cell r="D738">
            <v>-3283546.68</v>
          </cell>
        </row>
        <row r="739">
          <cell r="A739">
            <v>3220</v>
          </cell>
          <cell r="B739" t="str">
            <v>REVALUACIONES</v>
          </cell>
          <cell r="C739">
            <v>-3283546.68</v>
          </cell>
          <cell r="D739">
            <v>-3283546.68</v>
          </cell>
        </row>
        <row r="740">
          <cell r="A740">
            <v>322000</v>
          </cell>
          <cell r="B740" t="str">
            <v>REVALUACIONES</v>
          </cell>
          <cell r="C740">
            <v>-3283546.68</v>
          </cell>
          <cell r="D740">
            <v>-3283546.68</v>
          </cell>
        </row>
        <row r="741">
          <cell r="A741">
            <v>3220000100</v>
          </cell>
          <cell r="B741" t="str">
            <v>REVALUO DE INMUEBLES DEL ACTIVO FIJO</v>
          </cell>
          <cell r="C741">
            <v>-3283546.68</v>
          </cell>
          <cell r="D741">
            <v>-3283546.68</v>
          </cell>
        </row>
        <row r="742">
          <cell r="A742">
            <v>322000010001</v>
          </cell>
          <cell r="B742" t="str">
            <v>TERRENOS</v>
          </cell>
          <cell r="C742">
            <v>-1504291.48</v>
          </cell>
          <cell r="D742">
            <v>-1504291.48</v>
          </cell>
        </row>
        <row r="743">
          <cell r="A743">
            <v>322000010002</v>
          </cell>
          <cell r="B743" t="str">
            <v>EDIFICACIONES</v>
          </cell>
          <cell r="C743">
            <v>-1779255.2</v>
          </cell>
          <cell r="D743">
            <v>-1779255.2</v>
          </cell>
        </row>
        <row r="744">
          <cell r="A744">
            <v>324</v>
          </cell>
          <cell r="B744" t="str">
            <v>DONACIONES</v>
          </cell>
          <cell r="C744">
            <v>-879.35</v>
          </cell>
          <cell r="D744">
            <v>-879.35</v>
          </cell>
        </row>
        <row r="745">
          <cell r="A745">
            <v>3240</v>
          </cell>
          <cell r="B745" t="str">
            <v>DONACIONES</v>
          </cell>
          <cell r="C745">
            <v>-879.35</v>
          </cell>
          <cell r="D745">
            <v>-879.35</v>
          </cell>
        </row>
        <row r="746">
          <cell r="A746">
            <v>324002</v>
          </cell>
          <cell r="B746" t="str">
            <v>OTRAS DONACIONES</v>
          </cell>
          <cell r="C746">
            <v>-879.35</v>
          </cell>
          <cell r="D746">
            <v>-879.35</v>
          </cell>
        </row>
        <row r="747">
          <cell r="A747">
            <v>3240020300</v>
          </cell>
          <cell r="B747" t="str">
            <v>MUEBLES</v>
          </cell>
          <cell r="C747">
            <v>-879.35</v>
          </cell>
          <cell r="D747">
            <v>-879.35</v>
          </cell>
        </row>
        <row r="748">
          <cell r="A748">
            <v>0</v>
          </cell>
          <cell r="B748"/>
          <cell r="C748"/>
          <cell r="D748"/>
        </row>
        <row r="749">
          <cell r="A749">
            <v>0</v>
          </cell>
          <cell r="B749" t="str">
            <v>TOTAL PATRIMONIO</v>
          </cell>
          <cell r="C749">
            <v>-122925704.09999999</v>
          </cell>
          <cell r="D749">
            <v>-122925704.09999999</v>
          </cell>
        </row>
        <row r="750">
          <cell r="A750">
            <v>0</v>
          </cell>
          <cell r="B750"/>
          <cell r="C750"/>
          <cell r="D750"/>
        </row>
        <row r="751">
          <cell r="A751">
            <v>61</v>
          </cell>
          <cell r="B751" t="str">
            <v>INGRESOS DE OPERACIONES DE INTERMEDIACION</v>
          </cell>
          <cell r="C751">
            <v>-21583151.219999999</v>
          </cell>
          <cell r="D751">
            <v>-21583151.219999999</v>
          </cell>
        </row>
        <row r="752">
          <cell r="A752">
            <v>611</v>
          </cell>
          <cell r="B752" t="str">
            <v>INGRESOS DE OPERACIONES DE INTERMEDIACION</v>
          </cell>
          <cell r="C752">
            <v>-21583151.219999999</v>
          </cell>
          <cell r="D752">
            <v>-21583151.219999999</v>
          </cell>
        </row>
        <row r="753">
          <cell r="A753">
            <v>6110</v>
          </cell>
          <cell r="B753" t="str">
            <v>INGRESOS DE OPERACIONES DE INTERMEDIACION</v>
          </cell>
          <cell r="C753">
            <v>-21583151.219999999</v>
          </cell>
          <cell r="D753">
            <v>-21583151.219999999</v>
          </cell>
        </row>
        <row r="754">
          <cell r="A754">
            <v>611001</v>
          </cell>
          <cell r="B754" t="str">
            <v>CARTERA DE PRESTAMOS</v>
          </cell>
          <cell r="C754">
            <v>-13403260.57</v>
          </cell>
          <cell r="D754">
            <v>-13403260.57</v>
          </cell>
        </row>
        <row r="755">
          <cell r="A755">
            <v>6110010100</v>
          </cell>
          <cell r="B755" t="str">
            <v>INTERESES</v>
          </cell>
          <cell r="C755">
            <v>-13403260.57</v>
          </cell>
          <cell r="D755">
            <v>-13403260.57</v>
          </cell>
        </row>
        <row r="756">
          <cell r="A756">
            <v>611001010001</v>
          </cell>
          <cell r="B756" t="str">
            <v>PACTADOS HASTA UN AÑO PLAZO</v>
          </cell>
          <cell r="C756">
            <v>-94524.4</v>
          </cell>
          <cell r="D756">
            <v>-94524.4</v>
          </cell>
        </row>
        <row r="757">
          <cell r="A757">
            <v>61100101000101</v>
          </cell>
          <cell r="B757" t="str">
            <v>OTORGAMIENTOS ORIGINALES</v>
          </cell>
          <cell r="C757">
            <v>-94522.23</v>
          </cell>
          <cell r="D757">
            <v>-94522.23</v>
          </cell>
        </row>
        <row r="758">
          <cell r="A758">
            <v>61100101000103</v>
          </cell>
          <cell r="B758" t="str">
            <v>INTERESES MORATORIOS</v>
          </cell>
          <cell r="C758">
            <v>-2.17</v>
          </cell>
          <cell r="D758">
            <v>-2.17</v>
          </cell>
        </row>
        <row r="759">
          <cell r="A759">
            <v>611001010002</v>
          </cell>
          <cell r="B759" t="str">
            <v>PACTADOS A MAS DE UN AÑO PLAZO</v>
          </cell>
          <cell r="C759">
            <v>-13308736.17</v>
          </cell>
          <cell r="D759">
            <v>-13308736.17</v>
          </cell>
        </row>
        <row r="760">
          <cell r="A760">
            <v>61100101000201</v>
          </cell>
          <cell r="B760" t="str">
            <v>OTORGAMIENTOS ORIGINALES</v>
          </cell>
          <cell r="C760">
            <v>-13308729.23</v>
          </cell>
          <cell r="D760">
            <v>-13308729.23</v>
          </cell>
        </row>
        <row r="761">
          <cell r="A761">
            <v>61100101000203</v>
          </cell>
          <cell r="B761" t="str">
            <v>INTERESES MORATORIOS</v>
          </cell>
          <cell r="C761">
            <v>-6.94</v>
          </cell>
          <cell r="D761">
            <v>-6.94</v>
          </cell>
        </row>
        <row r="762">
          <cell r="A762">
            <v>611002</v>
          </cell>
          <cell r="B762" t="str">
            <v>CARTERA DE INVERSIONES</v>
          </cell>
          <cell r="C762">
            <v>-7728150.6299999999</v>
          </cell>
          <cell r="D762">
            <v>-7728150.6299999999</v>
          </cell>
        </row>
        <row r="763">
          <cell r="A763">
            <v>6110020100</v>
          </cell>
          <cell r="B763" t="str">
            <v>INTERESES</v>
          </cell>
          <cell r="C763">
            <v>-7728150.6299999999</v>
          </cell>
          <cell r="D763">
            <v>-7728150.6299999999</v>
          </cell>
        </row>
        <row r="764">
          <cell r="A764">
            <v>611002010001</v>
          </cell>
          <cell r="B764" t="str">
            <v>TITULOS VALORES CONSERVADOS PARA NEGOCIACION</v>
          </cell>
          <cell r="C764">
            <v>-7728150.6299999999</v>
          </cell>
          <cell r="D764">
            <v>-7728150.6299999999</v>
          </cell>
        </row>
        <row r="765">
          <cell r="A765">
            <v>61100201000102</v>
          </cell>
          <cell r="B765" t="str">
            <v>TITULOS VALORES TRANSFERIDOS</v>
          </cell>
          <cell r="C765">
            <v>-7728150.6299999999</v>
          </cell>
          <cell r="D765">
            <v>-7728150.6299999999</v>
          </cell>
        </row>
        <row r="766">
          <cell r="A766">
            <v>611004</v>
          </cell>
          <cell r="B766" t="str">
            <v>INTERESES SOBRE DEPOSITOS</v>
          </cell>
          <cell r="C766">
            <v>-451740.02</v>
          </cell>
          <cell r="D766">
            <v>-451740.02</v>
          </cell>
        </row>
        <row r="767">
          <cell r="A767">
            <v>6110040100</v>
          </cell>
          <cell r="B767" t="str">
            <v>EN EL BCR</v>
          </cell>
          <cell r="C767">
            <v>-4515.43</v>
          </cell>
          <cell r="D767">
            <v>-4515.43</v>
          </cell>
        </row>
        <row r="768">
          <cell r="A768">
            <v>611004010001</v>
          </cell>
          <cell r="B768" t="str">
            <v>DEPOSITOS PARA RESERVA DE LIQUDEZ</v>
          </cell>
          <cell r="C768">
            <v>-4515.43</v>
          </cell>
          <cell r="D768">
            <v>-4515.43</v>
          </cell>
        </row>
        <row r="769">
          <cell r="A769">
            <v>6110040200</v>
          </cell>
          <cell r="B769" t="str">
            <v>EN OTRAS INSTITUCIONES FINANCIERAS</v>
          </cell>
          <cell r="C769">
            <v>-447224.59</v>
          </cell>
          <cell r="D769">
            <v>-447224.59</v>
          </cell>
        </row>
        <row r="770">
          <cell r="A770">
            <v>611004020001</v>
          </cell>
          <cell r="B770" t="str">
            <v>OTRAS ENTIDADES DEL SISTEMA FIANCIERO</v>
          </cell>
          <cell r="C770">
            <v>-447224.59</v>
          </cell>
          <cell r="D770">
            <v>-447224.59</v>
          </cell>
        </row>
        <row r="771">
          <cell r="A771">
            <v>61100402000101</v>
          </cell>
          <cell r="B771" t="str">
            <v>DEPOSITOS A LA VISTA</v>
          </cell>
          <cell r="C771">
            <v>-447224.59</v>
          </cell>
          <cell r="D771">
            <v>-447224.59</v>
          </cell>
        </row>
        <row r="772">
          <cell r="A772">
            <v>6110040200010100</v>
          </cell>
          <cell r="B772" t="str">
            <v>BANCOS</v>
          </cell>
          <cell r="C772">
            <v>-447224.59</v>
          </cell>
          <cell r="D772">
            <v>-447224.59</v>
          </cell>
        </row>
        <row r="773">
          <cell r="A773">
            <v>62</v>
          </cell>
          <cell r="B773" t="str">
            <v>INGRESOS DE OTRAS OPERACIONES</v>
          </cell>
          <cell r="C773">
            <v>-9256131.0899999999</v>
          </cell>
          <cell r="D773">
            <v>-9256131.0899999999</v>
          </cell>
        </row>
        <row r="774">
          <cell r="A774">
            <v>621</v>
          </cell>
          <cell r="B774" t="str">
            <v>INGRESOS DE OTRAS OPERACIONES</v>
          </cell>
          <cell r="C774">
            <v>-9256131.0899999999</v>
          </cell>
          <cell r="D774">
            <v>-9256131.0899999999</v>
          </cell>
        </row>
        <row r="775">
          <cell r="A775">
            <v>6210</v>
          </cell>
          <cell r="B775" t="str">
            <v>INGRESOS DE OTRAS OPERACIONES</v>
          </cell>
          <cell r="C775">
            <v>-9256131.0899999999</v>
          </cell>
          <cell r="D775">
            <v>-9256131.0899999999</v>
          </cell>
        </row>
        <row r="776">
          <cell r="A776">
            <v>621002</v>
          </cell>
          <cell r="B776" t="str">
            <v>SERVICIOS TECNICOS</v>
          </cell>
          <cell r="C776">
            <v>-573629.93999999994</v>
          </cell>
          <cell r="D776">
            <v>-573629.93999999994</v>
          </cell>
        </row>
        <row r="777">
          <cell r="A777">
            <v>6210020300</v>
          </cell>
          <cell r="B777" t="str">
            <v>SERVICIOS DE CAPACITACION</v>
          </cell>
          <cell r="C777">
            <v>-184155</v>
          </cell>
          <cell r="D777">
            <v>-184155</v>
          </cell>
        </row>
        <row r="778">
          <cell r="A778">
            <v>6210020700</v>
          </cell>
          <cell r="B778" t="str">
            <v>ASESORIA</v>
          </cell>
          <cell r="C778">
            <v>-12600</v>
          </cell>
          <cell r="D778">
            <v>-12600</v>
          </cell>
        </row>
        <row r="779">
          <cell r="A779">
            <v>6210029100</v>
          </cell>
          <cell r="B779" t="str">
            <v>OTROS</v>
          </cell>
          <cell r="C779">
            <v>-376874.94</v>
          </cell>
          <cell r="D779">
            <v>-376874.94</v>
          </cell>
        </row>
        <row r="780">
          <cell r="A780">
            <v>621002910003</v>
          </cell>
          <cell r="B780" t="str">
            <v>SERVICIO DE SELECCION Y EVALUACION DE RECURSOS HUMANOS</v>
          </cell>
          <cell r="C780">
            <v>-13320</v>
          </cell>
          <cell r="D780">
            <v>-13320</v>
          </cell>
        </row>
        <row r="781">
          <cell r="A781">
            <v>621002910004</v>
          </cell>
          <cell r="B781" t="str">
            <v>SERVICIO DE CIERRE CENTRALIZADO EN CADI</v>
          </cell>
          <cell r="C781">
            <v>-164160.07999999999</v>
          </cell>
          <cell r="D781">
            <v>-164160.07999999999</v>
          </cell>
        </row>
        <row r="782">
          <cell r="A782">
            <v>621002910006</v>
          </cell>
          <cell r="B782" t="str">
            <v>SERVICIO DE ASESORIA MYPE</v>
          </cell>
          <cell r="C782">
            <v>-199394.86</v>
          </cell>
          <cell r="D782">
            <v>-199394.86</v>
          </cell>
        </row>
        <row r="783">
          <cell r="A783">
            <v>621004</v>
          </cell>
          <cell r="B783" t="str">
            <v>SERVICIOS FINANCIEROS</v>
          </cell>
          <cell r="C783">
            <v>-8682501.1500000004</v>
          </cell>
          <cell r="D783">
            <v>-8682501.1500000004</v>
          </cell>
        </row>
        <row r="784">
          <cell r="A784">
            <v>6210040400</v>
          </cell>
          <cell r="B784" t="str">
            <v>OTROS</v>
          </cell>
          <cell r="C784">
            <v>-8682501.1500000004</v>
          </cell>
          <cell r="D784">
            <v>-8682501.1500000004</v>
          </cell>
        </row>
        <row r="785">
          <cell r="A785">
            <v>621004040006</v>
          </cell>
          <cell r="B785" t="str">
            <v>SERVICIO DE SALUD A TU ALCANCE</v>
          </cell>
          <cell r="C785">
            <v>-10467.9</v>
          </cell>
          <cell r="D785">
            <v>-10467.9</v>
          </cell>
        </row>
        <row r="786">
          <cell r="A786">
            <v>621004040009</v>
          </cell>
          <cell r="B786" t="str">
            <v>COMISION POR PAGO REMESAS FAMILIARES</v>
          </cell>
          <cell r="C786">
            <v>-766942.65</v>
          </cell>
          <cell r="D786">
            <v>-766942.65</v>
          </cell>
        </row>
        <row r="787">
          <cell r="A787">
            <v>621004040010</v>
          </cell>
          <cell r="B787" t="str">
            <v>RESGUARDO Y CUSTODIA DE DOCUMENTOS</v>
          </cell>
          <cell r="C787">
            <v>-16223.2</v>
          </cell>
          <cell r="D787">
            <v>-16223.2</v>
          </cell>
        </row>
        <row r="788">
          <cell r="A788">
            <v>621004040018</v>
          </cell>
          <cell r="B788" t="str">
            <v>COMISIONES POR COMPRA TARJETAS DE DEBITO</v>
          </cell>
          <cell r="C788">
            <v>-442760.15</v>
          </cell>
          <cell r="D788">
            <v>-442760.15</v>
          </cell>
        </row>
        <row r="789">
          <cell r="A789">
            <v>621004040020</v>
          </cell>
          <cell r="B789" t="str">
            <v>COMISONES POR SERVICIO DE RETIRO TARJETA DE CREDITO ATMS</v>
          </cell>
          <cell r="C789">
            <v>-267.89999999999998</v>
          </cell>
          <cell r="D789">
            <v>-267.89999999999998</v>
          </cell>
        </row>
        <row r="790">
          <cell r="A790">
            <v>621004040021</v>
          </cell>
          <cell r="B790" t="str">
            <v>COMISIONES POR SERVICIO RETIRO DE EFECTIVO TARJETA DE DEBITO</v>
          </cell>
          <cell r="C790">
            <v>-59496</v>
          </cell>
          <cell r="D790">
            <v>-59496</v>
          </cell>
        </row>
        <row r="791">
          <cell r="A791">
            <v>621004040022</v>
          </cell>
          <cell r="B791" t="str">
            <v>COMISION RUTEO TRANSACCIONES TARJETA DE CREDITO POS</v>
          </cell>
          <cell r="C791">
            <v>-1101563.1599999999</v>
          </cell>
          <cell r="D791">
            <v>-1101563.1599999999</v>
          </cell>
        </row>
        <row r="792">
          <cell r="A792">
            <v>621004040023</v>
          </cell>
          <cell r="B792" t="str">
            <v>COMISION RUTEO TRANSACCIONES TARJETA DE DEBITO POS</v>
          </cell>
          <cell r="C792">
            <v>-499615.69</v>
          </cell>
          <cell r="D792">
            <v>-499615.69</v>
          </cell>
        </row>
        <row r="793">
          <cell r="A793">
            <v>621004040027</v>
          </cell>
          <cell r="B793" t="str">
            <v>ADMINISTRACION TARJETA DE CREDITO</v>
          </cell>
          <cell r="C793">
            <v>-1788125.08</v>
          </cell>
          <cell r="D793">
            <v>-1788125.08</v>
          </cell>
        </row>
        <row r="794">
          <cell r="A794">
            <v>621004040028</v>
          </cell>
          <cell r="B794" t="str">
            <v>ADMINISTRACION TARJETA DE DEBITO</v>
          </cell>
          <cell r="C794">
            <v>-1255819.3999999999</v>
          </cell>
          <cell r="D794">
            <v>-1255819.3999999999</v>
          </cell>
        </row>
        <row r="795">
          <cell r="A795">
            <v>621004040031</v>
          </cell>
          <cell r="B795" t="str">
            <v>SERVICIO SARO</v>
          </cell>
          <cell r="C795">
            <v>-232301.25</v>
          </cell>
          <cell r="D795">
            <v>-232301.25</v>
          </cell>
        </row>
        <row r="796">
          <cell r="A796">
            <v>621004040032</v>
          </cell>
          <cell r="B796" t="str">
            <v>SERVICIO CREDIT SCORING</v>
          </cell>
          <cell r="C796">
            <v>-238495.95</v>
          </cell>
          <cell r="D796">
            <v>-238495.95</v>
          </cell>
        </row>
        <row r="797">
          <cell r="A797">
            <v>621004040044</v>
          </cell>
          <cell r="B797" t="str">
            <v>COMISIONES POR SERVICIO DE RED ATM´S</v>
          </cell>
          <cell r="C797">
            <v>-615480.85</v>
          </cell>
          <cell r="D797">
            <v>-615480.85</v>
          </cell>
        </row>
        <row r="798">
          <cell r="A798">
            <v>621004040045</v>
          </cell>
          <cell r="B798" t="str">
            <v>ADMINISTRACION Y OTROS SERVICIOS ATM´S</v>
          </cell>
          <cell r="C798">
            <v>-64100</v>
          </cell>
          <cell r="D798">
            <v>-64100</v>
          </cell>
        </row>
        <row r="799">
          <cell r="A799">
            <v>621004040047</v>
          </cell>
          <cell r="B799" t="str">
            <v>CORRESPONSALES NO BANCARIOS</v>
          </cell>
          <cell r="C799">
            <v>-116139.81</v>
          </cell>
          <cell r="D799">
            <v>-116139.81</v>
          </cell>
        </row>
        <row r="800">
          <cell r="A800">
            <v>62100404004701</v>
          </cell>
          <cell r="B800" t="str">
            <v>COMISION POR SERVICIO DE RED DE CNB</v>
          </cell>
          <cell r="C800">
            <v>-114924.72</v>
          </cell>
          <cell r="D800">
            <v>-114924.72</v>
          </cell>
        </row>
        <row r="801">
          <cell r="A801">
            <v>62100404004703</v>
          </cell>
          <cell r="B801" t="str">
            <v>COMISION DE SERVICIOS CNB´S ADMINISTRADOS POR FEDESERVI</v>
          </cell>
          <cell r="C801">
            <v>-1215.0899999999999</v>
          </cell>
          <cell r="D801">
            <v>-1215.0899999999999</v>
          </cell>
        </row>
        <row r="802">
          <cell r="A802">
            <v>621004040048</v>
          </cell>
          <cell r="B802" t="str">
            <v>ADMINISTRACION Y OTROS SERVICIOS CNB</v>
          </cell>
          <cell r="C802">
            <v>-40110.1</v>
          </cell>
          <cell r="D802">
            <v>-40110.1</v>
          </cell>
        </row>
        <row r="803">
          <cell r="A803">
            <v>621004040049</v>
          </cell>
          <cell r="B803" t="str">
            <v>COMISION POR OPERACIONES INTERENTIDADES</v>
          </cell>
          <cell r="C803">
            <v>-3548.75</v>
          </cell>
          <cell r="D803">
            <v>-3548.75</v>
          </cell>
        </row>
        <row r="804">
          <cell r="A804">
            <v>621004040050</v>
          </cell>
          <cell r="B804" t="str">
            <v>COMISION POR SERVICIO DE COLECTURIA BELCORP</v>
          </cell>
          <cell r="C804">
            <v>-1679.34</v>
          </cell>
          <cell r="D804">
            <v>-1679.34</v>
          </cell>
        </row>
        <row r="805">
          <cell r="A805">
            <v>621004040051</v>
          </cell>
          <cell r="B805" t="str">
            <v>SERVICIO DE ORGANIZACION Y METODOS</v>
          </cell>
          <cell r="C805">
            <v>-1200</v>
          </cell>
          <cell r="D805">
            <v>-1200</v>
          </cell>
        </row>
        <row r="806">
          <cell r="A806">
            <v>621004040056</v>
          </cell>
          <cell r="B806" t="str">
            <v>SERVICIO DE BANCA MOVIL</v>
          </cell>
          <cell r="C806">
            <v>-554510.01</v>
          </cell>
          <cell r="D806">
            <v>-554510.01</v>
          </cell>
        </row>
        <row r="807">
          <cell r="A807">
            <v>62100404005601</v>
          </cell>
          <cell r="B807" t="str">
            <v>COMISION POR SERVICIO DE BANCA MOVIL</v>
          </cell>
          <cell r="C807">
            <v>-134924.01</v>
          </cell>
          <cell r="D807">
            <v>-134924.01</v>
          </cell>
        </row>
        <row r="808">
          <cell r="A808">
            <v>62100404005602</v>
          </cell>
          <cell r="B808" t="str">
            <v>SERVICIO DE ADMINISTRACION DE BANCA MOVIL</v>
          </cell>
          <cell r="C808">
            <v>-419586</v>
          </cell>
          <cell r="D808">
            <v>-419586</v>
          </cell>
        </row>
        <row r="809">
          <cell r="A809">
            <v>621004040060</v>
          </cell>
          <cell r="B809" t="str">
            <v>CALL CENTER TARJETAS</v>
          </cell>
          <cell r="C809">
            <v>-806336.88</v>
          </cell>
          <cell r="D809">
            <v>-806336.88</v>
          </cell>
        </row>
        <row r="810">
          <cell r="A810">
            <v>621004040061</v>
          </cell>
          <cell r="B810" t="str">
            <v>SERVICIOS DE COLECTURIA</v>
          </cell>
          <cell r="C810">
            <v>-2027.06</v>
          </cell>
          <cell r="D810">
            <v>-2027.06</v>
          </cell>
        </row>
        <row r="811">
          <cell r="A811">
            <v>621004040065</v>
          </cell>
          <cell r="B811" t="str">
            <v>COMISION POR SERVICIOS DE COMERCIALIZACION</v>
          </cell>
          <cell r="C811">
            <v>-80.94</v>
          </cell>
          <cell r="D811">
            <v>-80.94</v>
          </cell>
        </row>
        <row r="812">
          <cell r="A812">
            <v>62100404006501</v>
          </cell>
          <cell r="B812" t="str">
            <v>COMERCIALIZACION DE SEGURO REMESAS FAMILIARES</v>
          </cell>
          <cell r="C812">
            <v>-80.94</v>
          </cell>
          <cell r="D812">
            <v>-80.94</v>
          </cell>
        </row>
        <row r="813">
          <cell r="A813">
            <v>621004040066</v>
          </cell>
          <cell r="B813" t="str">
            <v>SERVICIO DE KIOSKOS FINANCIEROS</v>
          </cell>
          <cell r="C813">
            <v>-6599.78</v>
          </cell>
          <cell r="D813">
            <v>-6599.78</v>
          </cell>
        </row>
        <row r="814">
          <cell r="A814">
            <v>62100404006601</v>
          </cell>
          <cell r="B814" t="str">
            <v>COMISION POR USO DE KIOSKOS</v>
          </cell>
          <cell r="C814">
            <v>-4.9400000000000004</v>
          </cell>
          <cell r="D814">
            <v>-4.9400000000000004</v>
          </cell>
        </row>
        <row r="815">
          <cell r="A815">
            <v>62100404006602</v>
          </cell>
          <cell r="B815" t="str">
            <v>COMISION POR RUTEO DE TRANSACCION DE KIOSKOS</v>
          </cell>
          <cell r="C815">
            <v>-44.84</v>
          </cell>
          <cell r="D815">
            <v>-44.84</v>
          </cell>
        </row>
        <row r="816">
          <cell r="A816">
            <v>62100404006603</v>
          </cell>
          <cell r="B816" t="str">
            <v>COMISION POR SERVICIO DE ADMINISTRACION DE KIOSKOS</v>
          </cell>
          <cell r="C816">
            <v>-6550</v>
          </cell>
          <cell r="D816">
            <v>-6550</v>
          </cell>
        </row>
        <row r="817">
          <cell r="A817">
            <v>621004040068</v>
          </cell>
          <cell r="B817" t="str">
            <v>INGRESO POR SERVICIOS DE AGENCIAS DE FEDECREDITO</v>
          </cell>
          <cell r="C817">
            <v>-19277.41</v>
          </cell>
          <cell r="D817">
            <v>-19277.41</v>
          </cell>
        </row>
        <row r="818">
          <cell r="A818">
            <v>62100404006801</v>
          </cell>
          <cell r="B818" t="str">
            <v>AGENCIA MULTIPLAZA</v>
          </cell>
          <cell r="C818">
            <v>-13083.41</v>
          </cell>
          <cell r="D818">
            <v>-13083.41</v>
          </cell>
        </row>
        <row r="819">
          <cell r="A819">
            <v>62100404006802</v>
          </cell>
          <cell r="B819" t="str">
            <v>AGENCIA WORLD TRADE CENTER</v>
          </cell>
          <cell r="C819">
            <v>-6194</v>
          </cell>
          <cell r="D819">
            <v>-6194</v>
          </cell>
        </row>
        <row r="820">
          <cell r="A820">
            <v>621004040069</v>
          </cell>
          <cell r="B820" t="str">
            <v>COMISIONES POR SERVICIO DE COMERCIOS AFILIADOS</v>
          </cell>
          <cell r="C820">
            <v>-1.17</v>
          </cell>
          <cell r="D820">
            <v>-1.17</v>
          </cell>
        </row>
        <row r="821">
          <cell r="A821">
            <v>62100404006901</v>
          </cell>
          <cell r="B821" t="str">
            <v>TASA DE INTERCAMBIO FIJA</v>
          </cell>
          <cell r="C821">
            <v>-1.07</v>
          </cell>
          <cell r="D821">
            <v>-1.07</v>
          </cell>
        </row>
        <row r="822">
          <cell r="A822">
            <v>6210040400690100</v>
          </cell>
          <cell r="B822" t="str">
            <v>COMISION POR COMPRAS CON TARJETAS DEL SISTEMA FEDECREDITO TD</v>
          </cell>
          <cell r="C822">
            <v>-0.44</v>
          </cell>
          <cell r="D822">
            <v>-0.44</v>
          </cell>
        </row>
        <row r="823">
          <cell r="A823">
            <v>6210040400690100</v>
          </cell>
          <cell r="B823" t="str">
            <v>COMISION POR COMPRAS CON TARJETAS DEL SISTEMA FEDECREDITO TC</v>
          </cell>
          <cell r="C823">
            <v>-0.63</v>
          </cell>
          <cell r="D823">
            <v>-0.63</v>
          </cell>
        </row>
        <row r="824">
          <cell r="A824">
            <v>62100404006902</v>
          </cell>
          <cell r="B824" t="str">
            <v>TASA DE ADQUIRENCIA</v>
          </cell>
          <cell r="C824">
            <v>-0.1</v>
          </cell>
          <cell r="D824">
            <v>-0.1</v>
          </cell>
        </row>
        <row r="825">
          <cell r="A825">
            <v>6210040400690200</v>
          </cell>
          <cell r="B825" t="str">
            <v>COMISION POR COMPRAS CON TARJETAS DEL SISTEMA FEDECREDITO TD</v>
          </cell>
          <cell r="C825">
            <v>-0.04</v>
          </cell>
          <cell r="D825">
            <v>-0.04</v>
          </cell>
        </row>
        <row r="826">
          <cell r="A826">
            <v>6210040400690200</v>
          </cell>
          <cell r="B826" t="str">
            <v>COMISION POR COMPRAS CON TARJETAS DEL SISTEMA FEDECREDITO TC</v>
          </cell>
          <cell r="C826">
            <v>-0.06</v>
          </cell>
          <cell r="D826">
            <v>-0.06</v>
          </cell>
        </row>
        <row r="827">
          <cell r="A827">
            <v>621004040099</v>
          </cell>
          <cell r="B827" t="str">
            <v>OTROS</v>
          </cell>
          <cell r="C827">
            <v>-39330.720000000001</v>
          </cell>
          <cell r="D827">
            <v>-39330.720000000001</v>
          </cell>
        </row>
        <row r="828">
          <cell r="A828">
            <v>63</v>
          </cell>
          <cell r="B828" t="str">
            <v>INGRESOS NO OPERACIONALES</v>
          </cell>
          <cell r="C828">
            <v>-355043.47</v>
          </cell>
          <cell r="D828">
            <v>-355043.47</v>
          </cell>
        </row>
        <row r="829">
          <cell r="A829">
            <v>631</v>
          </cell>
          <cell r="B829" t="str">
            <v>INGRESOS NO OPERACIONALES</v>
          </cell>
          <cell r="C829">
            <v>-355043.47</v>
          </cell>
          <cell r="D829">
            <v>-355043.47</v>
          </cell>
        </row>
        <row r="830">
          <cell r="A830">
            <v>6310</v>
          </cell>
          <cell r="B830" t="str">
            <v>INGRESOS NO OPERACIONALES</v>
          </cell>
          <cell r="C830">
            <v>-355043.47</v>
          </cell>
          <cell r="D830">
            <v>-355043.47</v>
          </cell>
        </row>
        <row r="831">
          <cell r="A831">
            <v>631001</v>
          </cell>
          <cell r="B831" t="str">
            <v>INGRESOS DE EJERCICIOS ANTERIORES</v>
          </cell>
          <cell r="C831">
            <v>-84409.19</v>
          </cell>
          <cell r="D831">
            <v>-84409.19</v>
          </cell>
        </row>
        <row r="832">
          <cell r="A832">
            <v>6310010300</v>
          </cell>
          <cell r="B832" t="str">
            <v>RECUPERACIONES DE GASTOS</v>
          </cell>
          <cell r="C832">
            <v>-4368.84</v>
          </cell>
          <cell r="D832">
            <v>-4368.84</v>
          </cell>
        </row>
        <row r="833">
          <cell r="A833">
            <v>6310010400</v>
          </cell>
          <cell r="B833" t="str">
            <v>LIBERACI¢N DE RESERVAS DE SANEAMIENTO</v>
          </cell>
          <cell r="C833">
            <v>-80040.350000000006</v>
          </cell>
          <cell r="D833">
            <v>-80040.350000000006</v>
          </cell>
        </row>
        <row r="834">
          <cell r="A834">
            <v>631001040001</v>
          </cell>
          <cell r="B834" t="str">
            <v>CAPITAL</v>
          </cell>
          <cell r="C834">
            <v>-9150.4599999999991</v>
          </cell>
          <cell r="D834">
            <v>-9150.4599999999991</v>
          </cell>
        </row>
        <row r="835">
          <cell r="A835">
            <v>63100104000101</v>
          </cell>
          <cell r="B835" t="str">
            <v>RESERVA PRESTAMOS CATEGORIA A2 Y B</v>
          </cell>
          <cell r="C835">
            <v>-9150.4599999999991</v>
          </cell>
          <cell r="D835">
            <v>-9150.4599999999991</v>
          </cell>
        </row>
        <row r="836">
          <cell r="A836">
            <v>631001040002</v>
          </cell>
          <cell r="B836" t="str">
            <v>INTERESES</v>
          </cell>
          <cell r="C836">
            <v>-66.55</v>
          </cell>
          <cell r="D836">
            <v>-66.55</v>
          </cell>
        </row>
        <row r="837">
          <cell r="A837">
            <v>63100104000201</v>
          </cell>
          <cell r="B837" t="str">
            <v>RESERVA PRESTAMOS CATEGORIA A2 Y B</v>
          </cell>
          <cell r="C837">
            <v>-66.55</v>
          </cell>
          <cell r="D837">
            <v>-66.55</v>
          </cell>
        </row>
        <row r="838">
          <cell r="A838">
            <v>631001040003</v>
          </cell>
          <cell r="B838" t="str">
            <v>CUENTAS POR COBRAR</v>
          </cell>
          <cell r="C838">
            <v>-2324.1799999999998</v>
          </cell>
          <cell r="D838">
            <v>-2324.1799999999998</v>
          </cell>
        </row>
        <row r="839">
          <cell r="A839">
            <v>631001040006</v>
          </cell>
          <cell r="B839" t="str">
            <v>RESERVA VOLUNTARIA DE PRESTAMOS</v>
          </cell>
          <cell r="C839">
            <v>-68499.16</v>
          </cell>
          <cell r="D839">
            <v>-68499.16</v>
          </cell>
        </row>
        <row r="840">
          <cell r="A840">
            <v>631003</v>
          </cell>
          <cell r="B840" t="str">
            <v>INGRESOS POR EXPLOTACION DE ACTIVOS</v>
          </cell>
          <cell r="C840">
            <v>-31500</v>
          </cell>
          <cell r="D840">
            <v>-31500</v>
          </cell>
        </row>
        <row r="841">
          <cell r="A841">
            <v>6310030100</v>
          </cell>
          <cell r="B841" t="str">
            <v>ACTIVO FIJO</v>
          </cell>
          <cell r="C841">
            <v>-31500</v>
          </cell>
          <cell r="D841">
            <v>-31500</v>
          </cell>
        </row>
        <row r="842">
          <cell r="A842">
            <v>631003010001</v>
          </cell>
          <cell r="B842" t="str">
            <v>INMUEBLES</v>
          </cell>
          <cell r="C842">
            <v>-31500</v>
          </cell>
          <cell r="D842">
            <v>-31500</v>
          </cell>
        </row>
        <row r="843">
          <cell r="A843">
            <v>631099</v>
          </cell>
          <cell r="B843" t="str">
            <v>OTROS</v>
          </cell>
          <cell r="C843">
            <v>-239134.28</v>
          </cell>
          <cell r="D843">
            <v>-239134.28</v>
          </cell>
        </row>
        <row r="844">
          <cell r="A844">
            <v>6310990100</v>
          </cell>
          <cell r="B844" t="str">
            <v>OTROS</v>
          </cell>
          <cell r="C844">
            <v>-239134.28</v>
          </cell>
          <cell r="D844">
            <v>-239134.28</v>
          </cell>
        </row>
        <row r="845">
          <cell r="A845">
            <v>631099010008</v>
          </cell>
          <cell r="B845" t="str">
            <v>ASISTENCIA MEDICA</v>
          </cell>
          <cell r="C845">
            <v>-1911.48</v>
          </cell>
          <cell r="D845">
            <v>-1911.48</v>
          </cell>
        </row>
        <row r="846">
          <cell r="A846">
            <v>631099010010</v>
          </cell>
          <cell r="B846" t="str">
            <v>INGRESOS POR SOBREGIRO DISPONIBLE DE ENTIDADES SOCIAS</v>
          </cell>
          <cell r="C846">
            <v>-48487.17</v>
          </cell>
          <cell r="D846">
            <v>-48487.17</v>
          </cell>
        </row>
        <row r="847">
          <cell r="A847">
            <v>631099010099</v>
          </cell>
          <cell r="B847" t="str">
            <v>OTROS</v>
          </cell>
          <cell r="C847">
            <v>-188735.63</v>
          </cell>
          <cell r="D847">
            <v>-188735.63</v>
          </cell>
        </row>
        <row r="848">
          <cell r="A848">
            <v>0</v>
          </cell>
          <cell r="B848"/>
          <cell r="C848"/>
          <cell r="D848"/>
        </row>
        <row r="849">
          <cell r="A849">
            <v>0</v>
          </cell>
          <cell r="B849" t="str">
            <v>TOTAL INGRESOS</v>
          </cell>
          <cell r="C849">
            <v>-31194325.780000001</v>
          </cell>
          <cell r="D849">
            <v>-31194325.780000001</v>
          </cell>
        </row>
        <row r="850">
          <cell r="A850">
            <v>0</v>
          </cell>
          <cell r="B850"/>
          <cell r="C850"/>
          <cell r="D850"/>
        </row>
        <row r="851">
          <cell r="A851">
            <v>0</v>
          </cell>
          <cell r="B851" t="str">
            <v>TOTAL CUENTAS ACREEDORAS</v>
          </cell>
          <cell r="C851">
            <v>-618453283.26999998</v>
          </cell>
          <cell r="D851">
            <v>-618453283.26999998</v>
          </cell>
        </row>
        <row r="852">
          <cell r="A852">
            <v>0</v>
          </cell>
          <cell r="B852"/>
          <cell r="C852"/>
          <cell r="D852"/>
        </row>
        <row r="853">
          <cell r="A853">
            <v>0</v>
          </cell>
          <cell r="B853" t="str">
            <v>CUENTAS DE ORDEN</v>
          </cell>
          <cell r="C853">
            <v>0</v>
          </cell>
          <cell r="D853">
            <v>0</v>
          </cell>
        </row>
        <row r="854">
          <cell r="A854">
            <v>0</v>
          </cell>
          <cell r="B854"/>
          <cell r="C854"/>
          <cell r="D854"/>
        </row>
        <row r="855">
          <cell r="A855">
            <v>91</v>
          </cell>
          <cell r="B855" t="str">
            <v>INFORMACION FINANCIERA</v>
          </cell>
          <cell r="C855">
            <v>208570459.84999999</v>
          </cell>
          <cell r="D855">
            <v>208570459.84999999</v>
          </cell>
        </row>
        <row r="856">
          <cell r="A856">
            <v>911</v>
          </cell>
          <cell r="B856" t="str">
            <v>DERECHOS Y OBLIGACIONES POR CREDITOS</v>
          </cell>
          <cell r="C856">
            <v>73590064.870000005</v>
          </cell>
          <cell r="D856">
            <v>73590064.870000005</v>
          </cell>
        </row>
        <row r="857">
          <cell r="A857">
            <v>9110</v>
          </cell>
          <cell r="B857" t="str">
            <v>DERECHOS Y OBLIGACIONES POR CREDITOS</v>
          </cell>
          <cell r="C857">
            <v>73590064.870000005</v>
          </cell>
          <cell r="D857">
            <v>73590064.870000005</v>
          </cell>
        </row>
        <row r="858">
          <cell r="A858">
            <v>911001</v>
          </cell>
          <cell r="B858" t="str">
            <v>DISPONIBILIDAD POR CREDITOS OBTENIDOS</v>
          </cell>
          <cell r="C858">
            <v>73590064.870000005</v>
          </cell>
          <cell r="D858">
            <v>73590064.870000005</v>
          </cell>
        </row>
        <row r="859">
          <cell r="A859">
            <v>9110010101</v>
          </cell>
          <cell r="B859" t="str">
            <v>OTORGADOS POR EL BMI</v>
          </cell>
          <cell r="C859">
            <v>47653753.25</v>
          </cell>
          <cell r="D859">
            <v>47653753.25</v>
          </cell>
        </row>
        <row r="860">
          <cell r="A860">
            <v>9110010501</v>
          </cell>
          <cell r="B860" t="str">
            <v>OTORGADOS POR BANCOS</v>
          </cell>
          <cell r="C860">
            <v>3418162.57</v>
          </cell>
          <cell r="D860">
            <v>3418162.57</v>
          </cell>
        </row>
        <row r="861">
          <cell r="A861">
            <v>9110010601</v>
          </cell>
          <cell r="B861" t="str">
            <v>OTRAS ENTIDADES DEL SISTEMA FINANCIERO</v>
          </cell>
          <cell r="C861">
            <v>7450975</v>
          </cell>
          <cell r="D861">
            <v>7450975</v>
          </cell>
        </row>
        <row r="862">
          <cell r="A862">
            <v>9110010701</v>
          </cell>
          <cell r="B862" t="str">
            <v>OTORGADOS POR BANCOS EXTRANJEROS</v>
          </cell>
          <cell r="C862">
            <v>15067174.050000001</v>
          </cell>
          <cell r="D862">
            <v>15067174.050000001</v>
          </cell>
        </row>
        <row r="863">
          <cell r="A863">
            <v>912</v>
          </cell>
          <cell r="B863" t="str">
            <v>FONDOS EN ADMINISTRACION</v>
          </cell>
          <cell r="C863">
            <v>6652250.0099999998</v>
          </cell>
          <cell r="D863">
            <v>6652250.0099999998</v>
          </cell>
        </row>
        <row r="864">
          <cell r="A864">
            <v>9120</v>
          </cell>
          <cell r="B864" t="str">
            <v>FONDOS EN ADMINISTRACION</v>
          </cell>
          <cell r="C864">
            <v>6652250.0099999998</v>
          </cell>
          <cell r="D864">
            <v>6652250.0099999998</v>
          </cell>
        </row>
        <row r="865">
          <cell r="A865">
            <v>912000</v>
          </cell>
          <cell r="B865" t="str">
            <v>FONDOS EN ADMINISTRACION</v>
          </cell>
          <cell r="C865">
            <v>6652250.0099999998</v>
          </cell>
          <cell r="D865">
            <v>6652250.0099999998</v>
          </cell>
        </row>
        <row r="866">
          <cell r="A866">
            <v>9120000001</v>
          </cell>
          <cell r="B866" t="str">
            <v>FONDOS EN ADMINISTRACION</v>
          </cell>
          <cell r="C866">
            <v>6652250.0099999998</v>
          </cell>
          <cell r="D866">
            <v>6652250.0099999998</v>
          </cell>
        </row>
        <row r="867">
          <cell r="A867">
            <v>912000000101</v>
          </cell>
          <cell r="B867" t="str">
            <v>PRODERNOR</v>
          </cell>
          <cell r="C867">
            <v>6346.6</v>
          </cell>
          <cell r="D867">
            <v>6346.6</v>
          </cell>
        </row>
        <row r="868">
          <cell r="A868">
            <v>912000000199</v>
          </cell>
          <cell r="B868" t="str">
            <v>OTROS FONDOS</v>
          </cell>
          <cell r="C868">
            <v>6645903.4100000001</v>
          </cell>
          <cell r="D868">
            <v>6645903.4100000001</v>
          </cell>
        </row>
        <row r="869">
          <cell r="A869">
            <v>91200000019901</v>
          </cell>
          <cell r="B869" t="str">
            <v>PROYECTO IMCA - FEDECREDITO</v>
          </cell>
          <cell r="C869">
            <v>5257165.34</v>
          </cell>
          <cell r="D869">
            <v>5257165.34</v>
          </cell>
        </row>
        <row r="870">
          <cell r="A870">
            <v>9120000001990090</v>
          </cell>
          <cell r="B870" t="str">
            <v>APORTE IMCA WSBI</v>
          </cell>
          <cell r="C870">
            <v>1800000</v>
          </cell>
          <cell r="D870">
            <v>1800000</v>
          </cell>
        </row>
        <row r="871">
          <cell r="A871">
            <v>9120000001990090</v>
          </cell>
          <cell r="B871" t="str">
            <v>APORTE ENTIDADES SOCIAS</v>
          </cell>
          <cell r="C871">
            <v>1999980.8</v>
          </cell>
          <cell r="D871">
            <v>1999980.8</v>
          </cell>
        </row>
        <row r="872">
          <cell r="A872">
            <v>9120000001990090</v>
          </cell>
          <cell r="B872" t="str">
            <v>APORTE FEDECREDITO</v>
          </cell>
          <cell r="C872">
            <v>1457184.54</v>
          </cell>
          <cell r="D872">
            <v>1457184.54</v>
          </cell>
        </row>
        <row r="873">
          <cell r="A873">
            <v>91200000019902</v>
          </cell>
          <cell r="B873" t="str">
            <v>PROYECTO IMCA - FEDECREDITO</v>
          </cell>
          <cell r="C873">
            <v>1388738.07</v>
          </cell>
          <cell r="D873">
            <v>1388738.07</v>
          </cell>
        </row>
        <row r="874">
          <cell r="A874">
            <v>915</v>
          </cell>
          <cell r="B874" t="str">
            <v>INTERESES SOBRE PRESTAMOS DE DUDOSA RECUPERACION</v>
          </cell>
          <cell r="C874">
            <v>55212.39</v>
          </cell>
          <cell r="D874">
            <v>55212.39</v>
          </cell>
        </row>
        <row r="875">
          <cell r="A875">
            <v>9150</v>
          </cell>
          <cell r="B875" t="str">
            <v>INTERESES SOBRE PRESTAMOS DE DUDOSA RECUPERACION</v>
          </cell>
          <cell r="C875">
            <v>55212.39</v>
          </cell>
          <cell r="D875">
            <v>55212.39</v>
          </cell>
        </row>
        <row r="876">
          <cell r="A876">
            <v>915000</v>
          </cell>
          <cell r="B876" t="str">
            <v>INTERESES SOBRE PRESTAMOS DE DUDOSA RECUPERACION</v>
          </cell>
          <cell r="C876">
            <v>55212.39</v>
          </cell>
          <cell r="D876">
            <v>55212.39</v>
          </cell>
        </row>
        <row r="877">
          <cell r="A877">
            <v>916</v>
          </cell>
          <cell r="B877" t="str">
            <v>CARTERA DE PRESTAMOS DE DUDOSA RECUPERACION</v>
          </cell>
          <cell r="C877">
            <v>127997283.59999999</v>
          </cell>
          <cell r="D877">
            <v>127997283.59999999</v>
          </cell>
        </row>
        <row r="878">
          <cell r="A878">
            <v>9160</v>
          </cell>
          <cell r="B878" t="str">
            <v>CARTERA DE PRESTAMOS PIGNORADA</v>
          </cell>
          <cell r="C878">
            <v>127997283.59999999</v>
          </cell>
          <cell r="D878">
            <v>127997283.59999999</v>
          </cell>
        </row>
        <row r="879">
          <cell r="A879">
            <v>916001</v>
          </cell>
          <cell r="B879" t="str">
            <v>A FAVOR DEL BMI</v>
          </cell>
          <cell r="C879">
            <v>11845140.289999999</v>
          </cell>
          <cell r="D879">
            <v>11845140.289999999</v>
          </cell>
        </row>
        <row r="880">
          <cell r="A880">
            <v>9160010901</v>
          </cell>
          <cell r="B880" t="str">
            <v>PRESTAMOS A OTROS</v>
          </cell>
          <cell r="C880">
            <v>11845140.289999999</v>
          </cell>
          <cell r="D880">
            <v>11845140.289999999</v>
          </cell>
        </row>
        <row r="881">
          <cell r="A881">
            <v>916005</v>
          </cell>
          <cell r="B881" t="str">
            <v>A FAVOR DE OTRAS ENTIDADES DEL SISTEMA FINANCIERO</v>
          </cell>
          <cell r="C881">
            <v>14908650.119999999</v>
          </cell>
          <cell r="D881">
            <v>14908650.119999999</v>
          </cell>
        </row>
        <row r="882">
          <cell r="A882">
            <v>9160050901</v>
          </cell>
          <cell r="B882" t="str">
            <v>PRESTAMOS A OTROS</v>
          </cell>
          <cell r="C882">
            <v>14908650.119999999</v>
          </cell>
          <cell r="D882">
            <v>14908650.119999999</v>
          </cell>
        </row>
        <row r="883">
          <cell r="A883">
            <v>916005090101</v>
          </cell>
          <cell r="B883" t="str">
            <v>BANCOS</v>
          </cell>
          <cell r="C883">
            <v>14908650.119999999</v>
          </cell>
          <cell r="D883">
            <v>14908650.119999999</v>
          </cell>
        </row>
        <row r="884">
          <cell r="A884">
            <v>916006</v>
          </cell>
          <cell r="B884" t="str">
            <v>A FAVOR DE OTRAS ENTIDADES EXTRANJERAS</v>
          </cell>
          <cell r="C884">
            <v>101243493.19</v>
          </cell>
          <cell r="D884">
            <v>101243493.19</v>
          </cell>
        </row>
        <row r="885">
          <cell r="A885">
            <v>9160060901</v>
          </cell>
          <cell r="B885" t="str">
            <v>PRESTAMOS A OTROS</v>
          </cell>
          <cell r="C885">
            <v>101243493.19</v>
          </cell>
          <cell r="D885">
            <v>101243493.19</v>
          </cell>
        </row>
        <row r="886">
          <cell r="A886">
            <v>917</v>
          </cell>
          <cell r="B886" t="str">
            <v>SALDOS A CARGO DE DEUDORES</v>
          </cell>
          <cell r="C886">
            <v>275648.98</v>
          </cell>
          <cell r="D886">
            <v>275648.98</v>
          </cell>
        </row>
        <row r="887">
          <cell r="A887">
            <v>9170</v>
          </cell>
          <cell r="B887" t="str">
            <v>SALDOS A CARGO DE DEUDORES</v>
          </cell>
          <cell r="C887">
            <v>275648.98</v>
          </cell>
          <cell r="D887">
            <v>275648.98</v>
          </cell>
        </row>
        <row r="888">
          <cell r="A888">
            <v>917000</v>
          </cell>
          <cell r="B888" t="str">
            <v>SALDOS A CARGO DE DEUDORES</v>
          </cell>
          <cell r="C888">
            <v>275648.98</v>
          </cell>
          <cell r="D888">
            <v>275648.98</v>
          </cell>
        </row>
        <row r="889">
          <cell r="A889">
            <v>9170000001</v>
          </cell>
          <cell r="B889" t="str">
            <v>SALDOS A CARGO DE DEUDORES</v>
          </cell>
          <cell r="C889">
            <v>275648.98</v>
          </cell>
          <cell r="D889">
            <v>275648.98</v>
          </cell>
        </row>
        <row r="890">
          <cell r="A890">
            <v>917000000104</v>
          </cell>
          <cell r="B890" t="str">
            <v>OTROS</v>
          </cell>
          <cell r="C890">
            <v>275648.98</v>
          </cell>
          <cell r="D890">
            <v>275648.98</v>
          </cell>
        </row>
        <row r="891">
          <cell r="A891">
            <v>92</v>
          </cell>
          <cell r="B891" t="str">
            <v>EXISTENCIAS EN LA BOVEDA</v>
          </cell>
          <cell r="C891">
            <v>272563765.12</v>
          </cell>
          <cell r="D891">
            <v>272563765.12</v>
          </cell>
        </row>
        <row r="892">
          <cell r="A892">
            <v>921</v>
          </cell>
          <cell r="B892" t="str">
            <v>DOCUMENTOS DE PRESTAMOS Y CREDITOS</v>
          </cell>
          <cell r="C892">
            <v>59518079.299999997</v>
          </cell>
          <cell r="D892">
            <v>59518079.299999997</v>
          </cell>
        </row>
        <row r="893">
          <cell r="A893">
            <v>9210</v>
          </cell>
          <cell r="B893" t="str">
            <v>DOCUMENTOS DE PRESTAMOS Y CREDITOS</v>
          </cell>
          <cell r="C893">
            <v>59518079.299999997</v>
          </cell>
          <cell r="D893">
            <v>59518079.299999997</v>
          </cell>
        </row>
        <row r="894">
          <cell r="A894">
            <v>921000</v>
          </cell>
          <cell r="B894" t="str">
            <v>DOCUMENTOS DE PRESTAMOS Y CREDITOS</v>
          </cell>
          <cell r="C894">
            <v>59518079.299999997</v>
          </cell>
          <cell r="D894">
            <v>59518079.299999997</v>
          </cell>
        </row>
        <row r="895">
          <cell r="A895">
            <v>9210000100</v>
          </cell>
          <cell r="B895" t="str">
            <v>CON HIPOTECA</v>
          </cell>
          <cell r="C895">
            <v>7450242.5899999999</v>
          </cell>
          <cell r="D895">
            <v>7450242.5899999999</v>
          </cell>
        </row>
        <row r="896">
          <cell r="A896">
            <v>9210000400</v>
          </cell>
          <cell r="B896" t="str">
            <v>CON PRENDA SIN DESPLAZAMIENTO</v>
          </cell>
          <cell r="C896">
            <v>52067836.710000001</v>
          </cell>
          <cell r="D896">
            <v>52067836.710000001</v>
          </cell>
        </row>
        <row r="897">
          <cell r="A897">
            <v>922</v>
          </cell>
          <cell r="B897" t="str">
            <v>TITULOSVALORES Y OTROS DOCUMENTOS</v>
          </cell>
          <cell r="C897">
            <v>56603.65</v>
          </cell>
          <cell r="D897">
            <v>56603.65</v>
          </cell>
        </row>
        <row r="898">
          <cell r="A898">
            <v>9220</v>
          </cell>
          <cell r="B898" t="str">
            <v>TITULOSVALORES Y OTROS DOCUMENTOS</v>
          </cell>
          <cell r="C898">
            <v>56603.65</v>
          </cell>
          <cell r="D898">
            <v>56603.65</v>
          </cell>
        </row>
        <row r="899">
          <cell r="A899">
            <v>922008</v>
          </cell>
          <cell r="B899" t="str">
            <v>DOCUMENTOS EN CUSTODIA</v>
          </cell>
          <cell r="C899">
            <v>56603.65</v>
          </cell>
          <cell r="D899">
            <v>56603.65</v>
          </cell>
        </row>
        <row r="900">
          <cell r="A900">
            <v>9220080100</v>
          </cell>
          <cell r="B900" t="str">
            <v>PROPIOS</v>
          </cell>
          <cell r="C900">
            <v>56603.65</v>
          </cell>
          <cell r="D900">
            <v>56603.65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coja el formato de Salida"/>
      <sheetName val="Detalle"/>
      <sheetName val="Análisis de Costos"/>
      <sheetName val="BALANCE ENE 2018-2017"/>
      <sheetName val="Hoja2"/>
      <sheetName val="ESTAD.RESULT. ENE 2018-2017"/>
      <sheetName val="Hoja3"/>
      <sheetName val="BALANCE ENE 2018 Y DIC 2017"/>
      <sheetName val="EST DE RESUL ENE 18 Y DIC 2017"/>
      <sheetName val="ICG ANUAL ENERO 2018"/>
      <sheetName val="I VS C JULIO 2017"/>
      <sheetName val="utilidad x produ DIC 2016"/>
      <sheetName val="I VS C FEB 16 SIN FOR"/>
      <sheetName val="utilidad x produ oct"/>
      <sheetName val="INGRESOS X PROD OCTU 2016-2015"/>
      <sheetName val="I VS C 2015 "/>
      <sheetName val="ICG ANUAL DICIEMBRE (2)"/>
      <sheetName val="COSTOS X PROD ABR 2015-2014"/>
      <sheetName val="UTILIDAD X PROD ABR 2015-2014"/>
      <sheetName val="ICG ANUAL SEP 2015 (2)"/>
    </sheetNames>
    <sheetDataSet>
      <sheetData sheetId="0" refreshError="1"/>
      <sheetData sheetId="1" refreshError="1"/>
      <sheetData sheetId="2" refreshError="1"/>
      <sheetData sheetId="3" refreshError="1">
        <row r="11">
          <cell r="D11">
            <v>0</v>
          </cell>
          <cell r="F11">
            <v>0</v>
          </cell>
          <cell r="H11">
            <v>0</v>
          </cell>
        </row>
        <row r="52">
          <cell r="D52">
            <v>0</v>
          </cell>
        </row>
        <row r="67">
          <cell r="F67">
            <v>3283.5</v>
          </cell>
        </row>
        <row r="68">
          <cell r="D68">
            <v>0.87935000000000008</v>
          </cell>
          <cell r="F68">
            <v>0.9</v>
          </cell>
        </row>
        <row r="69">
          <cell r="D69">
            <v>0</v>
          </cell>
          <cell r="F6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ENERO</v>
          </cell>
          <cell r="D5" t="str">
            <v xml:space="preserve">
ENERO</v>
          </cell>
        </row>
        <row r="6">
          <cell r="A6">
            <v>11</v>
          </cell>
          <cell r="B6" t="str">
            <v>ACTIVOS DE INTERMEDIACION</v>
          </cell>
          <cell r="C6">
            <v>573675728.42999995</v>
          </cell>
          <cell r="D6">
            <v>573675728.42999995</v>
          </cell>
        </row>
        <row r="7">
          <cell r="A7">
            <v>111</v>
          </cell>
          <cell r="B7" t="str">
            <v>FONDOS DISPONIBLES</v>
          </cell>
          <cell r="C7">
            <v>58554708.25</v>
          </cell>
          <cell r="D7">
            <v>58554708.25</v>
          </cell>
        </row>
        <row r="8">
          <cell r="A8">
            <v>1110</v>
          </cell>
          <cell r="B8" t="str">
            <v>FONDOS DISPONIBLES</v>
          </cell>
          <cell r="C8">
            <v>58554708.25</v>
          </cell>
          <cell r="D8">
            <v>58554708.25</v>
          </cell>
        </row>
        <row r="9">
          <cell r="A9">
            <v>111001</v>
          </cell>
          <cell r="B9" t="str">
            <v>CAJA</v>
          </cell>
          <cell r="C9">
            <v>12959829.42</v>
          </cell>
          <cell r="D9">
            <v>12959829.42</v>
          </cell>
        </row>
        <row r="10">
          <cell r="A10">
            <v>1110010101</v>
          </cell>
          <cell r="B10" t="str">
            <v>OFICINA CENTRAL</v>
          </cell>
          <cell r="C10">
            <v>10812341.619999999</v>
          </cell>
          <cell r="D10">
            <v>10812341.619999999</v>
          </cell>
        </row>
        <row r="11">
          <cell r="A11">
            <v>111001010101</v>
          </cell>
          <cell r="B11" t="str">
            <v>OFICINA CENTRAL</v>
          </cell>
          <cell r="C11">
            <v>161103.70000000001</v>
          </cell>
          <cell r="D11">
            <v>161103.70000000001</v>
          </cell>
        </row>
        <row r="12">
          <cell r="A12">
            <v>111001010102</v>
          </cell>
          <cell r="B12" t="str">
            <v>BOVEDA</v>
          </cell>
          <cell r="C12">
            <v>422150.39</v>
          </cell>
          <cell r="D12">
            <v>422150.39</v>
          </cell>
        </row>
        <row r="13">
          <cell r="A13">
            <v>111001010103</v>
          </cell>
          <cell r="B13" t="str">
            <v>EFECTIVO ATM´S</v>
          </cell>
          <cell r="C13">
            <v>1165680</v>
          </cell>
          <cell r="D13">
            <v>1165680</v>
          </cell>
        </row>
        <row r="14">
          <cell r="A14">
            <v>11100101010303</v>
          </cell>
          <cell r="B14" t="str">
            <v>EFECTIVO ATM´S - FEDECREDITO</v>
          </cell>
          <cell r="C14">
            <v>1165680</v>
          </cell>
          <cell r="D14">
            <v>1165680</v>
          </cell>
        </row>
        <row r="15">
          <cell r="A15">
            <v>111001010104</v>
          </cell>
          <cell r="B15" t="str">
            <v>DISPONIBLE EN SERSAPROSA</v>
          </cell>
          <cell r="C15">
            <v>9059487.5299999993</v>
          </cell>
          <cell r="D15">
            <v>9059487.5299999993</v>
          </cell>
        </row>
        <row r="16">
          <cell r="A16">
            <v>11100101010401</v>
          </cell>
          <cell r="B16" t="str">
            <v>PARA ATM´S</v>
          </cell>
          <cell r="C16">
            <v>3577523</v>
          </cell>
          <cell r="D16">
            <v>3577523</v>
          </cell>
        </row>
        <row r="17">
          <cell r="A17">
            <v>11100101010402</v>
          </cell>
          <cell r="B17" t="str">
            <v>PARA CUENTA CORRIENTE</v>
          </cell>
          <cell r="C17">
            <v>5481964.5300000003</v>
          </cell>
          <cell r="D17">
            <v>5481964.5300000003</v>
          </cell>
        </row>
        <row r="18">
          <cell r="A18">
            <v>111001010105</v>
          </cell>
          <cell r="B18" t="str">
            <v>EFECTIVO RECIBIDO ATM´S DEPOSITARIOS</v>
          </cell>
          <cell r="C18">
            <v>3920</v>
          </cell>
          <cell r="D18">
            <v>3920</v>
          </cell>
        </row>
        <row r="19">
          <cell r="A19">
            <v>11100101010503</v>
          </cell>
          <cell r="B19" t="str">
            <v>ATM´S DEPOSITARIOS - FEDECREDITO</v>
          </cell>
          <cell r="C19">
            <v>3920</v>
          </cell>
          <cell r="D19">
            <v>3920</v>
          </cell>
        </row>
        <row r="20">
          <cell r="A20">
            <v>1110010201</v>
          </cell>
          <cell r="B20" t="str">
            <v>AGENCIAS</v>
          </cell>
          <cell r="C20">
            <v>140287.79999999999</v>
          </cell>
          <cell r="D20">
            <v>140287.79999999999</v>
          </cell>
        </row>
        <row r="21">
          <cell r="A21">
            <v>111001020102</v>
          </cell>
          <cell r="B21" t="str">
            <v>BOVEDA</v>
          </cell>
          <cell r="C21">
            <v>140287.79999999999</v>
          </cell>
          <cell r="D21">
            <v>140287.79999999999</v>
          </cell>
        </row>
        <row r="22">
          <cell r="A22">
            <v>1110010301</v>
          </cell>
          <cell r="B22" t="str">
            <v>FONDOS FIJOS</v>
          </cell>
          <cell r="C22">
            <v>7200</v>
          </cell>
          <cell r="D22">
            <v>7200</v>
          </cell>
        </row>
        <row r="23">
          <cell r="A23">
            <v>111001030101</v>
          </cell>
          <cell r="B23" t="str">
            <v>OFICINA CENTRAL</v>
          </cell>
          <cell r="C23">
            <v>7200</v>
          </cell>
          <cell r="D23">
            <v>7200</v>
          </cell>
        </row>
        <row r="24">
          <cell r="A24">
            <v>1110010401</v>
          </cell>
          <cell r="B24" t="str">
            <v>REMESAS LOCALES EN TRANSITO</v>
          </cell>
          <cell r="C24">
            <v>2000000</v>
          </cell>
          <cell r="D24">
            <v>2000000</v>
          </cell>
        </row>
        <row r="25">
          <cell r="A25">
            <v>111002</v>
          </cell>
          <cell r="B25" t="str">
            <v>DEPOSITOS EN EL BCR</v>
          </cell>
          <cell r="C25">
            <v>12737960.82</v>
          </cell>
          <cell r="D25">
            <v>12737960.82</v>
          </cell>
        </row>
        <row r="26">
          <cell r="A26">
            <v>1110020101</v>
          </cell>
          <cell r="B26" t="str">
            <v>DEPOSITOS PARA RESERVA DE LIQUIDEZ</v>
          </cell>
          <cell r="C26">
            <v>12687535.43</v>
          </cell>
          <cell r="D26">
            <v>12687535.43</v>
          </cell>
        </row>
        <row r="27">
          <cell r="A27">
            <v>1110020301</v>
          </cell>
          <cell r="B27" t="str">
            <v>DEPOSITOS OTROS</v>
          </cell>
          <cell r="C27">
            <v>50032.39</v>
          </cell>
          <cell r="D27">
            <v>50032.39</v>
          </cell>
        </row>
        <row r="28">
          <cell r="A28">
            <v>111002030199</v>
          </cell>
          <cell r="B28" t="str">
            <v>DEPOSITOS OTROS</v>
          </cell>
          <cell r="C28">
            <v>50032.39</v>
          </cell>
          <cell r="D28">
            <v>50032.39</v>
          </cell>
        </row>
        <row r="29">
          <cell r="A29">
            <v>1110029901</v>
          </cell>
          <cell r="B29" t="str">
            <v>INTERESES Y OTROS POR COBRAR</v>
          </cell>
          <cell r="C29">
            <v>393</v>
          </cell>
          <cell r="D29">
            <v>393</v>
          </cell>
        </row>
        <row r="30">
          <cell r="A30">
            <v>111002990101</v>
          </cell>
          <cell r="B30" t="str">
            <v>DEPOSITOS PARA RESERVA DE LIQUIDEZ</v>
          </cell>
          <cell r="C30">
            <v>393</v>
          </cell>
          <cell r="D30">
            <v>393</v>
          </cell>
        </row>
        <row r="31">
          <cell r="A31">
            <v>111004</v>
          </cell>
          <cell r="B31" t="str">
            <v>DEPOSITOS EN BANCOS LOCALES</v>
          </cell>
          <cell r="C31">
            <v>22835179.02</v>
          </cell>
          <cell r="D31">
            <v>22835179.02</v>
          </cell>
        </row>
        <row r="32">
          <cell r="A32">
            <v>1110040101</v>
          </cell>
          <cell r="B32" t="str">
            <v>A LA VISTA - ML</v>
          </cell>
          <cell r="C32">
            <v>22775148.989999998</v>
          </cell>
          <cell r="D32">
            <v>22775148.989999998</v>
          </cell>
        </row>
        <row r="33">
          <cell r="A33">
            <v>111004010101</v>
          </cell>
          <cell r="B33" t="str">
            <v>BANCO AGRICOLA</v>
          </cell>
          <cell r="C33">
            <v>8714010.6899999995</v>
          </cell>
          <cell r="D33">
            <v>8714010.6899999995</v>
          </cell>
        </row>
        <row r="34">
          <cell r="A34">
            <v>111004010103</v>
          </cell>
          <cell r="B34" t="str">
            <v>BANCO DE AMERICA CENTRAL</v>
          </cell>
          <cell r="C34">
            <v>923201.86</v>
          </cell>
          <cell r="D34">
            <v>923201.86</v>
          </cell>
        </row>
        <row r="35">
          <cell r="A35">
            <v>111004010104</v>
          </cell>
          <cell r="B35" t="str">
            <v>BANCO CUSCATLAN, S.A.</v>
          </cell>
          <cell r="C35">
            <v>10974168.470000001</v>
          </cell>
          <cell r="D35">
            <v>10974168.470000001</v>
          </cell>
        </row>
        <row r="36">
          <cell r="A36">
            <v>111004010107</v>
          </cell>
          <cell r="B36" t="str">
            <v>BANCO DE FOMENTO AGROPECUARIO</v>
          </cell>
          <cell r="C36">
            <v>46095.360000000001</v>
          </cell>
          <cell r="D36">
            <v>46095.360000000001</v>
          </cell>
        </row>
        <row r="37">
          <cell r="A37">
            <v>111004010108</v>
          </cell>
          <cell r="B37" t="str">
            <v>BANCO HIPOTECARIO</v>
          </cell>
          <cell r="C37">
            <v>1023753.54</v>
          </cell>
          <cell r="D37">
            <v>1023753.54</v>
          </cell>
        </row>
        <row r="38">
          <cell r="A38">
            <v>111004010111</v>
          </cell>
          <cell r="B38" t="str">
            <v>BANCO PROMERICA</v>
          </cell>
          <cell r="C38">
            <v>343564.08</v>
          </cell>
          <cell r="D38">
            <v>343564.08</v>
          </cell>
        </row>
        <row r="39">
          <cell r="A39">
            <v>111004010112</v>
          </cell>
          <cell r="B39" t="str">
            <v>DAVIVIENDA</v>
          </cell>
          <cell r="C39">
            <v>718639.89</v>
          </cell>
          <cell r="D39">
            <v>718639.89</v>
          </cell>
        </row>
        <row r="40">
          <cell r="A40">
            <v>111004010117</v>
          </cell>
          <cell r="B40" t="str">
            <v>BANCO G&amp;T CONTINENTAL DE EL SALVADOR</v>
          </cell>
          <cell r="C40">
            <v>31715.1</v>
          </cell>
          <cell r="D40">
            <v>31715.1</v>
          </cell>
        </row>
        <row r="41">
          <cell r="A41">
            <v>1110049901</v>
          </cell>
          <cell r="B41" t="str">
            <v>INTERESES Y OTROS POR COBRAR</v>
          </cell>
          <cell r="C41">
            <v>60030.03</v>
          </cell>
          <cell r="D41">
            <v>60030.03</v>
          </cell>
        </row>
        <row r="42">
          <cell r="A42">
            <v>111004990101</v>
          </cell>
          <cell r="B42" t="str">
            <v>A LA VISTA</v>
          </cell>
          <cell r="C42">
            <v>60030.03</v>
          </cell>
          <cell r="D42">
            <v>60030.03</v>
          </cell>
        </row>
        <row r="43">
          <cell r="A43">
            <v>11100499010101</v>
          </cell>
          <cell r="B43" t="str">
            <v>BANCO AGRICOLA</v>
          </cell>
          <cell r="C43">
            <v>34720.44</v>
          </cell>
          <cell r="D43">
            <v>34720.44</v>
          </cell>
        </row>
        <row r="44">
          <cell r="A44">
            <v>11100499010103</v>
          </cell>
          <cell r="B44" t="str">
            <v>BANCO DE AMERICA CENTRAL</v>
          </cell>
          <cell r="C44">
            <v>2419.52</v>
          </cell>
          <cell r="D44">
            <v>2419.52</v>
          </cell>
        </row>
        <row r="45">
          <cell r="A45">
            <v>11100499010104</v>
          </cell>
          <cell r="B45" t="str">
            <v>BANCO CUSCATLAN, S.A.</v>
          </cell>
          <cell r="C45">
            <v>16540.52</v>
          </cell>
          <cell r="D45">
            <v>16540.52</v>
          </cell>
        </row>
        <row r="46">
          <cell r="A46">
            <v>11100499010108</v>
          </cell>
          <cell r="B46" t="str">
            <v>BANCO HIPOTECARIO</v>
          </cell>
          <cell r="C46">
            <v>245.2</v>
          </cell>
          <cell r="D46">
            <v>245.2</v>
          </cell>
        </row>
        <row r="47">
          <cell r="A47">
            <v>11100499010111</v>
          </cell>
          <cell r="B47" t="str">
            <v>BANCO PROMERICA</v>
          </cell>
          <cell r="C47">
            <v>4763.1499999999996</v>
          </cell>
          <cell r="D47">
            <v>4763.1499999999996</v>
          </cell>
        </row>
        <row r="48">
          <cell r="A48">
            <v>11100499010112</v>
          </cell>
          <cell r="B48" t="str">
            <v>DAVIVIENDA</v>
          </cell>
          <cell r="C48">
            <v>1341.2</v>
          </cell>
          <cell r="D48">
            <v>1341.2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10021738.99</v>
          </cell>
          <cell r="D49">
            <v>10021738.99</v>
          </cell>
        </row>
        <row r="50">
          <cell r="A50">
            <v>1110060101</v>
          </cell>
          <cell r="B50" t="str">
            <v>A LA VISTA</v>
          </cell>
          <cell r="C50">
            <v>10021738.99</v>
          </cell>
          <cell r="D50">
            <v>10021738.99</v>
          </cell>
        </row>
        <row r="51">
          <cell r="A51">
            <v>111006010101</v>
          </cell>
          <cell r="B51" t="str">
            <v>BANCO CITIBANK NEW YORK</v>
          </cell>
          <cell r="C51">
            <v>10021738.99</v>
          </cell>
          <cell r="D51">
            <v>10021738.99</v>
          </cell>
        </row>
        <row r="52">
          <cell r="A52">
            <v>113</v>
          </cell>
          <cell r="B52" t="str">
            <v>INVERSIONES FINANCIERAS</v>
          </cell>
          <cell r="C52">
            <v>194832507.38999999</v>
          </cell>
          <cell r="D52">
            <v>194832507.38999999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190918625</v>
          </cell>
          <cell r="D53">
            <v>190918625</v>
          </cell>
        </row>
        <row r="54">
          <cell r="A54">
            <v>113001</v>
          </cell>
          <cell r="B54" t="str">
            <v>TITULOSVALORES PROPIOS</v>
          </cell>
          <cell r="C54">
            <v>190918625</v>
          </cell>
          <cell r="D54">
            <v>190918625</v>
          </cell>
        </row>
        <row r="55">
          <cell r="A55">
            <v>1130010201</v>
          </cell>
          <cell r="B55" t="str">
            <v>EMITIDOS POR EL ESTADO</v>
          </cell>
          <cell r="C55">
            <v>190890500</v>
          </cell>
          <cell r="D55">
            <v>190890500</v>
          </cell>
        </row>
        <row r="56">
          <cell r="A56">
            <v>1130019901</v>
          </cell>
          <cell r="B56" t="str">
            <v>INTERESES Y OTROS POR COBRAR</v>
          </cell>
          <cell r="C56">
            <v>28125</v>
          </cell>
          <cell r="D56">
            <v>28125</v>
          </cell>
        </row>
        <row r="57">
          <cell r="A57">
            <v>113001990102</v>
          </cell>
          <cell r="B57" t="str">
            <v>EMITIDOS POR EL ESTADO</v>
          </cell>
          <cell r="C57">
            <v>28125</v>
          </cell>
          <cell r="D57">
            <v>28125</v>
          </cell>
        </row>
        <row r="58">
          <cell r="A58">
            <v>1131</v>
          </cell>
          <cell r="B58" t="str">
            <v>TITULOSVALORES CONSERVARSE HASTA EL VENCIMIENTO</v>
          </cell>
          <cell r="C58">
            <v>3913882.39</v>
          </cell>
          <cell r="D58">
            <v>3913882.39</v>
          </cell>
        </row>
        <row r="59">
          <cell r="A59">
            <v>113100</v>
          </cell>
          <cell r="B59" t="str">
            <v>TITULOSVALORES CONSERVARSE HASTA EL VENCIMIENTO</v>
          </cell>
          <cell r="C59">
            <v>3913882.39</v>
          </cell>
          <cell r="D59">
            <v>3913882.39</v>
          </cell>
        </row>
        <row r="60">
          <cell r="A60">
            <v>1131000701</v>
          </cell>
          <cell r="B60" t="str">
            <v>EMITIDOS POR INSTITUCIONES EXTRANJERAS</v>
          </cell>
          <cell r="C60">
            <v>3913882.39</v>
          </cell>
          <cell r="D60">
            <v>3913882.39</v>
          </cell>
        </row>
        <row r="61">
          <cell r="A61">
            <v>114</v>
          </cell>
          <cell r="B61" t="str">
            <v>PRESTAMOS</v>
          </cell>
          <cell r="C61">
            <v>320288512.79000002</v>
          </cell>
          <cell r="D61">
            <v>320288512.79000002</v>
          </cell>
        </row>
        <row r="62">
          <cell r="A62">
            <v>1141</v>
          </cell>
          <cell r="B62" t="str">
            <v>PRESTAMOS PACTADOS HASTA UN AÑO PLAZO</v>
          </cell>
          <cell r="C62">
            <v>1552955</v>
          </cell>
          <cell r="D62">
            <v>1552955</v>
          </cell>
        </row>
        <row r="63">
          <cell r="A63">
            <v>114104</v>
          </cell>
          <cell r="B63" t="str">
            <v>PRESTAMOS A PARTICULARES</v>
          </cell>
          <cell r="C63">
            <v>3616.43</v>
          </cell>
          <cell r="D63">
            <v>3616.43</v>
          </cell>
        </row>
        <row r="64">
          <cell r="A64">
            <v>1141040101</v>
          </cell>
          <cell r="B64" t="str">
            <v>OTORGAMIENTOS ORIGINALES</v>
          </cell>
          <cell r="C64">
            <v>3614.12</v>
          </cell>
          <cell r="D64">
            <v>3614.12</v>
          </cell>
        </row>
        <row r="65">
          <cell r="A65">
            <v>1141049901</v>
          </cell>
          <cell r="B65" t="str">
            <v>INTERESES Y OTROS POR COBRAR</v>
          </cell>
          <cell r="C65">
            <v>2.31</v>
          </cell>
          <cell r="D65">
            <v>2.31</v>
          </cell>
        </row>
        <row r="66">
          <cell r="A66">
            <v>114104990101</v>
          </cell>
          <cell r="B66" t="str">
            <v>OTORGAMIENTOS ORIGINALES</v>
          </cell>
          <cell r="C66">
            <v>2.31</v>
          </cell>
          <cell r="D66">
            <v>2.31</v>
          </cell>
        </row>
        <row r="67">
          <cell r="A67">
            <v>114106</v>
          </cell>
          <cell r="B67" t="str">
            <v>PRESTAMOS A OTRAS ENTIDADES DEL SISTEMA FINANCIERO</v>
          </cell>
          <cell r="C67">
            <v>1549338.57</v>
          </cell>
          <cell r="D67">
            <v>1549338.57</v>
          </cell>
        </row>
        <row r="68">
          <cell r="A68">
            <v>1141060201</v>
          </cell>
          <cell r="B68" t="str">
            <v>PRESTAMOS PARA OTROS PROPOSITOS</v>
          </cell>
          <cell r="C68">
            <v>1547243.28</v>
          </cell>
          <cell r="D68">
            <v>1547243.28</v>
          </cell>
        </row>
        <row r="69">
          <cell r="A69">
            <v>114106020101</v>
          </cell>
          <cell r="B69" t="str">
            <v>OTORGAMIENTOS ORIGINALES</v>
          </cell>
          <cell r="C69">
            <v>1547243.28</v>
          </cell>
          <cell r="D69">
            <v>1547243.28</v>
          </cell>
        </row>
        <row r="70">
          <cell r="A70">
            <v>1141069901</v>
          </cell>
          <cell r="B70" t="str">
            <v>INTERESES Y OTROS POR COBRAR</v>
          </cell>
          <cell r="C70">
            <v>2095.29</v>
          </cell>
          <cell r="D70">
            <v>2095.29</v>
          </cell>
        </row>
        <row r="71">
          <cell r="A71">
            <v>114106990101</v>
          </cell>
          <cell r="B71" t="str">
            <v>OTORGAMIENTOS ORIGINALES</v>
          </cell>
          <cell r="C71">
            <v>2095.29</v>
          </cell>
          <cell r="D71">
            <v>2095.29</v>
          </cell>
        </row>
        <row r="72">
          <cell r="A72">
            <v>11410699010102</v>
          </cell>
          <cell r="B72" t="str">
            <v>PRESTAMOS PARA OTROS PROPOSITOS</v>
          </cell>
          <cell r="C72">
            <v>2095.29</v>
          </cell>
          <cell r="D72">
            <v>2095.29</v>
          </cell>
        </row>
        <row r="73">
          <cell r="A73">
            <v>1142</v>
          </cell>
          <cell r="B73" t="str">
            <v>PRESTAMOS PACTADOS A MAS DE UN ANIO PLAZO</v>
          </cell>
          <cell r="C73">
            <v>321970795.29000002</v>
          </cell>
          <cell r="D73">
            <v>321970795.29000002</v>
          </cell>
        </row>
        <row r="74">
          <cell r="A74">
            <v>114204</v>
          </cell>
          <cell r="B74" t="str">
            <v>PRESTAMOS A PARTICULARES</v>
          </cell>
          <cell r="C74">
            <v>4617320.95</v>
          </cell>
          <cell r="D74">
            <v>4617320.95</v>
          </cell>
        </row>
        <row r="75">
          <cell r="A75">
            <v>1142040101</v>
          </cell>
          <cell r="B75" t="str">
            <v>OTORGAMIENTOS ORIGINALES</v>
          </cell>
          <cell r="C75">
            <v>627232.05000000005</v>
          </cell>
          <cell r="D75">
            <v>627232.05000000005</v>
          </cell>
        </row>
        <row r="76">
          <cell r="A76">
            <v>1142040701</v>
          </cell>
          <cell r="B76" t="str">
            <v>PRESTAMOS PARA ADQUISICION DE VIVIENDA</v>
          </cell>
          <cell r="C76">
            <v>3989166.22</v>
          </cell>
          <cell r="D76">
            <v>3989166.22</v>
          </cell>
        </row>
        <row r="77">
          <cell r="A77">
            <v>1142049901</v>
          </cell>
          <cell r="B77" t="str">
            <v>INTERESES Y OTROS POR COBRAR</v>
          </cell>
          <cell r="C77">
            <v>922.68</v>
          </cell>
          <cell r="D77">
            <v>922.68</v>
          </cell>
        </row>
        <row r="78">
          <cell r="A78">
            <v>114204990101</v>
          </cell>
          <cell r="B78" t="str">
            <v>OTORGAMIENTOS ORIGINALES</v>
          </cell>
          <cell r="C78">
            <v>331.67</v>
          </cell>
          <cell r="D78">
            <v>331.67</v>
          </cell>
        </row>
        <row r="79">
          <cell r="A79">
            <v>114204990107</v>
          </cell>
          <cell r="B79" t="str">
            <v>PRESTAMOS PARA ADQUISICION DE VIVIENDA</v>
          </cell>
          <cell r="C79">
            <v>591.01</v>
          </cell>
          <cell r="D79">
            <v>591.01</v>
          </cell>
        </row>
        <row r="80">
          <cell r="A80">
            <v>114206</v>
          </cell>
          <cell r="B80" t="str">
            <v>PRESTAMOS A OTRAS ENTIDADES DEL SISTEMA FINANCIERO</v>
          </cell>
          <cell r="C80">
            <v>317353474.33999997</v>
          </cell>
          <cell r="D80">
            <v>317353474.33999997</v>
          </cell>
        </row>
        <row r="81">
          <cell r="A81">
            <v>1142060101</v>
          </cell>
          <cell r="B81" t="str">
            <v>PRESTAMOS PARA OTROS PROPOSITOS</v>
          </cell>
          <cell r="C81">
            <v>316494251.05000001</v>
          </cell>
          <cell r="D81">
            <v>316494251.05000001</v>
          </cell>
        </row>
        <row r="82">
          <cell r="A82">
            <v>114206010101</v>
          </cell>
          <cell r="B82" t="str">
            <v>OTORGAMIENTOS ORIGINALES</v>
          </cell>
          <cell r="C82">
            <v>316494251.05000001</v>
          </cell>
          <cell r="D82">
            <v>316494251.05000001</v>
          </cell>
        </row>
        <row r="83">
          <cell r="A83">
            <v>1142069901</v>
          </cell>
          <cell r="B83" t="str">
            <v>INTERESES Y OTROS POR COBRAR</v>
          </cell>
          <cell r="C83">
            <v>859223.29</v>
          </cell>
          <cell r="D83">
            <v>859223.29</v>
          </cell>
        </row>
        <row r="84">
          <cell r="A84">
            <v>114206990101</v>
          </cell>
          <cell r="B84" t="str">
            <v>OTORGAMIENTOS ORIGINALES</v>
          </cell>
          <cell r="C84">
            <v>859223.29</v>
          </cell>
          <cell r="D84">
            <v>859223.29</v>
          </cell>
        </row>
        <row r="85">
          <cell r="A85">
            <v>11420699010101</v>
          </cell>
          <cell r="B85" t="str">
            <v>PRESTAMOS PARA OTROS PROPOSITOS</v>
          </cell>
          <cell r="C85">
            <v>859223.29</v>
          </cell>
          <cell r="D85">
            <v>859223.29</v>
          </cell>
        </row>
        <row r="86">
          <cell r="A86">
            <v>1149</v>
          </cell>
          <cell r="B86" t="str">
            <v>PROVISION PARA INCOBRABILIDAD DE PRESTAMOS</v>
          </cell>
          <cell r="C86">
            <v>-3235237.5</v>
          </cell>
          <cell r="D86">
            <v>-3235237.5</v>
          </cell>
        </row>
        <row r="87">
          <cell r="A87">
            <v>114901</v>
          </cell>
          <cell r="B87" t="str">
            <v>PROVISION PARA INCOBRABILIDAD DE PRESTAMOS</v>
          </cell>
          <cell r="C87">
            <v>-3235237.5</v>
          </cell>
          <cell r="D87">
            <v>-3235237.5</v>
          </cell>
        </row>
        <row r="88">
          <cell r="A88">
            <v>1149010101</v>
          </cell>
          <cell r="B88" t="str">
            <v>PROVISIONES POR CATEGORIA DE RIESGO</v>
          </cell>
          <cell r="C88">
            <v>-61595.94</v>
          </cell>
          <cell r="D88">
            <v>-61595.94</v>
          </cell>
        </row>
        <row r="89">
          <cell r="A89">
            <v>114901010101</v>
          </cell>
          <cell r="B89" t="str">
            <v>CAPITAL</v>
          </cell>
          <cell r="C89">
            <v>-61242.61</v>
          </cell>
          <cell r="D89">
            <v>-61242.61</v>
          </cell>
        </row>
        <row r="90">
          <cell r="A90">
            <v>11490101010101</v>
          </cell>
          <cell r="B90" t="str">
            <v>RESERVA PRESTAMOS CATEGORIA A2 Y B</v>
          </cell>
          <cell r="C90">
            <v>-61242.61</v>
          </cell>
          <cell r="D90">
            <v>-61242.61</v>
          </cell>
        </row>
        <row r="91">
          <cell r="A91">
            <v>114901010102</v>
          </cell>
          <cell r="B91" t="str">
            <v>INTERESES</v>
          </cell>
          <cell r="C91">
            <v>-353.33</v>
          </cell>
          <cell r="D91">
            <v>-353.33</v>
          </cell>
        </row>
        <row r="92">
          <cell r="A92">
            <v>11490101010201</v>
          </cell>
          <cell r="B92" t="str">
            <v>RESERVA PRESTAMOS CATEGORIA A2 Y B</v>
          </cell>
          <cell r="C92">
            <v>-353.33</v>
          </cell>
          <cell r="D92">
            <v>-353.33</v>
          </cell>
        </row>
        <row r="93">
          <cell r="A93">
            <v>1149010301</v>
          </cell>
          <cell r="B93" t="str">
            <v>PROVISIONES VOLUNTARIAS</v>
          </cell>
          <cell r="C93">
            <v>-3173641.56</v>
          </cell>
          <cell r="D93">
            <v>-3173641.56</v>
          </cell>
        </row>
        <row r="94">
          <cell r="A94">
            <v>12</v>
          </cell>
          <cell r="B94" t="str">
            <v>OTROS ACTIVOS</v>
          </cell>
          <cell r="C94">
            <v>21434239.710000001</v>
          </cell>
          <cell r="D94">
            <v>21434239.710000001</v>
          </cell>
        </row>
        <row r="95">
          <cell r="A95">
            <v>123</v>
          </cell>
          <cell r="B95" t="str">
            <v>EXISTENCIAS</v>
          </cell>
          <cell r="C95">
            <v>304898.21000000002</v>
          </cell>
          <cell r="D95">
            <v>304898.21000000002</v>
          </cell>
        </row>
        <row r="96">
          <cell r="A96">
            <v>1230</v>
          </cell>
          <cell r="B96" t="str">
            <v>EXISTENCIAS</v>
          </cell>
          <cell r="C96">
            <v>304898.21000000002</v>
          </cell>
          <cell r="D96">
            <v>304898.21000000002</v>
          </cell>
        </row>
        <row r="97">
          <cell r="A97">
            <v>123001</v>
          </cell>
          <cell r="B97" t="str">
            <v>BIENES PARA LA VENTA</v>
          </cell>
          <cell r="C97">
            <v>262034.15</v>
          </cell>
          <cell r="D97">
            <v>262034.15</v>
          </cell>
        </row>
        <row r="98">
          <cell r="A98">
            <v>1230010100</v>
          </cell>
          <cell r="B98" t="str">
            <v>TARJETAS DE CREDITO</v>
          </cell>
          <cell r="C98">
            <v>137765.95000000001</v>
          </cell>
          <cell r="D98">
            <v>137765.95000000001</v>
          </cell>
        </row>
        <row r="99">
          <cell r="A99">
            <v>123001010001</v>
          </cell>
          <cell r="B99" t="str">
            <v>OFICINA CENTRAL</v>
          </cell>
          <cell r="C99">
            <v>125813.79</v>
          </cell>
          <cell r="D99">
            <v>125813.79</v>
          </cell>
        </row>
        <row r="100">
          <cell r="A100">
            <v>123001010003</v>
          </cell>
          <cell r="B100" t="str">
            <v>FEDECREDITO</v>
          </cell>
          <cell r="C100">
            <v>11952.16</v>
          </cell>
          <cell r="D100">
            <v>11952.16</v>
          </cell>
        </row>
        <row r="101">
          <cell r="A101">
            <v>12300101000301</v>
          </cell>
          <cell r="B101" t="str">
            <v>PLASTICO</v>
          </cell>
          <cell r="C101">
            <v>9064.86</v>
          </cell>
          <cell r="D101">
            <v>9064.86</v>
          </cell>
        </row>
        <row r="102">
          <cell r="A102">
            <v>12300101000302</v>
          </cell>
          <cell r="B102" t="str">
            <v>ARTICULOS PROMOCIONALES Y PAPELERIA</v>
          </cell>
          <cell r="C102">
            <v>2887.3</v>
          </cell>
          <cell r="D102">
            <v>2887.3</v>
          </cell>
        </row>
        <row r="103">
          <cell r="A103">
            <v>1230010200</v>
          </cell>
          <cell r="B103" t="str">
            <v>CHEQUERAS</v>
          </cell>
          <cell r="C103">
            <v>1633.5</v>
          </cell>
          <cell r="D103">
            <v>1633.5</v>
          </cell>
        </row>
        <row r="104">
          <cell r="A104">
            <v>123001020001</v>
          </cell>
          <cell r="B104" t="str">
            <v>OFICINA CENTRAL</v>
          </cell>
          <cell r="C104">
            <v>1633.5</v>
          </cell>
          <cell r="D104">
            <v>1633.5</v>
          </cell>
        </row>
        <row r="105">
          <cell r="A105">
            <v>1230019100</v>
          </cell>
          <cell r="B105" t="str">
            <v>OTROS</v>
          </cell>
          <cell r="C105">
            <v>122634.7</v>
          </cell>
          <cell r="D105">
            <v>122634.7</v>
          </cell>
        </row>
        <row r="106">
          <cell r="A106">
            <v>123001910001</v>
          </cell>
          <cell r="B106" t="str">
            <v>OFICINA CENTRAL</v>
          </cell>
          <cell r="C106">
            <v>122634.7</v>
          </cell>
          <cell r="D106">
            <v>122634.7</v>
          </cell>
        </row>
        <row r="107">
          <cell r="A107">
            <v>123002</v>
          </cell>
          <cell r="B107" t="str">
            <v>BIENES PARA CONSUMO</v>
          </cell>
          <cell r="C107">
            <v>42864.06</v>
          </cell>
          <cell r="D107">
            <v>42864.06</v>
          </cell>
        </row>
        <row r="108">
          <cell r="A108">
            <v>1230020100</v>
          </cell>
          <cell r="B108" t="str">
            <v>PAPELERIA, UTILES Y ENSERES</v>
          </cell>
          <cell r="C108">
            <v>39463.18</v>
          </cell>
          <cell r="D108">
            <v>39463.18</v>
          </cell>
        </row>
        <row r="109">
          <cell r="A109">
            <v>123002010001</v>
          </cell>
          <cell r="B109" t="str">
            <v>OFICINA CENTRAL</v>
          </cell>
          <cell r="C109">
            <v>39463.18</v>
          </cell>
          <cell r="D109">
            <v>39463.18</v>
          </cell>
        </row>
        <row r="110">
          <cell r="A110">
            <v>1230029100</v>
          </cell>
          <cell r="B110" t="str">
            <v>OTROS</v>
          </cell>
          <cell r="C110">
            <v>3400.88</v>
          </cell>
          <cell r="D110">
            <v>3400.88</v>
          </cell>
        </row>
        <row r="111">
          <cell r="A111">
            <v>123002910001</v>
          </cell>
          <cell r="B111" t="str">
            <v>ARTICULOS DE ASEO Y LIMPIEZA</v>
          </cell>
          <cell r="C111">
            <v>1253.79</v>
          </cell>
          <cell r="D111">
            <v>1253.79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47.09</v>
          </cell>
          <cell r="D112">
            <v>47.09</v>
          </cell>
        </row>
        <row r="113">
          <cell r="A113">
            <v>123002910003</v>
          </cell>
          <cell r="B113" t="str">
            <v>CUPONES DE COMBUSTIBLE</v>
          </cell>
          <cell r="C113">
            <v>2100</v>
          </cell>
          <cell r="D113">
            <v>2100</v>
          </cell>
        </row>
        <row r="114">
          <cell r="A114">
            <v>124</v>
          </cell>
          <cell r="B114" t="str">
            <v>GASTOS PAGADOS POR ANTICIPADO Y CARGOS DIFERIDOS</v>
          </cell>
          <cell r="C114">
            <v>7149308.8300000001</v>
          </cell>
          <cell r="D114">
            <v>7149308.8300000001</v>
          </cell>
        </row>
        <row r="115">
          <cell r="A115">
            <v>1240</v>
          </cell>
          <cell r="B115" t="str">
            <v>GASTOS PAGADOS POR ANTICIPADO Y CARGOS DIFERIDOS</v>
          </cell>
          <cell r="C115">
            <v>7149308.8300000001</v>
          </cell>
          <cell r="D115">
            <v>7149308.8300000001</v>
          </cell>
        </row>
        <row r="116">
          <cell r="A116">
            <v>124001</v>
          </cell>
          <cell r="B116" t="str">
            <v>SEGUROS</v>
          </cell>
          <cell r="C116">
            <v>106073.29</v>
          </cell>
          <cell r="D116">
            <v>106073.29</v>
          </cell>
        </row>
        <row r="117">
          <cell r="A117">
            <v>1240010100</v>
          </cell>
          <cell r="B117" t="str">
            <v>SOBRE PERSONAS</v>
          </cell>
          <cell r="C117">
            <v>43836.85</v>
          </cell>
          <cell r="D117">
            <v>43836.85</v>
          </cell>
        </row>
        <row r="118">
          <cell r="A118">
            <v>124001010001</v>
          </cell>
          <cell r="B118" t="str">
            <v>SEGURO DE VIDA</v>
          </cell>
          <cell r="C118">
            <v>12138.83</v>
          </cell>
          <cell r="D118">
            <v>12138.83</v>
          </cell>
        </row>
        <row r="119">
          <cell r="A119">
            <v>124001010002</v>
          </cell>
          <cell r="B119" t="str">
            <v>SEGURO MEDICO HOSPITALARIO</v>
          </cell>
          <cell r="C119">
            <v>31698.02</v>
          </cell>
          <cell r="D119">
            <v>31698.02</v>
          </cell>
        </row>
        <row r="120">
          <cell r="A120">
            <v>1240010200</v>
          </cell>
          <cell r="B120" t="str">
            <v>SOBRE BIENES</v>
          </cell>
          <cell r="C120">
            <v>585.86</v>
          </cell>
          <cell r="D120">
            <v>585.86</v>
          </cell>
        </row>
        <row r="121">
          <cell r="A121">
            <v>1240010300</v>
          </cell>
          <cell r="B121" t="str">
            <v>SOBRE RIESGOS DE INTERMEDIACION</v>
          </cell>
          <cell r="C121">
            <v>61650.58</v>
          </cell>
          <cell r="D121">
            <v>61650.58</v>
          </cell>
        </row>
        <row r="122">
          <cell r="A122">
            <v>124002</v>
          </cell>
          <cell r="B122" t="str">
            <v>ALQUILERES</v>
          </cell>
          <cell r="C122">
            <v>810.19</v>
          </cell>
          <cell r="D122">
            <v>810.19</v>
          </cell>
        </row>
        <row r="123">
          <cell r="A123">
            <v>1240020100</v>
          </cell>
          <cell r="B123" t="str">
            <v>LOCALES</v>
          </cell>
          <cell r="C123">
            <v>810.19</v>
          </cell>
          <cell r="D123">
            <v>810.19</v>
          </cell>
        </row>
        <row r="124">
          <cell r="A124">
            <v>124004</v>
          </cell>
          <cell r="B124" t="str">
            <v>INTANGIBLES</v>
          </cell>
          <cell r="C124">
            <v>2786765.19</v>
          </cell>
          <cell r="D124">
            <v>2786765.19</v>
          </cell>
        </row>
        <row r="125">
          <cell r="A125">
            <v>1240040100</v>
          </cell>
          <cell r="B125" t="str">
            <v>PROGRAMAS COMPUTACIONALES</v>
          </cell>
          <cell r="C125">
            <v>2786765.19</v>
          </cell>
          <cell r="D125">
            <v>2786765.19</v>
          </cell>
        </row>
        <row r="126">
          <cell r="A126">
            <v>124004010001</v>
          </cell>
          <cell r="B126" t="str">
            <v>ADQUIRIDOS POR LA EMPRESA</v>
          </cell>
          <cell r="C126">
            <v>2786765.19</v>
          </cell>
          <cell r="D126">
            <v>2786765.19</v>
          </cell>
        </row>
        <row r="127">
          <cell r="A127">
            <v>124006</v>
          </cell>
          <cell r="B127" t="str">
            <v>DIFERENCIAS TEMPORARIAS POR IMPUESTOS SOBRE LAS GANANCIAS</v>
          </cell>
          <cell r="C127">
            <v>67818.86</v>
          </cell>
          <cell r="D127">
            <v>67818.86</v>
          </cell>
        </row>
        <row r="128">
          <cell r="A128">
            <v>1240060100</v>
          </cell>
          <cell r="B128" t="str">
            <v>IMPUESTO SOBRE LA RENTA</v>
          </cell>
          <cell r="C128">
            <v>67818.86</v>
          </cell>
          <cell r="D128">
            <v>67818.86</v>
          </cell>
        </row>
        <row r="129">
          <cell r="A129">
            <v>124098</v>
          </cell>
          <cell r="B129" t="str">
            <v>OTROS PAGOS ANTICIPADOS</v>
          </cell>
          <cell r="C129">
            <v>1161092.98</v>
          </cell>
          <cell r="D129">
            <v>1161092.98</v>
          </cell>
        </row>
        <row r="130">
          <cell r="A130">
            <v>1240980100</v>
          </cell>
          <cell r="B130" t="str">
            <v>PAGO A CUENTA DEL IMPUESTO SOBRE LA RENTA</v>
          </cell>
          <cell r="C130">
            <v>806118.78</v>
          </cell>
          <cell r="D130">
            <v>806118.78</v>
          </cell>
        </row>
        <row r="131">
          <cell r="A131">
            <v>124098010001</v>
          </cell>
          <cell r="B131" t="str">
            <v>IMPUESTO SOBRE INGRESOS GRAVADOS</v>
          </cell>
          <cell r="C131">
            <v>696237.39</v>
          </cell>
          <cell r="D131">
            <v>696237.39</v>
          </cell>
        </row>
        <row r="132">
          <cell r="A132">
            <v>124098010002</v>
          </cell>
          <cell r="B132" t="str">
            <v>IMPUESTO RETENIDO SOBRE INGRESO GRAVADOS</v>
          </cell>
          <cell r="C132">
            <v>109881.39</v>
          </cell>
          <cell r="D132">
            <v>109881.39</v>
          </cell>
        </row>
        <row r="133">
          <cell r="A133">
            <v>1240980200</v>
          </cell>
          <cell r="B133" t="str">
            <v>SUSCRIPCIONES Y CONTRATOS DE MANTENIMIENTO</v>
          </cell>
          <cell r="C133">
            <v>328803.84000000003</v>
          </cell>
          <cell r="D133">
            <v>328803.84000000003</v>
          </cell>
        </row>
        <row r="134">
          <cell r="A134">
            <v>124098020001</v>
          </cell>
          <cell r="B134" t="str">
            <v>SUSCRIPCIONES</v>
          </cell>
          <cell r="C134">
            <v>1503.53</v>
          </cell>
          <cell r="D134">
            <v>1503.53</v>
          </cell>
        </row>
        <row r="135">
          <cell r="A135">
            <v>124098020002</v>
          </cell>
          <cell r="B135" t="str">
            <v>CONTRATOS DE MANTENIMIENTO</v>
          </cell>
          <cell r="C135">
            <v>327300.31</v>
          </cell>
          <cell r="D135">
            <v>327300.31</v>
          </cell>
        </row>
        <row r="136">
          <cell r="A136">
            <v>1240989100</v>
          </cell>
          <cell r="B136" t="str">
            <v>OTROS</v>
          </cell>
          <cell r="C136">
            <v>26170.36</v>
          </cell>
          <cell r="D136">
            <v>26170.36</v>
          </cell>
        </row>
        <row r="137">
          <cell r="A137">
            <v>124098910001</v>
          </cell>
          <cell r="B137" t="str">
            <v>IMPUESTOS MUNICIPALES</v>
          </cell>
          <cell r="C137">
            <v>1122.51</v>
          </cell>
          <cell r="D137">
            <v>1122.51</v>
          </cell>
        </row>
        <row r="138">
          <cell r="A138">
            <v>124098910003</v>
          </cell>
          <cell r="B138" t="str">
            <v>PAGOS A PROVEEDORES</v>
          </cell>
          <cell r="C138">
            <v>25047.85</v>
          </cell>
          <cell r="D138">
            <v>25047.85</v>
          </cell>
        </row>
        <row r="139">
          <cell r="A139">
            <v>124099</v>
          </cell>
          <cell r="B139" t="str">
            <v>OTROS CARGOS DIFERIDOS</v>
          </cell>
          <cell r="C139">
            <v>3026748.32</v>
          </cell>
          <cell r="D139">
            <v>3026748.32</v>
          </cell>
        </row>
        <row r="140">
          <cell r="A140">
            <v>1240990100</v>
          </cell>
          <cell r="B140" t="str">
            <v>PRESTACIONES AL PERSONAL</v>
          </cell>
          <cell r="C140">
            <v>651.30999999999995</v>
          </cell>
          <cell r="D140">
            <v>651.30999999999995</v>
          </cell>
        </row>
        <row r="141">
          <cell r="A141">
            <v>1240999100</v>
          </cell>
          <cell r="B141" t="str">
            <v>OTROS</v>
          </cell>
          <cell r="C141">
            <v>3026097.01</v>
          </cell>
          <cell r="D141">
            <v>3026097.01</v>
          </cell>
        </row>
        <row r="142">
          <cell r="A142">
            <v>124099910003</v>
          </cell>
          <cell r="B142" t="str">
            <v>COMISIONES BANCARIAS</v>
          </cell>
          <cell r="C142">
            <v>2966121.26</v>
          </cell>
          <cell r="D142">
            <v>2966121.26</v>
          </cell>
        </row>
        <row r="143">
          <cell r="A143">
            <v>12409991000301</v>
          </cell>
          <cell r="B143" t="str">
            <v>BANCOS Y FINANCIERAS</v>
          </cell>
          <cell r="C143">
            <v>8479.89</v>
          </cell>
          <cell r="D143">
            <v>8479.89</v>
          </cell>
        </row>
        <row r="144">
          <cell r="A144">
            <v>12409991000306</v>
          </cell>
          <cell r="B144" t="str">
            <v>ENTIDADES EXTRANJERAS</v>
          </cell>
          <cell r="C144">
            <v>2957641.37</v>
          </cell>
          <cell r="D144">
            <v>2957641.37</v>
          </cell>
        </row>
        <row r="145">
          <cell r="A145">
            <v>124099910006</v>
          </cell>
          <cell r="B145" t="str">
            <v>PROYECTO</v>
          </cell>
          <cell r="C145">
            <v>13135.35</v>
          </cell>
          <cell r="D145">
            <v>13135.35</v>
          </cell>
        </row>
        <row r="146">
          <cell r="A146">
            <v>124099910009</v>
          </cell>
          <cell r="B146" t="str">
            <v>OTROS GASTOS SOBRE PRESTAMOS OBTENIDOS</v>
          </cell>
          <cell r="C146">
            <v>46840.4</v>
          </cell>
          <cell r="D146">
            <v>46840.4</v>
          </cell>
        </row>
        <row r="147">
          <cell r="A147">
            <v>12409991000901</v>
          </cell>
          <cell r="B147" t="str">
            <v>CONSULTORIAS POR PRESTAMOS</v>
          </cell>
          <cell r="C147">
            <v>46840.4</v>
          </cell>
          <cell r="D147">
            <v>46840.4</v>
          </cell>
        </row>
        <row r="148">
          <cell r="A148">
            <v>125</v>
          </cell>
          <cell r="B148" t="str">
            <v>CUENTAS POR COBRAR</v>
          </cell>
          <cell r="C148">
            <v>10454432.99</v>
          </cell>
          <cell r="D148">
            <v>10454432.99</v>
          </cell>
        </row>
        <row r="149">
          <cell r="A149">
            <v>1250</v>
          </cell>
          <cell r="B149" t="str">
            <v>CUENTAS POR COBRAR</v>
          </cell>
          <cell r="C149">
            <v>10498003.220000001</v>
          </cell>
          <cell r="D149">
            <v>10498003.220000001</v>
          </cell>
        </row>
        <row r="150">
          <cell r="A150">
            <v>125001</v>
          </cell>
          <cell r="B150" t="str">
            <v>SALDOS POR COBRAR</v>
          </cell>
          <cell r="C150">
            <v>121959.6</v>
          </cell>
          <cell r="D150">
            <v>121959.6</v>
          </cell>
        </row>
        <row r="151">
          <cell r="A151">
            <v>1250010100</v>
          </cell>
          <cell r="B151" t="str">
            <v>ASOCIADOS</v>
          </cell>
          <cell r="C151">
            <v>121959.6</v>
          </cell>
          <cell r="D151">
            <v>121959.6</v>
          </cell>
        </row>
        <row r="152">
          <cell r="A152">
            <v>125001010001</v>
          </cell>
          <cell r="B152" t="str">
            <v>A CAJAS DE CREDITO</v>
          </cell>
          <cell r="C152">
            <v>102746.29</v>
          </cell>
          <cell r="D152">
            <v>102746.29</v>
          </cell>
        </row>
        <row r="153">
          <cell r="A153">
            <v>125001010002</v>
          </cell>
          <cell r="B153" t="str">
            <v>A BANCOS DE LOS TRABAJADORES</v>
          </cell>
          <cell r="C153">
            <v>19213.310000000001</v>
          </cell>
          <cell r="D153">
            <v>19213.310000000001</v>
          </cell>
        </row>
        <row r="154">
          <cell r="A154">
            <v>125003</v>
          </cell>
          <cell r="B154" t="str">
            <v>PAGOS POR CUENTA AJENA</v>
          </cell>
          <cell r="C154">
            <v>2324.0700000000002</v>
          </cell>
          <cell r="D154">
            <v>2324.0700000000002</v>
          </cell>
        </row>
        <row r="155">
          <cell r="A155">
            <v>1250039101</v>
          </cell>
          <cell r="B155" t="str">
            <v>OTROS DEUDORES</v>
          </cell>
          <cell r="C155">
            <v>2324.0700000000002</v>
          </cell>
          <cell r="D155">
            <v>2324.0700000000002</v>
          </cell>
        </row>
        <row r="156">
          <cell r="A156">
            <v>125003910102</v>
          </cell>
          <cell r="B156" t="str">
            <v>COMISION - SERVICIOS DE TRANSACCIONES TARJETAS DE DEBITO - A</v>
          </cell>
          <cell r="C156">
            <v>2174.0700000000002</v>
          </cell>
          <cell r="D156">
            <v>2174.0700000000002</v>
          </cell>
        </row>
        <row r="157">
          <cell r="A157">
            <v>125003910107</v>
          </cell>
          <cell r="B157" t="str">
            <v>INTERCAMBIO DE TARJETAS PENDIENTE DE LIQUIDAR</v>
          </cell>
          <cell r="C157">
            <v>150</v>
          </cell>
          <cell r="D157">
            <v>150</v>
          </cell>
        </row>
        <row r="158">
          <cell r="A158">
            <v>125004</v>
          </cell>
          <cell r="B158" t="str">
            <v>SERVICIOS FINANCIEROS</v>
          </cell>
          <cell r="C158">
            <v>198567.67</v>
          </cell>
          <cell r="D158">
            <v>198567.67</v>
          </cell>
        </row>
        <row r="159">
          <cell r="A159">
            <v>1250049101</v>
          </cell>
          <cell r="B159" t="str">
            <v>OTROS SERVICIOS FINANCIEROS</v>
          </cell>
          <cell r="C159">
            <v>198567.67</v>
          </cell>
          <cell r="D159">
            <v>198567.67</v>
          </cell>
        </row>
        <row r="160">
          <cell r="A160">
            <v>125004910104</v>
          </cell>
          <cell r="B160" t="str">
            <v>SERVICIOS - ATM´S</v>
          </cell>
          <cell r="C160">
            <v>182120</v>
          </cell>
          <cell r="D160">
            <v>182120</v>
          </cell>
        </row>
        <row r="161">
          <cell r="A161">
            <v>12500491010404</v>
          </cell>
          <cell r="B161" t="str">
            <v>SERVICIO DE ATM´S A OTROS BANCOS POR COBRAR A ATH</v>
          </cell>
          <cell r="C161">
            <v>33935</v>
          </cell>
          <cell r="D161">
            <v>33935</v>
          </cell>
        </row>
        <row r="162">
          <cell r="A162">
            <v>12500491010405</v>
          </cell>
          <cell r="B162" t="str">
            <v>SERVICIO DE ATMs A OTROS BANCOS - VISA</v>
          </cell>
          <cell r="C162">
            <v>148185</v>
          </cell>
          <cell r="D162">
            <v>148185</v>
          </cell>
        </row>
        <row r="163">
          <cell r="A163">
            <v>1250049101040500</v>
          </cell>
          <cell r="B163" t="str">
            <v>SERVICIO DE ATMs TARJETAS EXTRANJERAS</v>
          </cell>
          <cell r="C163">
            <v>14140</v>
          </cell>
          <cell r="D163">
            <v>14140</v>
          </cell>
        </row>
        <row r="164">
          <cell r="A164">
            <v>1250049101040500</v>
          </cell>
          <cell r="B164" t="str">
            <v>SERVICIO DE ATMs TARJETAS DE BANCOS LOCALES</v>
          </cell>
          <cell r="C164">
            <v>134045</v>
          </cell>
          <cell r="D164">
            <v>134045</v>
          </cell>
        </row>
        <row r="165">
          <cell r="A165">
            <v>125004910105</v>
          </cell>
          <cell r="B165" t="str">
            <v>COMISIONES - ATM´S</v>
          </cell>
          <cell r="C165">
            <v>16186.78</v>
          </cell>
          <cell r="D165">
            <v>16186.78</v>
          </cell>
        </row>
        <row r="166">
          <cell r="A166">
            <v>12500491010504</v>
          </cell>
          <cell r="B166" t="str">
            <v>SERVICIO DE ATM´S A OTROS BANCOS POR COBRAR A ATH</v>
          </cell>
          <cell r="C166">
            <v>1857.08</v>
          </cell>
          <cell r="D166">
            <v>1857.08</v>
          </cell>
        </row>
        <row r="167">
          <cell r="A167">
            <v>12500491010505</v>
          </cell>
          <cell r="B167" t="str">
            <v>COMISION POR SERVICIO DE ATM A OTROS BANCOS - VISA</v>
          </cell>
          <cell r="C167">
            <v>14329.7</v>
          </cell>
          <cell r="D167">
            <v>14329.7</v>
          </cell>
        </row>
        <row r="168">
          <cell r="A168">
            <v>1250049101050500</v>
          </cell>
          <cell r="B168" t="str">
            <v>SERVICIO ATM A OTROS BANCOS - TARJETAS BANCOS LOCALES</v>
          </cell>
          <cell r="C168">
            <v>14329.7</v>
          </cell>
          <cell r="D168">
            <v>14329.7</v>
          </cell>
        </row>
        <row r="169">
          <cell r="A169">
            <v>125004910108</v>
          </cell>
          <cell r="B169" t="str">
            <v>CONTROVERSIAS SERVICIO ATM - TARJETAS BANCOS LOCALE</v>
          </cell>
          <cell r="C169">
            <v>260.89</v>
          </cell>
          <cell r="D169">
            <v>260.89</v>
          </cell>
        </row>
        <row r="170">
          <cell r="A170">
            <v>12500491010801</v>
          </cell>
          <cell r="B170" t="str">
            <v>CONTROVERSIAS SERVICIO ATM - TARJETAS EXTRANJERAS</v>
          </cell>
          <cell r="C170">
            <v>260.89</v>
          </cell>
          <cell r="D170">
            <v>260.89</v>
          </cell>
        </row>
        <row r="171">
          <cell r="A171">
            <v>125005</v>
          </cell>
          <cell r="B171" t="str">
            <v>ANTICIPOS</v>
          </cell>
          <cell r="C171">
            <v>36255.379999999997</v>
          </cell>
          <cell r="D171">
            <v>36255.379999999997</v>
          </cell>
        </row>
        <row r="172">
          <cell r="A172">
            <v>1250050201</v>
          </cell>
          <cell r="B172" t="str">
            <v>A PROVEEDORES</v>
          </cell>
          <cell r="C172">
            <v>36255.379999999997</v>
          </cell>
          <cell r="D172">
            <v>36255.379999999997</v>
          </cell>
        </row>
        <row r="173">
          <cell r="A173">
            <v>125099</v>
          </cell>
          <cell r="B173" t="str">
            <v>OTRAS</v>
          </cell>
          <cell r="C173">
            <v>10138896.5</v>
          </cell>
          <cell r="D173">
            <v>10138896.5</v>
          </cell>
        </row>
        <row r="174">
          <cell r="A174">
            <v>1250990101</v>
          </cell>
          <cell r="B174" t="str">
            <v>FALTANTES DE CAJEROS</v>
          </cell>
          <cell r="C174">
            <v>1135</v>
          </cell>
          <cell r="D174">
            <v>1135</v>
          </cell>
        </row>
        <row r="175">
          <cell r="A175">
            <v>125099010103</v>
          </cell>
          <cell r="B175" t="str">
            <v>FALTANTE EN ATM´S</v>
          </cell>
          <cell r="C175">
            <v>1135</v>
          </cell>
          <cell r="D175">
            <v>1135</v>
          </cell>
        </row>
        <row r="176">
          <cell r="A176">
            <v>1250999101</v>
          </cell>
          <cell r="B176" t="str">
            <v>OTRAS</v>
          </cell>
          <cell r="C176">
            <v>10137761.5</v>
          </cell>
          <cell r="D176">
            <v>10137761.5</v>
          </cell>
        </row>
        <row r="177">
          <cell r="A177">
            <v>125099910103</v>
          </cell>
          <cell r="B177" t="str">
            <v>DEPOSITOS EN GARANTIA</v>
          </cell>
          <cell r="C177">
            <v>912777.22</v>
          </cell>
          <cell r="D177">
            <v>912777.22</v>
          </cell>
        </row>
        <row r="178">
          <cell r="A178">
            <v>125099910105</v>
          </cell>
          <cell r="B178" t="str">
            <v>VALORES PENDIENTES DE OPERACIONES TRANSFER365</v>
          </cell>
          <cell r="C178">
            <v>4234.22</v>
          </cell>
          <cell r="D178">
            <v>4234.22</v>
          </cell>
        </row>
        <row r="179">
          <cell r="A179">
            <v>125099910107</v>
          </cell>
          <cell r="B179" t="str">
            <v>COLATERAL VISA</v>
          </cell>
          <cell r="C179">
            <v>2283612.96</v>
          </cell>
          <cell r="D179">
            <v>2283612.96</v>
          </cell>
        </row>
        <row r="180">
          <cell r="A180">
            <v>125099910112</v>
          </cell>
          <cell r="B180" t="str">
            <v>TRANSFERENCIA DE FONDOS</v>
          </cell>
          <cell r="C180">
            <v>310.75</v>
          </cell>
          <cell r="D180">
            <v>310.75</v>
          </cell>
        </row>
        <row r="181">
          <cell r="A181">
            <v>12509991011299</v>
          </cell>
          <cell r="B181" t="str">
            <v>OTROS</v>
          </cell>
          <cell r="C181">
            <v>310.75</v>
          </cell>
          <cell r="D181">
            <v>310.75</v>
          </cell>
        </row>
        <row r="182">
          <cell r="A182">
            <v>125099910113</v>
          </cell>
          <cell r="B182" t="str">
            <v>PLAN DE MARKETING</v>
          </cell>
          <cell r="C182">
            <v>12384.98</v>
          </cell>
          <cell r="D182">
            <v>12384.98</v>
          </cell>
        </row>
        <row r="183">
          <cell r="A183">
            <v>125099910114</v>
          </cell>
          <cell r="B183" t="str">
            <v>SALDO PRESTAMOS EX EMPLEADOS</v>
          </cell>
          <cell r="C183">
            <v>196089.81</v>
          </cell>
          <cell r="D183">
            <v>196089.81</v>
          </cell>
        </row>
        <row r="184">
          <cell r="A184">
            <v>125099910122</v>
          </cell>
          <cell r="B184" t="str">
            <v>CADI</v>
          </cell>
          <cell r="C184">
            <v>130033.27</v>
          </cell>
          <cell r="D184">
            <v>130033.27</v>
          </cell>
        </row>
        <row r="185">
          <cell r="A185">
            <v>125099910123</v>
          </cell>
          <cell r="B185" t="str">
            <v>GASTOS POR COBRAR CADI</v>
          </cell>
          <cell r="C185">
            <v>3579.4</v>
          </cell>
          <cell r="D185">
            <v>3579.4</v>
          </cell>
        </row>
        <row r="186">
          <cell r="A186">
            <v>125099910129</v>
          </cell>
          <cell r="B186" t="str">
            <v>PROYECTOS</v>
          </cell>
          <cell r="C186">
            <v>896338.79</v>
          </cell>
          <cell r="D186">
            <v>896338.79</v>
          </cell>
        </row>
        <row r="187">
          <cell r="A187">
            <v>12509991012907</v>
          </cell>
          <cell r="B187" t="str">
            <v>PROYECTOS OTROS</v>
          </cell>
          <cell r="C187">
            <v>896338.79</v>
          </cell>
          <cell r="D187">
            <v>896338.79</v>
          </cell>
        </row>
        <row r="188">
          <cell r="A188">
            <v>125099910134</v>
          </cell>
          <cell r="B188" t="str">
            <v>CORPORACION FINANCIERA INTERNACIONAL</v>
          </cell>
          <cell r="C188">
            <v>5244444.03</v>
          </cell>
          <cell r="D188">
            <v>5244444.03</v>
          </cell>
        </row>
        <row r="189">
          <cell r="A189">
            <v>125099910135</v>
          </cell>
          <cell r="B189" t="str">
            <v>OPERACIONES POR APLICAR</v>
          </cell>
          <cell r="C189">
            <v>13860</v>
          </cell>
          <cell r="D189">
            <v>13860</v>
          </cell>
        </row>
        <row r="190">
          <cell r="A190">
            <v>125099910152</v>
          </cell>
          <cell r="B190" t="str">
            <v>SERVICIOS DE COLECTURIA EXTERNA</v>
          </cell>
          <cell r="C190">
            <v>96098.67</v>
          </cell>
          <cell r="D190">
            <v>96098.67</v>
          </cell>
        </row>
        <row r="191">
          <cell r="A191">
            <v>12509991015201</v>
          </cell>
          <cell r="B191" t="str">
            <v>PAGOS COLECTADOS</v>
          </cell>
          <cell r="C191">
            <v>96098.67</v>
          </cell>
          <cell r="D191">
            <v>96098.67</v>
          </cell>
        </row>
        <row r="192">
          <cell r="A192">
            <v>1250999101520100</v>
          </cell>
          <cell r="B192" t="str">
            <v>FARMACIAS ECONOMICAS</v>
          </cell>
          <cell r="C192">
            <v>95775.25</v>
          </cell>
          <cell r="D192">
            <v>95775.25</v>
          </cell>
        </row>
        <row r="193">
          <cell r="A193">
            <v>1250999101520100</v>
          </cell>
          <cell r="B193" t="str">
            <v>GRUPO MONGE - ALMACENES PRADO</v>
          </cell>
          <cell r="C193">
            <v>2</v>
          </cell>
          <cell r="D193">
            <v>2</v>
          </cell>
        </row>
        <row r="194">
          <cell r="A194">
            <v>1250999101520100</v>
          </cell>
          <cell r="B194" t="str">
            <v>SOVIPE COMERCIAL - ALMACENES WAY</v>
          </cell>
          <cell r="C194">
            <v>321.42</v>
          </cell>
          <cell r="D194">
            <v>321.42</v>
          </cell>
        </row>
        <row r="195">
          <cell r="A195">
            <v>125099910163</v>
          </cell>
          <cell r="B195" t="str">
            <v>COMISIONES POR SERVICIO</v>
          </cell>
          <cell r="C195">
            <v>34336.550000000003</v>
          </cell>
          <cell r="D195">
            <v>34336.550000000003</v>
          </cell>
        </row>
        <row r="196">
          <cell r="A196">
            <v>12509991016301</v>
          </cell>
          <cell r="B196" t="str">
            <v>COMISION POR COBRAR A COLECTORES</v>
          </cell>
          <cell r="C196">
            <v>34244.910000000003</v>
          </cell>
          <cell r="D196">
            <v>34244.910000000003</v>
          </cell>
        </row>
        <row r="197">
          <cell r="A197">
            <v>12509991016304</v>
          </cell>
          <cell r="B197" t="str">
            <v>COMISION POR SERVICIOS DE COMERCIALIZACION</v>
          </cell>
          <cell r="C197">
            <v>91.64</v>
          </cell>
          <cell r="D197">
            <v>91.64</v>
          </cell>
        </row>
        <row r="198">
          <cell r="A198">
            <v>1250999101630400</v>
          </cell>
          <cell r="B198" t="str">
            <v>COMISION POR COMERCIALIZACION DE SEGUROS REMESAS FAMILIARES</v>
          </cell>
          <cell r="C198">
            <v>91.64</v>
          </cell>
          <cell r="D198">
            <v>91.64</v>
          </cell>
        </row>
        <row r="199">
          <cell r="A199">
            <v>125099910166</v>
          </cell>
          <cell r="B199" t="str">
            <v>SERVICIOS DE COMERCIALIZACION</v>
          </cell>
          <cell r="C199">
            <v>715</v>
          </cell>
          <cell r="D199">
            <v>715</v>
          </cell>
        </row>
        <row r="200">
          <cell r="A200">
            <v>12509991016601</v>
          </cell>
          <cell r="B200" t="str">
            <v>INDEMNIZACION DE SEGURO REMESAS FAMILIARES</v>
          </cell>
          <cell r="C200">
            <v>715</v>
          </cell>
          <cell r="D200">
            <v>715</v>
          </cell>
        </row>
        <row r="201">
          <cell r="A201">
            <v>125099910199</v>
          </cell>
          <cell r="B201" t="str">
            <v>VARIAS</v>
          </cell>
          <cell r="C201">
            <v>308945.84999999998</v>
          </cell>
          <cell r="D201">
            <v>308945.84999999998</v>
          </cell>
        </row>
        <row r="202">
          <cell r="A202">
            <v>1259</v>
          </cell>
          <cell r="B202" t="str">
            <v>PROVISION DE INCOBRABILIDAD DE CUENTAS POR COBRAR</v>
          </cell>
          <cell r="C202">
            <v>-43570.23</v>
          </cell>
          <cell r="D202">
            <v>-43570.23</v>
          </cell>
        </row>
        <row r="203">
          <cell r="A203">
            <v>125900</v>
          </cell>
          <cell r="B203" t="str">
            <v>PROVISION DE INCOBRABILIDAD DE CUENTAS POR COBRAR</v>
          </cell>
          <cell r="C203">
            <v>-43570.23</v>
          </cell>
          <cell r="D203">
            <v>-43570.23</v>
          </cell>
        </row>
        <row r="204">
          <cell r="A204">
            <v>1259000001</v>
          </cell>
          <cell r="B204" t="str">
            <v>PROVISION POR INCOBRABILIDAD DE CUENTAS POR COBRAR</v>
          </cell>
          <cell r="C204">
            <v>-43570.23</v>
          </cell>
          <cell r="D204">
            <v>-43570.23</v>
          </cell>
        </row>
        <row r="205">
          <cell r="A205">
            <v>125900000101</v>
          </cell>
          <cell r="B205" t="str">
            <v>SALDOS POR COBRAR</v>
          </cell>
          <cell r="C205">
            <v>-43570.23</v>
          </cell>
          <cell r="D205">
            <v>-43570.23</v>
          </cell>
        </row>
        <row r="206">
          <cell r="A206">
            <v>126</v>
          </cell>
          <cell r="B206" t="str">
            <v>DERECHOS Y PARTICIPACIONES</v>
          </cell>
          <cell r="C206">
            <v>3525599.68</v>
          </cell>
          <cell r="D206">
            <v>3525599.68</v>
          </cell>
        </row>
        <row r="207">
          <cell r="A207">
            <v>1260</v>
          </cell>
          <cell r="B207" t="str">
            <v>DERECHOS Y PARTICIPACIONES</v>
          </cell>
          <cell r="C207">
            <v>3525599.68</v>
          </cell>
          <cell r="D207">
            <v>3525599.68</v>
          </cell>
        </row>
        <row r="208">
          <cell r="A208">
            <v>126001</v>
          </cell>
          <cell r="B208" t="str">
            <v>INVERSIONES CONJUNTAS</v>
          </cell>
          <cell r="C208">
            <v>3525599.68</v>
          </cell>
          <cell r="D208">
            <v>3525599.68</v>
          </cell>
        </row>
        <row r="209">
          <cell r="A209">
            <v>1260010101</v>
          </cell>
          <cell r="B209" t="str">
            <v>EN SOCIEDADES NACIONALES - VALOR DE ADQUISICION</v>
          </cell>
          <cell r="C209">
            <v>3032200</v>
          </cell>
          <cell r="D209">
            <v>3032200</v>
          </cell>
        </row>
        <row r="210">
          <cell r="A210">
            <v>126001010101</v>
          </cell>
          <cell r="B210" t="str">
            <v>COSTO DE ADQUISICION</v>
          </cell>
          <cell r="C210">
            <v>3032200</v>
          </cell>
          <cell r="D210">
            <v>3032200</v>
          </cell>
        </row>
        <row r="211">
          <cell r="A211">
            <v>1260019801</v>
          </cell>
          <cell r="B211" t="str">
            <v>EN SOCIEDADES NACIONALES - REVALUO</v>
          </cell>
          <cell r="C211">
            <v>493399.68</v>
          </cell>
          <cell r="D211">
            <v>493399.68</v>
          </cell>
        </row>
        <row r="212">
          <cell r="A212">
            <v>13</v>
          </cell>
          <cell r="B212" t="str">
            <v>ACTIVO FIJO</v>
          </cell>
          <cell r="C212">
            <v>15118859.08</v>
          </cell>
          <cell r="D212">
            <v>15118859.08</v>
          </cell>
        </row>
        <row r="213">
          <cell r="A213">
            <v>131</v>
          </cell>
          <cell r="B213" t="str">
            <v>NO DEPRECIABLES</v>
          </cell>
          <cell r="C213">
            <v>3463280.35</v>
          </cell>
          <cell r="D213">
            <v>3463280.35</v>
          </cell>
        </row>
        <row r="214">
          <cell r="A214">
            <v>1310</v>
          </cell>
          <cell r="B214" t="str">
            <v>NO DEPRECIABLES</v>
          </cell>
          <cell r="C214">
            <v>3463280.35</v>
          </cell>
          <cell r="D214">
            <v>3463280.35</v>
          </cell>
        </row>
        <row r="215">
          <cell r="A215">
            <v>131001</v>
          </cell>
          <cell r="B215" t="str">
            <v>TERRENOS</v>
          </cell>
          <cell r="C215">
            <v>1879277.17</v>
          </cell>
          <cell r="D215">
            <v>1879277.17</v>
          </cell>
        </row>
        <row r="216">
          <cell r="A216">
            <v>1310010100</v>
          </cell>
          <cell r="B216" t="str">
            <v>TERRENOS - VALOR DE ADQUISICION</v>
          </cell>
          <cell r="C216">
            <v>374985.69</v>
          </cell>
          <cell r="D216">
            <v>374985.69</v>
          </cell>
        </row>
        <row r="217">
          <cell r="A217">
            <v>1310019800</v>
          </cell>
          <cell r="B217" t="str">
            <v>TERRENOS ¨ REVALUO</v>
          </cell>
          <cell r="C217">
            <v>1504291.48</v>
          </cell>
          <cell r="D217">
            <v>1504291.48</v>
          </cell>
        </row>
        <row r="218">
          <cell r="A218">
            <v>131002</v>
          </cell>
          <cell r="B218" t="str">
            <v>CONSTRUCCIONES EN PROCESO</v>
          </cell>
          <cell r="C218">
            <v>1118913.6000000001</v>
          </cell>
          <cell r="D218">
            <v>1118913.6000000001</v>
          </cell>
        </row>
        <row r="219">
          <cell r="A219">
            <v>1310020100</v>
          </cell>
          <cell r="B219" t="str">
            <v>INMUEBLES</v>
          </cell>
          <cell r="C219">
            <v>1118913.6000000001</v>
          </cell>
          <cell r="D219">
            <v>1118913.6000000001</v>
          </cell>
        </row>
        <row r="220">
          <cell r="A220">
            <v>131003</v>
          </cell>
          <cell r="B220" t="str">
            <v>MOBILIARIO Y EQUIPO POR UTILIZAR</v>
          </cell>
          <cell r="C220">
            <v>465089.58</v>
          </cell>
          <cell r="D220">
            <v>465089.58</v>
          </cell>
        </row>
        <row r="221">
          <cell r="A221">
            <v>1310030200</v>
          </cell>
          <cell r="B221" t="str">
            <v>MOBILIARIO Y EQUIPO EN EXISTENCIA</v>
          </cell>
          <cell r="C221">
            <v>465089.58</v>
          </cell>
          <cell r="D221">
            <v>465089.58</v>
          </cell>
        </row>
        <row r="222">
          <cell r="A222">
            <v>132</v>
          </cell>
          <cell r="B222" t="str">
            <v>DEPRECIABLES</v>
          </cell>
          <cell r="C222">
            <v>11546517.25</v>
          </cell>
          <cell r="D222">
            <v>11546517.25</v>
          </cell>
        </row>
        <row r="223">
          <cell r="A223">
            <v>1320</v>
          </cell>
          <cell r="B223" t="str">
            <v>DEPRECIABLES</v>
          </cell>
          <cell r="C223">
            <v>25340899.629999999</v>
          </cell>
          <cell r="D223">
            <v>25340899.629999999</v>
          </cell>
        </row>
        <row r="224">
          <cell r="A224">
            <v>132001</v>
          </cell>
          <cell r="B224" t="str">
            <v>EDIFICACIONES</v>
          </cell>
          <cell r="C224">
            <v>12207505.189999999</v>
          </cell>
          <cell r="D224">
            <v>12207505.189999999</v>
          </cell>
        </row>
        <row r="225">
          <cell r="A225">
            <v>1320010100</v>
          </cell>
          <cell r="B225" t="str">
            <v>EDIFICACIONES - VALOR DE ADQUISICION</v>
          </cell>
          <cell r="C225">
            <v>9264466.1699999999</v>
          </cell>
          <cell r="D225">
            <v>9264466.1699999999</v>
          </cell>
        </row>
        <row r="226">
          <cell r="A226">
            <v>132001010001</v>
          </cell>
          <cell r="B226" t="str">
            <v>EDIFICACIONES PROPIAS</v>
          </cell>
          <cell r="C226">
            <v>9264466.1699999999</v>
          </cell>
          <cell r="D226">
            <v>9264466.1699999999</v>
          </cell>
        </row>
        <row r="227">
          <cell r="A227">
            <v>1320019800</v>
          </cell>
          <cell r="B227" t="str">
            <v>EDIFICACIONES ¨ REVALUO</v>
          </cell>
          <cell r="C227">
            <v>2943039.02</v>
          </cell>
          <cell r="D227">
            <v>2943039.02</v>
          </cell>
        </row>
        <row r="228">
          <cell r="A228">
            <v>132002</v>
          </cell>
          <cell r="B228" t="str">
            <v>EQUIPO DE COMPUTACION</v>
          </cell>
          <cell r="C228">
            <v>7853777.0300000003</v>
          </cell>
          <cell r="D228">
            <v>7853777.0300000003</v>
          </cell>
        </row>
        <row r="229">
          <cell r="A229">
            <v>1320020100</v>
          </cell>
          <cell r="B229" t="str">
            <v>EQUIPO DE COMPUTACION - VALOR DE ADQUISICION</v>
          </cell>
          <cell r="C229">
            <v>7853777.0300000003</v>
          </cell>
          <cell r="D229">
            <v>7853777.0300000003</v>
          </cell>
        </row>
        <row r="230">
          <cell r="A230">
            <v>132002010001</v>
          </cell>
          <cell r="B230" t="str">
            <v>EQUIPO DE COMPUTACION PROPIO</v>
          </cell>
          <cell r="C230">
            <v>7853777.0300000003</v>
          </cell>
          <cell r="D230">
            <v>7853777.0300000003</v>
          </cell>
        </row>
        <row r="231">
          <cell r="A231">
            <v>132003</v>
          </cell>
          <cell r="B231" t="str">
            <v>EQUIPO DE OFICINA</v>
          </cell>
          <cell r="C231">
            <v>345542.98</v>
          </cell>
          <cell r="D231">
            <v>345542.98</v>
          </cell>
        </row>
        <row r="232">
          <cell r="A232">
            <v>1320030100</v>
          </cell>
          <cell r="B232" t="str">
            <v>EQUIPO DE OFICINA - VALOR DE ADQUISICION</v>
          </cell>
          <cell r="C232">
            <v>345542.98</v>
          </cell>
          <cell r="D232">
            <v>345542.98</v>
          </cell>
        </row>
        <row r="233">
          <cell r="A233">
            <v>132003010001</v>
          </cell>
          <cell r="B233" t="str">
            <v>EQUIPO DE OFICINA PROPIO</v>
          </cell>
          <cell r="C233">
            <v>345542.98</v>
          </cell>
          <cell r="D233">
            <v>345542.98</v>
          </cell>
        </row>
        <row r="234">
          <cell r="A234">
            <v>132004</v>
          </cell>
          <cell r="B234" t="str">
            <v>MOBILIARIO</v>
          </cell>
          <cell r="C234">
            <v>498562.68</v>
          </cell>
          <cell r="D234">
            <v>498562.68</v>
          </cell>
        </row>
        <row r="235">
          <cell r="A235">
            <v>1320040100</v>
          </cell>
          <cell r="B235" t="str">
            <v>MOBILIARIO - VALOR DE ADQUISICION</v>
          </cell>
          <cell r="C235">
            <v>498562.68</v>
          </cell>
          <cell r="D235">
            <v>498562.68</v>
          </cell>
        </row>
        <row r="236">
          <cell r="A236">
            <v>132004010001</v>
          </cell>
          <cell r="B236" t="str">
            <v>MOBILIARIO PROPIO</v>
          </cell>
          <cell r="C236">
            <v>498562.68</v>
          </cell>
          <cell r="D236">
            <v>498562.68</v>
          </cell>
        </row>
        <row r="237">
          <cell r="A237">
            <v>132005</v>
          </cell>
          <cell r="B237" t="str">
            <v>VEHICULOS</v>
          </cell>
          <cell r="C237">
            <v>1055686.1299999999</v>
          </cell>
          <cell r="D237">
            <v>1055686.1299999999</v>
          </cell>
        </row>
        <row r="238">
          <cell r="A238">
            <v>1320050100</v>
          </cell>
          <cell r="B238" t="str">
            <v>VEHICULOS - VALOR DE ADQUISICION</v>
          </cell>
          <cell r="C238">
            <v>1055686.1299999999</v>
          </cell>
          <cell r="D238">
            <v>1055686.1299999999</v>
          </cell>
        </row>
        <row r="239">
          <cell r="A239">
            <v>132005010001</v>
          </cell>
          <cell r="B239" t="str">
            <v>VEHICULOS PROPIOS</v>
          </cell>
          <cell r="C239">
            <v>1055686.1299999999</v>
          </cell>
          <cell r="D239">
            <v>1055686.1299999999</v>
          </cell>
        </row>
        <row r="240">
          <cell r="A240">
            <v>132006</v>
          </cell>
          <cell r="B240" t="str">
            <v>MAQUINARIA, EQUIPO Y HERRAMIENTA</v>
          </cell>
          <cell r="C240">
            <v>3379825.62</v>
          </cell>
          <cell r="D240">
            <v>3379825.62</v>
          </cell>
        </row>
        <row r="241">
          <cell r="A241">
            <v>1320060100</v>
          </cell>
          <cell r="B241" t="str">
            <v>MAQUINARIA, EQUIPO Y HERRAMIENTA - VALOR DE ADQUISICION.</v>
          </cell>
          <cell r="C241">
            <v>3379825.62</v>
          </cell>
          <cell r="D241">
            <v>3379825.62</v>
          </cell>
        </row>
        <row r="242">
          <cell r="A242">
            <v>132006010001</v>
          </cell>
          <cell r="B242" t="str">
            <v>MAQUINARIA, EQUIPO Y HERRAMIENTA PROPIAS</v>
          </cell>
          <cell r="C242">
            <v>3379825.62</v>
          </cell>
          <cell r="D242">
            <v>3379825.62</v>
          </cell>
        </row>
        <row r="243">
          <cell r="A243">
            <v>1329</v>
          </cell>
          <cell r="B243" t="str">
            <v>DEPRECIACION ACUMULADA</v>
          </cell>
          <cell r="C243">
            <v>-13794382.380000001</v>
          </cell>
          <cell r="D243">
            <v>-13794382.380000001</v>
          </cell>
        </row>
        <row r="244">
          <cell r="A244">
            <v>132901</v>
          </cell>
          <cell r="B244" t="str">
            <v>VALOR HISTORICO</v>
          </cell>
          <cell r="C244">
            <v>-11802549.66</v>
          </cell>
          <cell r="D244">
            <v>-11802549.66</v>
          </cell>
        </row>
        <row r="245">
          <cell r="A245">
            <v>1329010100</v>
          </cell>
          <cell r="B245" t="str">
            <v>EDIFICACIONES</v>
          </cell>
          <cell r="C245">
            <v>-2912692.95</v>
          </cell>
          <cell r="D245">
            <v>-2912692.95</v>
          </cell>
        </row>
        <row r="246">
          <cell r="A246">
            <v>1329010200</v>
          </cell>
          <cell r="B246" t="str">
            <v>EQUIPO DE COMPUTACION</v>
          </cell>
          <cell r="C246">
            <v>-5513501.8799999999</v>
          </cell>
          <cell r="D246">
            <v>-5513501.8799999999</v>
          </cell>
        </row>
        <row r="247">
          <cell r="A247">
            <v>1329010300</v>
          </cell>
          <cell r="B247" t="str">
            <v>EQUIPO DE OFICINA</v>
          </cell>
          <cell r="C247">
            <v>-246818.14</v>
          </cell>
          <cell r="D247">
            <v>-246818.14</v>
          </cell>
        </row>
        <row r="248">
          <cell r="A248">
            <v>1329010400</v>
          </cell>
          <cell r="B248" t="str">
            <v>MOBILIARIO</v>
          </cell>
          <cell r="C248">
            <v>-423596.26</v>
          </cell>
          <cell r="D248">
            <v>-423596.26</v>
          </cell>
        </row>
        <row r="249">
          <cell r="A249">
            <v>1329010500</v>
          </cell>
          <cell r="B249" t="str">
            <v>VEHICULOS</v>
          </cell>
          <cell r="C249">
            <v>-872267.81</v>
          </cell>
          <cell r="D249">
            <v>-872267.81</v>
          </cell>
        </row>
        <row r="250">
          <cell r="A250">
            <v>1329010600</v>
          </cell>
          <cell r="B250" t="str">
            <v>MAQUINARIA, EQUIPO Y HERRAMIENTA</v>
          </cell>
          <cell r="C250">
            <v>-1833672.62</v>
          </cell>
          <cell r="D250">
            <v>-1833672.62</v>
          </cell>
        </row>
        <row r="251">
          <cell r="A251">
            <v>132902</v>
          </cell>
          <cell r="B251" t="str">
            <v>REVALUOS</v>
          </cell>
          <cell r="C251">
            <v>-1991832.72</v>
          </cell>
          <cell r="D251">
            <v>-1991832.72</v>
          </cell>
        </row>
        <row r="252">
          <cell r="A252">
            <v>1329020100</v>
          </cell>
          <cell r="B252" t="str">
            <v>EDIFICACIONES</v>
          </cell>
          <cell r="C252">
            <v>-1991832.72</v>
          </cell>
          <cell r="D252">
            <v>-1991832.72</v>
          </cell>
        </row>
        <row r="253">
          <cell r="A253">
            <v>133</v>
          </cell>
          <cell r="B253" t="str">
            <v>AMORTIZABLES</v>
          </cell>
          <cell r="C253">
            <v>109061.48</v>
          </cell>
          <cell r="D253">
            <v>109061.48</v>
          </cell>
        </row>
        <row r="254">
          <cell r="A254">
            <v>1330</v>
          </cell>
          <cell r="B254" t="str">
            <v>AMORTIZABLES</v>
          </cell>
          <cell r="C254">
            <v>109061.48</v>
          </cell>
          <cell r="D254">
            <v>109061.48</v>
          </cell>
        </row>
        <row r="255">
          <cell r="A255">
            <v>133002</v>
          </cell>
          <cell r="B255" t="str">
            <v>REMODELACIONES Y READECUACIONES</v>
          </cell>
          <cell r="C255">
            <v>109061.48</v>
          </cell>
          <cell r="D255">
            <v>109061.48</v>
          </cell>
        </row>
        <row r="256">
          <cell r="A256">
            <v>1330020100</v>
          </cell>
          <cell r="B256" t="str">
            <v>INMUEBLES PROPIOS</v>
          </cell>
          <cell r="C256">
            <v>109061.48</v>
          </cell>
          <cell r="D256">
            <v>109061.48</v>
          </cell>
        </row>
        <row r="257">
          <cell r="A257">
            <v>0</v>
          </cell>
          <cell r="C257"/>
          <cell r="D257"/>
        </row>
        <row r="258">
          <cell r="A258">
            <v>0</v>
          </cell>
          <cell r="B258" t="str">
            <v>TOTAL ACTIVO</v>
          </cell>
          <cell r="C258">
            <v>610228827.22000003</v>
          </cell>
          <cell r="D258">
            <v>610228827.22000003</v>
          </cell>
        </row>
        <row r="259">
          <cell r="A259">
            <v>0</v>
          </cell>
          <cell r="C259"/>
          <cell r="D259"/>
        </row>
        <row r="260">
          <cell r="A260">
            <v>71</v>
          </cell>
          <cell r="B260" t="str">
            <v>COSTOS DE OPERACIONES DE INTERMEDIACION</v>
          </cell>
          <cell r="C260">
            <v>857499.22</v>
          </cell>
          <cell r="D260">
            <v>857499.22</v>
          </cell>
        </row>
        <row r="261">
          <cell r="A261">
            <v>711</v>
          </cell>
          <cell r="B261" t="str">
            <v>CAPTACION DE RECURSOS</v>
          </cell>
          <cell r="C261">
            <v>857499.22</v>
          </cell>
          <cell r="D261">
            <v>857499.22</v>
          </cell>
        </row>
        <row r="262">
          <cell r="A262">
            <v>7110</v>
          </cell>
          <cell r="B262" t="str">
            <v>CAPTACION DE RECURSOS</v>
          </cell>
          <cell r="C262">
            <v>857499.22</v>
          </cell>
          <cell r="D262">
            <v>857499.22</v>
          </cell>
        </row>
        <row r="263">
          <cell r="A263">
            <v>711001</v>
          </cell>
          <cell r="B263" t="str">
            <v>DEPOSITOS</v>
          </cell>
          <cell r="C263">
            <v>7301.37</v>
          </cell>
          <cell r="D263">
            <v>7301.37</v>
          </cell>
        </row>
        <row r="264">
          <cell r="A264">
            <v>7110010200</v>
          </cell>
          <cell r="B264" t="str">
            <v>INTERESES DE DEPOSITOS A PLAZO</v>
          </cell>
          <cell r="C264">
            <v>7301.37</v>
          </cell>
          <cell r="D264">
            <v>7301.37</v>
          </cell>
        </row>
        <row r="265">
          <cell r="A265">
            <v>711001020001</v>
          </cell>
          <cell r="B265" t="str">
            <v>PACTADOS HASTA UN AÑO PLAZO</v>
          </cell>
          <cell r="C265">
            <v>7301.37</v>
          </cell>
          <cell r="D265">
            <v>7301.37</v>
          </cell>
        </row>
        <row r="266">
          <cell r="A266">
            <v>71100102000102</v>
          </cell>
          <cell r="B266" t="str">
            <v>A 30 DIAS PLAZO</v>
          </cell>
          <cell r="C266">
            <v>7301.37</v>
          </cell>
          <cell r="D266">
            <v>7301.37</v>
          </cell>
        </row>
        <row r="267">
          <cell r="A267">
            <v>711002</v>
          </cell>
          <cell r="B267" t="str">
            <v>PRESTAMOS PARA TERCEROS</v>
          </cell>
          <cell r="C267">
            <v>823500.74</v>
          </cell>
          <cell r="D267">
            <v>823500.74</v>
          </cell>
        </row>
        <row r="268">
          <cell r="A268">
            <v>7110020100</v>
          </cell>
          <cell r="B268" t="str">
            <v>INTERESES</v>
          </cell>
          <cell r="C268">
            <v>731211.02</v>
          </cell>
          <cell r="D268">
            <v>731211.02</v>
          </cell>
        </row>
        <row r="269">
          <cell r="A269">
            <v>711002010001</v>
          </cell>
          <cell r="B269" t="str">
            <v>PACTADOS HASTA UN AÑO PLAZO</v>
          </cell>
          <cell r="C269">
            <v>20171.23</v>
          </cell>
          <cell r="D269">
            <v>20171.23</v>
          </cell>
        </row>
        <row r="270">
          <cell r="A270">
            <v>711002010002</v>
          </cell>
          <cell r="B270" t="str">
            <v>PACTADOS A MAS DE UN AÑO PLAZO</v>
          </cell>
          <cell r="C270">
            <v>28826.77</v>
          </cell>
          <cell r="D270">
            <v>28826.77</v>
          </cell>
        </row>
        <row r="271">
          <cell r="A271">
            <v>711002010003</v>
          </cell>
          <cell r="B271" t="str">
            <v>PACTADOS A CINCO O MAS AÑOS PLAZO</v>
          </cell>
          <cell r="C271">
            <v>682213.02</v>
          </cell>
          <cell r="D271">
            <v>682213.02</v>
          </cell>
        </row>
        <row r="272">
          <cell r="A272">
            <v>7110020200</v>
          </cell>
          <cell r="B272" t="str">
            <v>COMISIONES</v>
          </cell>
          <cell r="C272">
            <v>92289.72</v>
          </cell>
          <cell r="D272">
            <v>92289.72</v>
          </cell>
        </row>
        <row r="273">
          <cell r="A273">
            <v>711002020001</v>
          </cell>
          <cell r="B273" t="str">
            <v>PACTADOS HASTA UN AÑO PLAZO</v>
          </cell>
          <cell r="C273">
            <v>1936.79</v>
          </cell>
          <cell r="D273">
            <v>1936.79</v>
          </cell>
        </row>
        <row r="274">
          <cell r="A274">
            <v>711002020003</v>
          </cell>
          <cell r="B274" t="str">
            <v>PACTADOS A CINCO O MAS AÑOS PLAZO</v>
          </cell>
          <cell r="C274">
            <v>90352.93</v>
          </cell>
          <cell r="D274">
            <v>90352.93</v>
          </cell>
        </row>
        <row r="275">
          <cell r="A275">
            <v>711007</v>
          </cell>
          <cell r="B275" t="str">
            <v>OTROS COSTOS DE INTERMEDIACION</v>
          </cell>
          <cell r="C275">
            <v>26697.11</v>
          </cell>
          <cell r="D275">
            <v>26697.11</v>
          </cell>
        </row>
        <row r="276">
          <cell r="A276">
            <v>7110070300</v>
          </cell>
          <cell r="B276" t="str">
            <v>COMISIONES PAGADAS POR ADQUISICION DE TITULOS VALORES</v>
          </cell>
          <cell r="C276">
            <v>26697.11</v>
          </cell>
          <cell r="D276">
            <v>26697.11</v>
          </cell>
        </row>
        <row r="277">
          <cell r="A277">
            <v>72</v>
          </cell>
          <cell r="B277" t="str">
            <v>COSTOS DE OTRAS OPERACIONES</v>
          </cell>
          <cell r="C277">
            <v>790091.53</v>
          </cell>
          <cell r="D277">
            <v>790091.53</v>
          </cell>
        </row>
        <row r="278">
          <cell r="A278">
            <v>722</v>
          </cell>
          <cell r="B278" t="str">
            <v>PRESTACION DE SERVICIOS</v>
          </cell>
          <cell r="C278">
            <v>790091.53</v>
          </cell>
          <cell r="D278">
            <v>790091.53</v>
          </cell>
        </row>
        <row r="279">
          <cell r="A279">
            <v>7220</v>
          </cell>
          <cell r="B279" t="str">
            <v>PRESTACION DE SERVICIOS</v>
          </cell>
          <cell r="C279">
            <v>790091.53</v>
          </cell>
          <cell r="D279">
            <v>790091.53</v>
          </cell>
        </row>
        <row r="280">
          <cell r="A280">
            <v>722001</v>
          </cell>
          <cell r="B280" t="str">
            <v>PRESTACION DE SERVICIOS FINANCIEROS</v>
          </cell>
          <cell r="C280">
            <v>757596.63</v>
          </cell>
          <cell r="D280">
            <v>757596.63</v>
          </cell>
        </row>
        <row r="281">
          <cell r="A281">
            <v>7220010000</v>
          </cell>
          <cell r="B281" t="str">
            <v>PRESTACION DE SERVICIOS FINANCIEROS</v>
          </cell>
          <cell r="C281">
            <v>757596.63</v>
          </cell>
          <cell r="D281">
            <v>757596.63</v>
          </cell>
        </row>
        <row r="282">
          <cell r="A282">
            <v>722001000006</v>
          </cell>
          <cell r="B282" t="str">
            <v>UNIDAD PYME</v>
          </cell>
          <cell r="C282">
            <v>26601.91</v>
          </cell>
          <cell r="D282">
            <v>26601.91</v>
          </cell>
        </row>
        <row r="283">
          <cell r="A283">
            <v>722001000010</v>
          </cell>
          <cell r="B283" t="str">
            <v>RESGUARDO Y CUSTODIA DE DOCUMENTOS</v>
          </cell>
          <cell r="C283">
            <v>296.58</v>
          </cell>
          <cell r="D283">
            <v>296.58</v>
          </cell>
        </row>
        <row r="284">
          <cell r="A284">
            <v>722001000013</v>
          </cell>
          <cell r="B284" t="str">
            <v>SERVICIOS POR PAGO DE REMESAS FAMILIARES</v>
          </cell>
          <cell r="C284">
            <v>23951.95</v>
          </cell>
          <cell r="D284">
            <v>23951.95</v>
          </cell>
        </row>
        <row r="285">
          <cell r="A285">
            <v>722001000015</v>
          </cell>
          <cell r="B285" t="str">
            <v>TARJETAS</v>
          </cell>
          <cell r="C285">
            <v>458650.39</v>
          </cell>
          <cell r="D285">
            <v>458650.39</v>
          </cell>
        </row>
        <row r="286">
          <cell r="A286">
            <v>72200100001501</v>
          </cell>
          <cell r="B286" t="str">
            <v>TARJETA DE CREDITO</v>
          </cell>
          <cell r="C286">
            <v>293226.37</v>
          </cell>
          <cell r="D286">
            <v>293226.37</v>
          </cell>
        </row>
        <row r="287">
          <cell r="A287">
            <v>72200100001502</v>
          </cell>
          <cell r="B287" t="str">
            <v>TARJETA DE DEBITO</v>
          </cell>
          <cell r="C287">
            <v>165424.01999999999</v>
          </cell>
          <cell r="D287">
            <v>165424.01999999999</v>
          </cell>
        </row>
        <row r="288">
          <cell r="A288">
            <v>722001000024</v>
          </cell>
          <cell r="B288" t="str">
            <v>SERVICIO SARO</v>
          </cell>
          <cell r="C288">
            <v>6947.35</v>
          </cell>
          <cell r="D288">
            <v>6947.35</v>
          </cell>
        </row>
        <row r="289">
          <cell r="A289">
            <v>722001000025</v>
          </cell>
          <cell r="B289" t="str">
            <v>SERVICIO CREDIT SCORING</v>
          </cell>
          <cell r="C289">
            <v>6885.93</v>
          </cell>
          <cell r="D289">
            <v>6885.93</v>
          </cell>
        </row>
        <row r="290">
          <cell r="A290">
            <v>722001000041</v>
          </cell>
          <cell r="B290" t="str">
            <v>SERVICIO DE SALUD A TU ALCANCE</v>
          </cell>
          <cell r="C290">
            <v>123.59</v>
          </cell>
          <cell r="D290">
            <v>123.59</v>
          </cell>
        </row>
        <row r="291">
          <cell r="A291">
            <v>722001000042</v>
          </cell>
          <cell r="B291" t="str">
            <v>COMISIONES ATM´S</v>
          </cell>
          <cell r="C291">
            <v>322.7</v>
          </cell>
          <cell r="D291">
            <v>322.7</v>
          </cell>
        </row>
        <row r="292">
          <cell r="A292">
            <v>72200100004203</v>
          </cell>
          <cell r="B292" t="str">
            <v>COMISION A ATH POR OPERACIONES DE OTROS BANCOS EN ATM DE FCB</v>
          </cell>
          <cell r="C292">
            <v>322.7</v>
          </cell>
          <cell r="D292">
            <v>322.7</v>
          </cell>
        </row>
        <row r="293">
          <cell r="A293">
            <v>722001000043</v>
          </cell>
          <cell r="B293" t="str">
            <v>ADMINISTRACION Y OTROS COSTOS POR SERVICIO EN ATM´S</v>
          </cell>
          <cell r="C293">
            <v>128642.82</v>
          </cell>
          <cell r="D293">
            <v>128642.82</v>
          </cell>
        </row>
        <row r="294">
          <cell r="A294">
            <v>722001000046</v>
          </cell>
          <cell r="B294" t="str">
            <v>CORRESPONSALES NO BANCARIOS</v>
          </cell>
          <cell r="C294">
            <v>179.3</v>
          </cell>
          <cell r="D294">
            <v>179.3</v>
          </cell>
        </row>
        <row r="295">
          <cell r="A295">
            <v>72200100004601</v>
          </cell>
          <cell r="B295" t="str">
            <v>COMISION POR SERVICIOS DE RED DE CNB</v>
          </cell>
          <cell r="C295">
            <v>179.3</v>
          </cell>
          <cell r="D295">
            <v>179.3</v>
          </cell>
        </row>
        <row r="296">
          <cell r="A296">
            <v>722001000048</v>
          </cell>
          <cell r="B296" t="str">
            <v>ADMINISTRACION Y OTROS COSTOS POR SERVICIOS DE CNB</v>
          </cell>
          <cell r="C296">
            <v>14122.44</v>
          </cell>
          <cell r="D296">
            <v>14122.44</v>
          </cell>
        </row>
        <row r="297">
          <cell r="A297">
            <v>722001000056</v>
          </cell>
          <cell r="B297" t="str">
            <v>BANCA MOVIL</v>
          </cell>
          <cell r="C297">
            <v>16403.89</v>
          </cell>
          <cell r="D297">
            <v>16403.89</v>
          </cell>
        </row>
        <row r="298">
          <cell r="A298">
            <v>72200100005601</v>
          </cell>
          <cell r="B298" t="str">
            <v>COMISION POR SERVICIO DE BANCA MOVIL</v>
          </cell>
          <cell r="C298">
            <v>4645.53</v>
          </cell>
          <cell r="D298">
            <v>4645.53</v>
          </cell>
        </row>
        <row r="299">
          <cell r="A299">
            <v>72200100005602</v>
          </cell>
          <cell r="B299" t="str">
            <v>ADMINISTRACION Y OTROS COSTOS POR SERVICIO DE BANCA MOVIL</v>
          </cell>
          <cell r="C299">
            <v>11758.36</v>
          </cell>
          <cell r="D299">
            <v>11758.36</v>
          </cell>
        </row>
        <row r="300">
          <cell r="A300">
            <v>722001000060</v>
          </cell>
          <cell r="B300" t="str">
            <v>CALL CENTER TARJETAS</v>
          </cell>
          <cell r="C300">
            <v>68569.350000000006</v>
          </cell>
          <cell r="D300">
            <v>68569.350000000006</v>
          </cell>
        </row>
        <row r="301">
          <cell r="A301">
            <v>722001000066</v>
          </cell>
          <cell r="B301" t="str">
            <v>SERVICIO DE KIOSKOS FINANCIEROS</v>
          </cell>
          <cell r="C301">
            <v>1973.11</v>
          </cell>
          <cell r="D301">
            <v>1973.11</v>
          </cell>
        </row>
        <row r="302">
          <cell r="A302">
            <v>72200100006603</v>
          </cell>
          <cell r="B302" t="str">
            <v>COMISION POR SERVICIO DE ADMINISTRACION DE KIOSKOS</v>
          </cell>
          <cell r="C302">
            <v>1973.11</v>
          </cell>
          <cell r="D302">
            <v>1973.11</v>
          </cell>
        </row>
        <row r="303">
          <cell r="A303">
            <v>722001000099</v>
          </cell>
          <cell r="B303" t="str">
            <v>OTROS</v>
          </cell>
          <cell r="C303">
            <v>3925.32</v>
          </cell>
          <cell r="D303">
            <v>3925.32</v>
          </cell>
        </row>
        <row r="304">
          <cell r="A304">
            <v>722002</v>
          </cell>
          <cell r="B304" t="str">
            <v>PRESTACION DE SERVICIOS TECNICOS</v>
          </cell>
          <cell r="C304">
            <v>32494.9</v>
          </cell>
          <cell r="D304">
            <v>32494.9</v>
          </cell>
        </row>
        <row r="305">
          <cell r="A305">
            <v>7220020300</v>
          </cell>
          <cell r="B305" t="str">
            <v>SERVICIOS DE CAPACITACION</v>
          </cell>
          <cell r="C305">
            <v>11489.7</v>
          </cell>
          <cell r="D305">
            <v>11489.7</v>
          </cell>
        </row>
        <row r="306">
          <cell r="A306">
            <v>7220020700</v>
          </cell>
          <cell r="B306" t="str">
            <v>ASESORIA</v>
          </cell>
          <cell r="C306">
            <v>9790.68</v>
          </cell>
          <cell r="D306">
            <v>9790.68</v>
          </cell>
        </row>
        <row r="307">
          <cell r="A307">
            <v>7220029100</v>
          </cell>
          <cell r="B307" t="str">
            <v>OTROS</v>
          </cell>
          <cell r="C307">
            <v>11214.52</v>
          </cell>
          <cell r="D307">
            <v>11214.52</v>
          </cell>
        </row>
        <row r="308">
          <cell r="A308">
            <v>722002910002</v>
          </cell>
          <cell r="B308" t="str">
            <v>SERVICIO DE ORGANIZACION Y METODO</v>
          </cell>
          <cell r="C308">
            <v>159.88999999999999</v>
          </cell>
          <cell r="D308">
            <v>159.88999999999999</v>
          </cell>
        </row>
        <row r="309">
          <cell r="A309">
            <v>722002910003</v>
          </cell>
          <cell r="B309" t="str">
            <v>SERVICIO DE SELECCION Y EVALUACION DE RECURSOS HUMANOS</v>
          </cell>
          <cell r="C309">
            <v>1439.87</v>
          </cell>
          <cell r="D309">
            <v>1439.87</v>
          </cell>
        </row>
        <row r="310">
          <cell r="A310">
            <v>722002910004</v>
          </cell>
          <cell r="B310" t="str">
            <v>SERVICIO DE CIERRE CENTRALIZADO EN CADI</v>
          </cell>
          <cell r="C310">
            <v>9614.76</v>
          </cell>
          <cell r="D310">
            <v>9614.76</v>
          </cell>
        </row>
        <row r="311">
          <cell r="A311">
            <v>0</v>
          </cell>
          <cell r="C311"/>
          <cell r="D311"/>
        </row>
        <row r="312">
          <cell r="A312">
            <v>0</v>
          </cell>
          <cell r="B312" t="str">
            <v>TOTAL COSTOS</v>
          </cell>
          <cell r="C312">
            <v>1647590.75</v>
          </cell>
          <cell r="D312">
            <v>1647590.75</v>
          </cell>
        </row>
        <row r="313">
          <cell r="A313">
            <v>0</v>
          </cell>
          <cell r="C313"/>
          <cell r="D313"/>
        </row>
        <row r="314">
          <cell r="A314">
            <v>81</v>
          </cell>
          <cell r="B314" t="str">
            <v>GASTOS DE OPERACION</v>
          </cell>
          <cell r="C314">
            <v>674742.11</v>
          </cell>
          <cell r="D314">
            <v>674742.11</v>
          </cell>
        </row>
        <row r="315">
          <cell r="A315">
            <v>811</v>
          </cell>
          <cell r="B315" t="str">
            <v>GASTOS DE FUNCIONARIOS Y EMPLEADOS</v>
          </cell>
          <cell r="C315">
            <v>368116.33</v>
          </cell>
          <cell r="D315">
            <v>368116.33</v>
          </cell>
        </row>
        <row r="316">
          <cell r="A316">
            <v>8110</v>
          </cell>
          <cell r="B316" t="str">
            <v>GASTOS DE FUNCIONARIOS Y EMPLEADOS</v>
          </cell>
          <cell r="C316">
            <v>368116.33</v>
          </cell>
          <cell r="D316">
            <v>368116.33</v>
          </cell>
        </row>
        <row r="317">
          <cell r="A317">
            <v>811001</v>
          </cell>
          <cell r="B317" t="str">
            <v>REMUNERACIONES</v>
          </cell>
          <cell r="C317">
            <v>167099.39000000001</v>
          </cell>
          <cell r="D317">
            <v>167099.39000000001</v>
          </cell>
        </row>
        <row r="318">
          <cell r="A318">
            <v>8110010100</v>
          </cell>
          <cell r="B318" t="str">
            <v>SALARIOS ORDINARIOS</v>
          </cell>
          <cell r="C318">
            <v>163610.49</v>
          </cell>
          <cell r="D318">
            <v>163610.49</v>
          </cell>
        </row>
        <row r="319">
          <cell r="A319">
            <v>8110010200</v>
          </cell>
          <cell r="B319" t="str">
            <v>SALARIOS EXTRAORDINARIOS</v>
          </cell>
          <cell r="C319">
            <v>3488.9</v>
          </cell>
          <cell r="D319">
            <v>3488.9</v>
          </cell>
        </row>
        <row r="320">
          <cell r="A320">
            <v>811002</v>
          </cell>
          <cell r="B320" t="str">
            <v>PRESTACIONES AL PERSONAL</v>
          </cell>
          <cell r="C320">
            <v>124933.6</v>
          </cell>
          <cell r="D320">
            <v>124933.6</v>
          </cell>
        </row>
        <row r="321">
          <cell r="A321">
            <v>8110020100</v>
          </cell>
          <cell r="B321" t="str">
            <v>AGUINALDOS Y BONIFICACIONES</v>
          </cell>
          <cell r="C321">
            <v>64838.92</v>
          </cell>
          <cell r="D321">
            <v>64838.92</v>
          </cell>
        </row>
        <row r="322">
          <cell r="A322">
            <v>811002010001</v>
          </cell>
          <cell r="B322" t="str">
            <v>AGUINALDO</v>
          </cell>
          <cell r="C322">
            <v>15892.11</v>
          </cell>
          <cell r="D322">
            <v>15892.11</v>
          </cell>
        </row>
        <row r="323">
          <cell r="A323">
            <v>811002010002</v>
          </cell>
          <cell r="B323" t="str">
            <v>BONIFICACIONES</v>
          </cell>
          <cell r="C323">
            <v>48946.81</v>
          </cell>
          <cell r="D323">
            <v>48946.81</v>
          </cell>
        </row>
        <row r="324">
          <cell r="A324">
            <v>8110020200</v>
          </cell>
          <cell r="B324" t="str">
            <v>VACACIONES</v>
          </cell>
          <cell r="C324">
            <v>16958.400000000001</v>
          </cell>
          <cell r="D324">
            <v>16958.400000000001</v>
          </cell>
        </row>
        <row r="325">
          <cell r="A325">
            <v>811002020001</v>
          </cell>
          <cell r="B325" t="str">
            <v>ORDINARIAS</v>
          </cell>
          <cell r="C325">
            <v>16958.400000000001</v>
          </cell>
          <cell r="D325">
            <v>16958.400000000001</v>
          </cell>
        </row>
        <row r="326">
          <cell r="A326">
            <v>8110020300</v>
          </cell>
          <cell r="B326" t="str">
            <v>UNIFORMES</v>
          </cell>
          <cell r="C326">
            <v>391.86</v>
          </cell>
          <cell r="D326">
            <v>391.86</v>
          </cell>
        </row>
        <row r="327">
          <cell r="A327">
            <v>8110020400</v>
          </cell>
          <cell r="B327" t="str">
            <v>SEGURO SOCIAL Y F.S.V.</v>
          </cell>
          <cell r="C327">
            <v>6089.4</v>
          </cell>
          <cell r="D327">
            <v>6089.4</v>
          </cell>
        </row>
        <row r="328">
          <cell r="A328">
            <v>811002040001</v>
          </cell>
          <cell r="B328" t="str">
            <v>SALUD</v>
          </cell>
          <cell r="C328">
            <v>6089.4</v>
          </cell>
          <cell r="D328">
            <v>6089.4</v>
          </cell>
        </row>
        <row r="329">
          <cell r="A329">
            <v>8110020500</v>
          </cell>
          <cell r="B329" t="str">
            <v>INSAFOR</v>
          </cell>
          <cell r="C329">
            <v>808.03</v>
          </cell>
          <cell r="D329">
            <v>808.03</v>
          </cell>
        </row>
        <row r="330">
          <cell r="A330">
            <v>8110020600</v>
          </cell>
          <cell r="B330" t="str">
            <v>GASTOS MEDICOS</v>
          </cell>
          <cell r="C330">
            <v>335.58</v>
          </cell>
          <cell r="D330">
            <v>335.58</v>
          </cell>
        </row>
        <row r="331">
          <cell r="A331">
            <v>8110020800</v>
          </cell>
          <cell r="B331" t="str">
            <v>ATENCIONES Y RECREACIONES</v>
          </cell>
          <cell r="C331">
            <v>838.99</v>
          </cell>
          <cell r="D331">
            <v>838.99</v>
          </cell>
        </row>
        <row r="332">
          <cell r="A332">
            <v>811002080001</v>
          </cell>
          <cell r="B332" t="str">
            <v>ATENCIONES SOCIALES</v>
          </cell>
          <cell r="C332">
            <v>210.18</v>
          </cell>
          <cell r="D332">
            <v>210.18</v>
          </cell>
        </row>
        <row r="333">
          <cell r="A333">
            <v>811002080002</v>
          </cell>
          <cell r="B333" t="str">
            <v>ACTIVIDADES DEPORTIVAS, CULTURALES Y OTRAS</v>
          </cell>
          <cell r="C333">
            <v>628.80999999999995</v>
          </cell>
          <cell r="D333">
            <v>628.80999999999995</v>
          </cell>
        </row>
        <row r="334">
          <cell r="A334">
            <v>8110020900</v>
          </cell>
          <cell r="B334" t="str">
            <v>OTROS SEGUROS</v>
          </cell>
          <cell r="C334">
            <v>10117.58</v>
          </cell>
          <cell r="D334">
            <v>10117.58</v>
          </cell>
        </row>
        <row r="335">
          <cell r="A335">
            <v>811002090001</v>
          </cell>
          <cell r="B335" t="str">
            <v>DE VIDA</v>
          </cell>
          <cell r="C335">
            <v>2335.9899999999998</v>
          </cell>
          <cell r="D335">
            <v>2335.9899999999998</v>
          </cell>
        </row>
        <row r="336">
          <cell r="A336">
            <v>811002090002</v>
          </cell>
          <cell r="B336" t="str">
            <v>DE FIDELIDAD</v>
          </cell>
          <cell r="C336">
            <v>1442.11</v>
          </cell>
          <cell r="D336">
            <v>1442.11</v>
          </cell>
        </row>
        <row r="337">
          <cell r="A337">
            <v>811002090003</v>
          </cell>
          <cell r="B337" t="str">
            <v>MEDICO HOSPITALARIO</v>
          </cell>
          <cell r="C337">
            <v>6339.48</v>
          </cell>
          <cell r="D337">
            <v>6339.48</v>
          </cell>
        </row>
        <row r="338">
          <cell r="A338">
            <v>8110021000</v>
          </cell>
          <cell r="B338" t="str">
            <v>AFP'S</v>
          </cell>
          <cell r="C338">
            <v>10359.99</v>
          </cell>
          <cell r="D338">
            <v>10359.99</v>
          </cell>
        </row>
        <row r="339">
          <cell r="A339">
            <v>811002100001</v>
          </cell>
          <cell r="B339" t="str">
            <v>CONFIA</v>
          </cell>
          <cell r="C339">
            <v>4997.55</v>
          </cell>
          <cell r="D339">
            <v>4997.55</v>
          </cell>
        </row>
        <row r="340">
          <cell r="A340">
            <v>811002100002</v>
          </cell>
          <cell r="B340" t="str">
            <v>CRECER</v>
          </cell>
          <cell r="C340">
            <v>5362.44</v>
          </cell>
          <cell r="D340">
            <v>5362.44</v>
          </cell>
        </row>
        <row r="341">
          <cell r="A341">
            <v>8110029100</v>
          </cell>
          <cell r="B341" t="str">
            <v>OTRAS PRESTACIONES AL PERSONAL</v>
          </cell>
          <cell r="C341">
            <v>14194.85</v>
          </cell>
          <cell r="D341">
            <v>14194.85</v>
          </cell>
        </row>
        <row r="342">
          <cell r="A342">
            <v>811002910001</v>
          </cell>
          <cell r="B342" t="str">
            <v>PRESTACION ALIMENTARIA</v>
          </cell>
          <cell r="C342">
            <v>4533.3999999999996</v>
          </cell>
          <cell r="D342">
            <v>4533.3999999999996</v>
          </cell>
        </row>
        <row r="343">
          <cell r="A343">
            <v>811002910002</v>
          </cell>
          <cell r="B343" t="str">
            <v>CAFE, AZUCAR Y ALIMENTACION</v>
          </cell>
          <cell r="C343">
            <v>951.68</v>
          </cell>
          <cell r="D343">
            <v>951.68</v>
          </cell>
        </row>
        <row r="344">
          <cell r="A344">
            <v>811002910003</v>
          </cell>
          <cell r="B344" t="str">
            <v>PRESTACION 25% I.S.S.S.</v>
          </cell>
          <cell r="C344">
            <v>6757.5</v>
          </cell>
          <cell r="D344">
            <v>6757.5</v>
          </cell>
        </row>
        <row r="345">
          <cell r="A345">
            <v>811002910005</v>
          </cell>
          <cell r="B345" t="str">
            <v>INDEMNIZACION POR RETIRO VOLUNTARIO</v>
          </cell>
          <cell r="C345">
            <v>178.36</v>
          </cell>
          <cell r="D345">
            <v>178.36</v>
          </cell>
        </row>
        <row r="346">
          <cell r="A346">
            <v>811002910006</v>
          </cell>
          <cell r="B346" t="str">
            <v>IPSFA</v>
          </cell>
          <cell r="C346">
            <v>73.91</v>
          </cell>
          <cell r="D346">
            <v>73.91</v>
          </cell>
        </row>
        <row r="347">
          <cell r="A347">
            <v>811002910099</v>
          </cell>
          <cell r="B347" t="str">
            <v>OTRAS</v>
          </cell>
          <cell r="C347">
            <v>1700</v>
          </cell>
          <cell r="D347">
            <v>1700</v>
          </cell>
        </row>
        <row r="348">
          <cell r="A348">
            <v>811003</v>
          </cell>
          <cell r="B348" t="str">
            <v>INDEMNIZACIONES AL PERSONAL</v>
          </cell>
          <cell r="C348">
            <v>18633.400000000001</v>
          </cell>
          <cell r="D348">
            <v>18633.400000000001</v>
          </cell>
        </row>
        <row r="349">
          <cell r="A349">
            <v>8110030100</v>
          </cell>
          <cell r="B349" t="str">
            <v>POR DESPIDO</v>
          </cell>
          <cell r="C349">
            <v>18633.400000000001</v>
          </cell>
          <cell r="D349">
            <v>18633.400000000001</v>
          </cell>
        </row>
        <row r="350">
          <cell r="A350">
            <v>811004</v>
          </cell>
          <cell r="B350" t="str">
            <v>GASTOS DEL DIRECTORIO</v>
          </cell>
          <cell r="C350">
            <v>39912.78</v>
          </cell>
          <cell r="D350">
            <v>39912.78</v>
          </cell>
        </row>
        <row r="351">
          <cell r="A351">
            <v>8110040100</v>
          </cell>
          <cell r="B351" t="str">
            <v>DIETAS</v>
          </cell>
          <cell r="C351">
            <v>33000</v>
          </cell>
          <cell r="D351">
            <v>33000</v>
          </cell>
        </row>
        <row r="352">
          <cell r="A352">
            <v>811004010001</v>
          </cell>
          <cell r="B352" t="str">
            <v>CONSEJO DIRECTIVO O JUNTA DIRECTIVA</v>
          </cell>
          <cell r="C352">
            <v>33000</v>
          </cell>
          <cell r="D352">
            <v>33000</v>
          </cell>
        </row>
        <row r="353">
          <cell r="A353">
            <v>8110049100</v>
          </cell>
          <cell r="B353" t="str">
            <v>OTRAS PRESTACIONES</v>
          </cell>
          <cell r="C353">
            <v>6912.78</v>
          </cell>
          <cell r="D353">
            <v>6912.78</v>
          </cell>
        </row>
        <row r="354">
          <cell r="A354">
            <v>811004910002</v>
          </cell>
          <cell r="B354" t="str">
            <v>SEGURO MEDICO HOSPITALARIO</v>
          </cell>
          <cell r="C354">
            <v>5214.33</v>
          </cell>
          <cell r="D354">
            <v>5214.33</v>
          </cell>
        </row>
        <row r="355">
          <cell r="A355">
            <v>811004910003</v>
          </cell>
          <cell r="B355" t="str">
            <v>SEGURO DE VIDA</v>
          </cell>
          <cell r="C355">
            <v>1477</v>
          </cell>
          <cell r="D355">
            <v>1477</v>
          </cell>
        </row>
        <row r="356">
          <cell r="A356">
            <v>811004910099</v>
          </cell>
          <cell r="B356" t="str">
            <v>OTRAS</v>
          </cell>
          <cell r="C356">
            <v>221.45</v>
          </cell>
          <cell r="D356">
            <v>221.45</v>
          </cell>
        </row>
        <row r="357">
          <cell r="A357">
            <v>811005</v>
          </cell>
          <cell r="B357" t="str">
            <v>OTROS GASTOS DEL PERSONAL</v>
          </cell>
          <cell r="C357">
            <v>17537.16</v>
          </cell>
          <cell r="D357">
            <v>17537.16</v>
          </cell>
        </row>
        <row r="358">
          <cell r="A358">
            <v>8110050100</v>
          </cell>
          <cell r="B358" t="str">
            <v>CAPACITACION</v>
          </cell>
          <cell r="C358">
            <v>4072</v>
          </cell>
          <cell r="D358">
            <v>4072</v>
          </cell>
        </row>
        <row r="359">
          <cell r="A359">
            <v>811005010001</v>
          </cell>
          <cell r="B359" t="str">
            <v>INSTITUTOCIONAL</v>
          </cell>
          <cell r="C359">
            <v>2050</v>
          </cell>
          <cell r="D359">
            <v>2050</v>
          </cell>
        </row>
        <row r="360">
          <cell r="A360">
            <v>811005010002</v>
          </cell>
          <cell r="B360" t="str">
            <v>PROGRAMA DE BECAS A EMPLEADOS</v>
          </cell>
          <cell r="C360">
            <v>2022</v>
          </cell>
          <cell r="D360">
            <v>2022</v>
          </cell>
        </row>
        <row r="361">
          <cell r="A361">
            <v>8110050200</v>
          </cell>
          <cell r="B361" t="str">
            <v>GASTOS DE VIAJE</v>
          </cell>
          <cell r="C361">
            <v>353.25</v>
          </cell>
          <cell r="D361">
            <v>353.25</v>
          </cell>
        </row>
        <row r="362">
          <cell r="A362">
            <v>8110050400</v>
          </cell>
          <cell r="B362" t="str">
            <v>VI TICOS Y TRANSPORTE</v>
          </cell>
          <cell r="C362">
            <v>13111.91</v>
          </cell>
          <cell r="D362">
            <v>13111.91</v>
          </cell>
        </row>
        <row r="363">
          <cell r="A363">
            <v>811005040001</v>
          </cell>
          <cell r="B363" t="str">
            <v>VIATICOS</v>
          </cell>
          <cell r="C363">
            <v>1898</v>
          </cell>
          <cell r="D363">
            <v>1898</v>
          </cell>
        </row>
        <row r="364">
          <cell r="A364">
            <v>811005040002</v>
          </cell>
          <cell r="B364" t="str">
            <v>TRANSPORTE</v>
          </cell>
          <cell r="C364">
            <v>3500.8</v>
          </cell>
          <cell r="D364">
            <v>3500.8</v>
          </cell>
        </row>
        <row r="365">
          <cell r="A365">
            <v>811005040003</v>
          </cell>
          <cell r="B365" t="str">
            <v>KILOMETRAJE</v>
          </cell>
          <cell r="C365">
            <v>7713.11</v>
          </cell>
          <cell r="D365">
            <v>7713.11</v>
          </cell>
        </row>
        <row r="366">
          <cell r="A366">
            <v>812</v>
          </cell>
          <cell r="B366" t="str">
            <v>GASTOS GENERALES</v>
          </cell>
          <cell r="C366">
            <v>242886</v>
          </cell>
          <cell r="D366">
            <v>242886</v>
          </cell>
        </row>
        <row r="367">
          <cell r="A367">
            <v>8120</v>
          </cell>
          <cell r="B367" t="str">
            <v>GASTOS GENERALES</v>
          </cell>
          <cell r="C367">
            <v>242886</v>
          </cell>
          <cell r="D367">
            <v>242886</v>
          </cell>
        </row>
        <row r="368">
          <cell r="A368">
            <v>812001</v>
          </cell>
          <cell r="B368" t="str">
            <v>CONSUMO DE MATERIALES</v>
          </cell>
          <cell r="C368">
            <v>8249.8700000000008</v>
          </cell>
          <cell r="D368">
            <v>8249.8700000000008</v>
          </cell>
        </row>
        <row r="369">
          <cell r="A369">
            <v>8120010100</v>
          </cell>
          <cell r="B369" t="str">
            <v>COMBUSTIBLE Y LUBRICANTES</v>
          </cell>
          <cell r="C369">
            <v>2379.13</v>
          </cell>
          <cell r="D369">
            <v>2379.13</v>
          </cell>
        </row>
        <row r="370">
          <cell r="A370">
            <v>8120010200</v>
          </cell>
          <cell r="B370" t="str">
            <v>PAPELERIA Y UTILES</v>
          </cell>
          <cell r="C370">
            <v>2473.04</v>
          </cell>
          <cell r="D370">
            <v>2473.04</v>
          </cell>
        </row>
        <row r="371">
          <cell r="A371">
            <v>8120010300</v>
          </cell>
          <cell r="B371" t="str">
            <v>MATERIALES DE LIMPIEZA</v>
          </cell>
          <cell r="C371">
            <v>3397.7</v>
          </cell>
          <cell r="D371">
            <v>3397.7</v>
          </cell>
        </row>
        <row r="372">
          <cell r="A372">
            <v>812002</v>
          </cell>
          <cell r="B372" t="str">
            <v>REPARACION Y MANTENIMIENTO DE ACTIVO FIJO</v>
          </cell>
          <cell r="C372">
            <v>17593.87</v>
          </cell>
          <cell r="D372">
            <v>17593.87</v>
          </cell>
        </row>
        <row r="373">
          <cell r="A373">
            <v>8120020100</v>
          </cell>
          <cell r="B373" t="str">
            <v>EDIFICIOS PROPIOS</v>
          </cell>
          <cell r="C373">
            <v>9249.93</v>
          </cell>
          <cell r="D373">
            <v>9249.93</v>
          </cell>
        </row>
        <row r="374">
          <cell r="A374">
            <v>812002010001</v>
          </cell>
          <cell r="B374" t="str">
            <v>OFICINA CENTRAL</v>
          </cell>
          <cell r="C374">
            <v>4646.5200000000004</v>
          </cell>
          <cell r="D374">
            <v>4646.5200000000004</v>
          </cell>
        </row>
        <row r="375">
          <cell r="A375">
            <v>812002010002</v>
          </cell>
          <cell r="B375" t="str">
            <v>CENTRO RECREATIVO</v>
          </cell>
          <cell r="C375">
            <v>2591.4499999999998</v>
          </cell>
          <cell r="D375">
            <v>2591.4499999999998</v>
          </cell>
        </row>
        <row r="376">
          <cell r="A376">
            <v>812002010003</v>
          </cell>
          <cell r="B376" t="str">
            <v>AGENCIAS</v>
          </cell>
          <cell r="C376">
            <v>2011.96</v>
          </cell>
          <cell r="D376">
            <v>2011.96</v>
          </cell>
        </row>
        <row r="377">
          <cell r="A377">
            <v>8120020200</v>
          </cell>
          <cell r="B377" t="str">
            <v>EQUIPO DE COMPUTACION</v>
          </cell>
          <cell r="C377">
            <v>5660.07</v>
          </cell>
          <cell r="D377">
            <v>5660.07</v>
          </cell>
        </row>
        <row r="378">
          <cell r="A378">
            <v>8120020300</v>
          </cell>
          <cell r="B378" t="str">
            <v>VEHICULOS</v>
          </cell>
          <cell r="C378">
            <v>795.96</v>
          </cell>
          <cell r="D378">
            <v>795.96</v>
          </cell>
        </row>
        <row r="379">
          <cell r="A379">
            <v>8120020400</v>
          </cell>
          <cell r="B379" t="str">
            <v>MOBILIARIO Y EQUIPO DE OFICINA</v>
          </cell>
          <cell r="C379">
            <v>1887.91</v>
          </cell>
          <cell r="D379">
            <v>1887.91</v>
          </cell>
        </row>
        <row r="380">
          <cell r="A380">
            <v>812002040001</v>
          </cell>
          <cell r="B380" t="str">
            <v>MOBILIARIO</v>
          </cell>
          <cell r="C380">
            <v>206.19</v>
          </cell>
          <cell r="D380">
            <v>206.19</v>
          </cell>
        </row>
        <row r="381">
          <cell r="A381">
            <v>812002040002</v>
          </cell>
          <cell r="B381" t="str">
            <v>EQUIPO</v>
          </cell>
          <cell r="C381">
            <v>1681.72</v>
          </cell>
          <cell r="D381">
            <v>1681.72</v>
          </cell>
        </row>
        <row r="382">
          <cell r="A382">
            <v>81200204000202</v>
          </cell>
          <cell r="B382" t="str">
            <v>AIRE ACONDICIONADO</v>
          </cell>
          <cell r="C382">
            <v>1441.72</v>
          </cell>
          <cell r="D382">
            <v>1441.72</v>
          </cell>
        </row>
        <row r="383">
          <cell r="A383">
            <v>81200204000203</v>
          </cell>
          <cell r="B383" t="str">
            <v>PLANTA DE EMERGENCIA</v>
          </cell>
          <cell r="C383">
            <v>240</v>
          </cell>
          <cell r="D383">
            <v>240</v>
          </cell>
        </row>
        <row r="384">
          <cell r="A384">
            <v>812003</v>
          </cell>
          <cell r="B384" t="str">
            <v>SERVICIOS PUBLICOS E IMPUESTOS</v>
          </cell>
          <cell r="C384">
            <v>56703.26</v>
          </cell>
          <cell r="D384">
            <v>56703.26</v>
          </cell>
        </row>
        <row r="385">
          <cell r="A385">
            <v>8120030100</v>
          </cell>
          <cell r="B385" t="str">
            <v>COMUNICACIONES</v>
          </cell>
          <cell r="C385">
            <v>6885.82</v>
          </cell>
          <cell r="D385">
            <v>6885.82</v>
          </cell>
        </row>
        <row r="386">
          <cell r="A386">
            <v>8120030200</v>
          </cell>
          <cell r="B386" t="str">
            <v>ENERGIA ELECTRICA</v>
          </cell>
          <cell r="C386">
            <v>13956.03</v>
          </cell>
          <cell r="D386">
            <v>13956.03</v>
          </cell>
        </row>
        <row r="387">
          <cell r="A387">
            <v>8120030300</v>
          </cell>
          <cell r="B387" t="str">
            <v>AGUA POTABLE</v>
          </cell>
          <cell r="C387">
            <v>689.71</v>
          </cell>
          <cell r="D387">
            <v>689.71</v>
          </cell>
        </row>
        <row r="388">
          <cell r="A388">
            <v>8120030400</v>
          </cell>
          <cell r="B388" t="str">
            <v>IMPUESTOS FISCALES</v>
          </cell>
          <cell r="C388">
            <v>30329.31</v>
          </cell>
          <cell r="D388">
            <v>30329.31</v>
          </cell>
        </row>
        <row r="389">
          <cell r="A389">
            <v>812003040001</v>
          </cell>
          <cell r="B389" t="str">
            <v>REMANENTE DE IVA</v>
          </cell>
          <cell r="C389">
            <v>28086.560000000001</v>
          </cell>
          <cell r="D389">
            <v>28086.560000000001</v>
          </cell>
        </row>
        <row r="390">
          <cell r="A390">
            <v>812003040002</v>
          </cell>
          <cell r="B390" t="str">
            <v>FOVIAL</v>
          </cell>
          <cell r="C390">
            <v>192.38</v>
          </cell>
          <cell r="D390">
            <v>192.38</v>
          </cell>
        </row>
        <row r="391">
          <cell r="A391">
            <v>812003040003</v>
          </cell>
          <cell r="B391" t="str">
            <v>DERECHOS DE REGISTRO DE COMERCIO</v>
          </cell>
          <cell r="C391">
            <v>1227.8699999999999</v>
          </cell>
          <cell r="D391">
            <v>1227.8699999999999</v>
          </cell>
        </row>
        <row r="392">
          <cell r="A392">
            <v>812003040099</v>
          </cell>
          <cell r="B392" t="str">
            <v>OTROS</v>
          </cell>
          <cell r="C392">
            <v>822.5</v>
          </cell>
          <cell r="D392">
            <v>822.5</v>
          </cell>
        </row>
        <row r="393">
          <cell r="A393">
            <v>8120030500</v>
          </cell>
          <cell r="B393" t="str">
            <v>IMPUESTOS MUNICIPALES</v>
          </cell>
          <cell r="C393">
            <v>4842.3900000000003</v>
          </cell>
          <cell r="D393">
            <v>4842.3900000000003</v>
          </cell>
        </row>
        <row r="394">
          <cell r="A394">
            <v>812004</v>
          </cell>
          <cell r="B394" t="str">
            <v>PUBLICIDAD Y PROMOCION</v>
          </cell>
          <cell r="C394">
            <v>4450</v>
          </cell>
          <cell r="D394">
            <v>4450</v>
          </cell>
        </row>
        <row r="395">
          <cell r="A395">
            <v>8120040400</v>
          </cell>
          <cell r="B395" t="str">
            <v>OTROS MEDIOS</v>
          </cell>
          <cell r="C395">
            <v>1450</v>
          </cell>
          <cell r="D395">
            <v>1450</v>
          </cell>
        </row>
        <row r="396">
          <cell r="A396">
            <v>812004040001</v>
          </cell>
          <cell r="B396" t="str">
            <v>OTTROS MEDIOS</v>
          </cell>
          <cell r="C396">
            <v>1450</v>
          </cell>
          <cell r="D396">
            <v>1450</v>
          </cell>
        </row>
        <row r="397">
          <cell r="A397">
            <v>8120040600</v>
          </cell>
          <cell r="B397" t="str">
            <v>GASTOS DE REPRESENTACIION</v>
          </cell>
          <cell r="C397">
            <v>3000</v>
          </cell>
          <cell r="D397">
            <v>3000</v>
          </cell>
        </row>
        <row r="398">
          <cell r="A398">
            <v>812006</v>
          </cell>
          <cell r="B398" t="str">
            <v>SEGUROS SOBRE BIENES</v>
          </cell>
          <cell r="C398">
            <v>6675.16</v>
          </cell>
          <cell r="D398">
            <v>6675.16</v>
          </cell>
        </row>
        <row r="399">
          <cell r="A399">
            <v>8120060100</v>
          </cell>
          <cell r="B399" t="str">
            <v>SOBRE ACTIVOS FIJOS</v>
          </cell>
          <cell r="C399">
            <v>6024.38</v>
          </cell>
          <cell r="D399">
            <v>6024.38</v>
          </cell>
        </row>
        <row r="400">
          <cell r="A400">
            <v>812006010001</v>
          </cell>
          <cell r="B400" t="str">
            <v>EDIFICIOS</v>
          </cell>
          <cell r="C400">
            <v>3324.3</v>
          </cell>
          <cell r="D400">
            <v>3324.3</v>
          </cell>
        </row>
        <row r="401">
          <cell r="A401">
            <v>812006010002</v>
          </cell>
          <cell r="B401" t="str">
            <v>MOBILIARIO</v>
          </cell>
          <cell r="C401">
            <v>220.77</v>
          </cell>
          <cell r="D401">
            <v>220.77</v>
          </cell>
        </row>
        <row r="402">
          <cell r="A402">
            <v>812006010003</v>
          </cell>
          <cell r="B402" t="str">
            <v>EQUIPO DE OFICINA</v>
          </cell>
          <cell r="C402">
            <v>412.71</v>
          </cell>
          <cell r="D402">
            <v>412.71</v>
          </cell>
        </row>
        <row r="403">
          <cell r="A403">
            <v>812006010004</v>
          </cell>
          <cell r="B403" t="str">
            <v>VEHICULOS</v>
          </cell>
          <cell r="C403">
            <v>1840.53</v>
          </cell>
          <cell r="D403">
            <v>1840.53</v>
          </cell>
        </row>
        <row r="404">
          <cell r="A404">
            <v>812006010005</v>
          </cell>
          <cell r="B404" t="str">
            <v>MAQUINARIA, EQUIPO Y HERRAMIENTAS</v>
          </cell>
          <cell r="C404">
            <v>226.07</v>
          </cell>
          <cell r="D404">
            <v>226.07</v>
          </cell>
        </row>
        <row r="405">
          <cell r="A405">
            <v>8120060200</v>
          </cell>
          <cell r="B405" t="str">
            <v>SOBRE RIESGOS BANCARIOS</v>
          </cell>
          <cell r="C405">
            <v>650.78</v>
          </cell>
          <cell r="D405">
            <v>650.78</v>
          </cell>
        </row>
        <row r="406">
          <cell r="A406">
            <v>812007</v>
          </cell>
          <cell r="B406" t="str">
            <v>HONORARIOS PROFESIONALES</v>
          </cell>
          <cell r="C406">
            <v>11416.65</v>
          </cell>
          <cell r="D406">
            <v>11416.65</v>
          </cell>
        </row>
        <row r="407">
          <cell r="A407">
            <v>8120070100</v>
          </cell>
          <cell r="B407" t="str">
            <v>AUDITORES</v>
          </cell>
          <cell r="C407">
            <v>4583.33</v>
          </cell>
          <cell r="D407">
            <v>4583.33</v>
          </cell>
        </row>
        <row r="408">
          <cell r="A408">
            <v>812007010001</v>
          </cell>
          <cell r="B408" t="str">
            <v>AUDITORIA EXTERNA</v>
          </cell>
          <cell r="C408">
            <v>3750</v>
          </cell>
          <cell r="D408">
            <v>3750</v>
          </cell>
        </row>
        <row r="409">
          <cell r="A409">
            <v>812007010002</v>
          </cell>
          <cell r="B409" t="str">
            <v>AUDITORIA FISCAL</v>
          </cell>
          <cell r="C409">
            <v>833.33</v>
          </cell>
          <cell r="D409">
            <v>833.33</v>
          </cell>
        </row>
        <row r="410">
          <cell r="A410">
            <v>8120070200</v>
          </cell>
          <cell r="B410" t="str">
            <v>ABOGADOS</v>
          </cell>
          <cell r="C410">
            <v>3650</v>
          </cell>
          <cell r="D410">
            <v>3650</v>
          </cell>
        </row>
        <row r="411">
          <cell r="A411">
            <v>8120070900</v>
          </cell>
          <cell r="B411" t="str">
            <v>OTROS</v>
          </cell>
          <cell r="C411">
            <v>3183.32</v>
          </cell>
          <cell r="D411">
            <v>3183.32</v>
          </cell>
        </row>
        <row r="412">
          <cell r="A412">
            <v>812008</v>
          </cell>
          <cell r="B412" t="str">
            <v>SUPERINTENDENCIA DEL SISTEMA FINANCIERO</v>
          </cell>
          <cell r="C412">
            <v>26501.38</v>
          </cell>
          <cell r="D412">
            <v>26501.38</v>
          </cell>
        </row>
        <row r="413">
          <cell r="A413">
            <v>8120080100</v>
          </cell>
          <cell r="B413" t="str">
            <v>CUOTA OBLIGATORIA</v>
          </cell>
          <cell r="C413">
            <v>26501.38</v>
          </cell>
          <cell r="D413">
            <v>26501.38</v>
          </cell>
        </row>
        <row r="414">
          <cell r="A414">
            <v>812011</v>
          </cell>
          <cell r="B414" t="str">
            <v>SERVICIOS TECNICOS</v>
          </cell>
          <cell r="C414">
            <v>33619.17</v>
          </cell>
          <cell r="D414">
            <v>33619.17</v>
          </cell>
        </row>
        <row r="415">
          <cell r="A415">
            <v>8120110700</v>
          </cell>
          <cell r="B415" t="str">
            <v>ASESORIA</v>
          </cell>
          <cell r="C415">
            <v>1235.97</v>
          </cell>
          <cell r="D415">
            <v>1235.97</v>
          </cell>
        </row>
        <row r="416">
          <cell r="A416">
            <v>8120110800</v>
          </cell>
          <cell r="B416" t="str">
            <v>INFORM TICA</v>
          </cell>
          <cell r="C416">
            <v>32383.200000000001</v>
          </cell>
          <cell r="D416">
            <v>32383.200000000001</v>
          </cell>
        </row>
        <row r="417">
          <cell r="A417">
            <v>812099</v>
          </cell>
          <cell r="B417" t="str">
            <v>OTROS</v>
          </cell>
          <cell r="C417">
            <v>77676.639999999999</v>
          </cell>
          <cell r="D417">
            <v>77676.639999999999</v>
          </cell>
        </row>
        <row r="418">
          <cell r="A418">
            <v>8120990100</v>
          </cell>
          <cell r="B418" t="str">
            <v>SERVICIOS DE SEGURIDAD</v>
          </cell>
          <cell r="C418">
            <v>20836.939999999999</v>
          </cell>
          <cell r="D418">
            <v>20836.939999999999</v>
          </cell>
        </row>
        <row r="419">
          <cell r="A419">
            <v>8120990200</v>
          </cell>
          <cell r="B419" t="str">
            <v>SUSCRIPCIONES</v>
          </cell>
          <cell r="C419">
            <v>191.26</v>
          </cell>
          <cell r="D419">
            <v>191.26</v>
          </cell>
        </row>
        <row r="420">
          <cell r="A420">
            <v>8120990300</v>
          </cell>
          <cell r="B420" t="str">
            <v>CONTRIBUCIONES</v>
          </cell>
          <cell r="C420">
            <v>354</v>
          </cell>
          <cell r="D420">
            <v>354</v>
          </cell>
        </row>
        <row r="421">
          <cell r="A421">
            <v>812099030099</v>
          </cell>
          <cell r="B421" t="str">
            <v>OTRAS INSTITUCIONES</v>
          </cell>
          <cell r="C421">
            <v>354</v>
          </cell>
          <cell r="D421">
            <v>354</v>
          </cell>
        </row>
        <row r="422">
          <cell r="A422">
            <v>8120990400</v>
          </cell>
          <cell r="B422" t="str">
            <v>PUBLICACIONES Y CONVOCATORIAS</v>
          </cell>
          <cell r="C422">
            <v>3282</v>
          </cell>
          <cell r="D422">
            <v>3282</v>
          </cell>
        </row>
        <row r="423">
          <cell r="A423">
            <v>8120999100</v>
          </cell>
          <cell r="B423" t="str">
            <v>OTROS</v>
          </cell>
          <cell r="C423">
            <v>53012.44</v>
          </cell>
          <cell r="D423">
            <v>53012.44</v>
          </cell>
        </row>
        <row r="424">
          <cell r="A424">
            <v>812099910001</v>
          </cell>
          <cell r="B424" t="str">
            <v>SERVICIOS DE LIMPIEZA Y MENSAJERIA</v>
          </cell>
          <cell r="C424">
            <v>10286.959999999999</v>
          </cell>
          <cell r="D424">
            <v>10286.959999999999</v>
          </cell>
        </row>
        <row r="425">
          <cell r="A425">
            <v>812099910003</v>
          </cell>
          <cell r="B425" t="str">
            <v>MEMBRESIA</v>
          </cell>
          <cell r="C425">
            <v>1221.03</v>
          </cell>
          <cell r="D425">
            <v>1221.03</v>
          </cell>
        </row>
        <row r="426">
          <cell r="A426">
            <v>812099910012</v>
          </cell>
          <cell r="B426" t="str">
            <v>CUENTA CORRIENTE</v>
          </cell>
          <cell r="C426">
            <v>37135.94</v>
          </cell>
          <cell r="D426">
            <v>37135.94</v>
          </cell>
        </row>
        <row r="427">
          <cell r="A427">
            <v>812099910099</v>
          </cell>
          <cell r="B427" t="str">
            <v>OTROS</v>
          </cell>
          <cell r="C427">
            <v>4368.51</v>
          </cell>
          <cell r="D427">
            <v>4368.51</v>
          </cell>
        </row>
        <row r="428">
          <cell r="A428">
            <v>813</v>
          </cell>
          <cell r="B428" t="str">
            <v>DEPRECIACIONES Y AMORTIZACIONES</v>
          </cell>
          <cell r="C428">
            <v>63739.78</v>
          </cell>
          <cell r="D428">
            <v>63739.78</v>
          </cell>
        </row>
        <row r="429">
          <cell r="A429">
            <v>8130</v>
          </cell>
          <cell r="B429" t="str">
            <v>DEPRECIACIONES Y AMORTIZACIONES</v>
          </cell>
          <cell r="C429">
            <v>63739.78</v>
          </cell>
          <cell r="D429">
            <v>63739.78</v>
          </cell>
        </row>
        <row r="430">
          <cell r="A430">
            <v>813001</v>
          </cell>
          <cell r="B430" t="str">
            <v>DEPRECIACIONES</v>
          </cell>
          <cell r="C430">
            <v>47939.66</v>
          </cell>
          <cell r="D430">
            <v>47939.66</v>
          </cell>
        </row>
        <row r="431">
          <cell r="A431">
            <v>8130010100</v>
          </cell>
          <cell r="B431" t="str">
            <v>BIENES MUEBLES</v>
          </cell>
          <cell r="C431">
            <v>27006.11</v>
          </cell>
          <cell r="D431">
            <v>27006.11</v>
          </cell>
        </row>
        <row r="432">
          <cell r="A432">
            <v>813001010001</v>
          </cell>
          <cell r="B432" t="str">
            <v>VALOR HISTORICO</v>
          </cell>
          <cell r="C432">
            <v>27006.11</v>
          </cell>
          <cell r="D432">
            <v>27006.11</v>
          </cell>
        </row>
        <row r="433">
          <cell r="A433">
            <v>81300101000102</v>
          </cell>
          <cell r="B433" t="str">
            <v>EQUIPO DE COMPUTACION</v>
          </cell>
          <cell r="C433">
            <v>14488.52</v>
          </cell>
          <cell r="D433">
            <v>14488.52</v>
          </cell>
        </row>
        <row r="434">
          <cell r="A434">
            <v>81300101000103</v>
          </cell>
          <cell r="B434" t="str">
            <v>EQUIPO DE OFICINA</v>
          </cell>
          <cell r="C434">
            <v>1485.98</v>
          </cell>
          <cell r="D434">
            <v>1485.98</v>
          </cell>
        </row>
        <row r="435">
          <cell r="A435">
            <v>81300101000104</v>
          </cell>
          <cell r="B435" t="str">
            <v>MOBILIARIO</v>
          </cell>
          <cell r="C435">
            <v>1447.88</v>
          </cell>
          <cell r="D435">
            <v>1447.88</v>
          </cell>
        </row>
        <row r="436">
          <cell r="A436">
            <v>81300101000105</v>
          </cell>
          <cell r="B436" t="str">
            <v>VEHICULOS</v>
          </cell>
          <cell r="C436">
            <v>5013.12</v>
          </cell>
          <cell r="D436">
            <v>5013.12</v>
          </cell>
        </row>
        <row r="437">
          <cell r="A437">
            <v>81300101000106</v>
          </cell>
          <cell r="B437" t="str">
            <v>MAQUINARIA, EQUIPO Y HERRAMIENTAS</v>
          </cell>
          <cell r="C437">
            <v>4570.6099999999997</v>
          </cell>
          <cell r="D437">
            <v>4570.6099999999997</v>
          </cell>
        </row>
        <row r="438">
          <cell r="A438">
            <v>8130010200</v>
          </cell>
          <cell r="B438" t="str">
            <v>BIENES INMUEBLES</v>
          </cell>
          <cell r="C438">
            <v>20933.55</v>
          </cell>
          <cell r="D438">
            <v>20933.55</v>
          </cell>
        </row>
        <row r="439">
          <cell r="A439">
            <v>813001020001</v>
          </cell>
          <cell r="B439" t="str">
            <v>VALOR HISTORICO</v>
          </cell>
          <cell r="C439">
            <v>17683.82</v>
          </cell>
          <cell r="D439">
            <v>17683.82</v>
          </cell>
        </row>
        <row r="440">
          <cell r="A440">
            <v>81300102000101</v>
          </cell>
          <cell r="B440" t="str">
            <v>EDIFICACIONES</v>
          </cell>
          <cell r="C440">
            <v>17683.82</v>
          </cell>
          <cell r="D440">
            <v>17683.82</v>
          </cell>
        </row>
        <row r="441">
          <cell r="A441">
            <v>813001020002</v>
          </cell>
          <cell r="B441" t="str">
            <v>REVALUOS</v>
          </cell>
          <cell r="C441">
            <v>3249.73</v>
          </cell>
          <cell r="D441">
            <v>3249.73</v>
          </cell>
        </row>
        <row r="442">
          <cell r="A442">
            <v>81300102000201</v>
          </cell>
          <cell r="B442" t="str">
            <v>EDIFICACIONES</v>
          </cell>
          <cell r="C442">
            <v>3249.73</v>
          </cell>
          <cell r="D442">
            <v>3249.73</v>
          </cell>
        </row>
        <row r="443">
          <cell r="A443">
            <v>813002</v>
          </cell>
          <cell r="B443" t="str">
            <v>AMORTIZACIONES</v>
          </cell>
          <cell r="C443">
            <v>15800.12</v>
          </cell>
          <cell r="D443">
            <v>15800.12</v>
          </cell>
        </row>
        <row r="444">
          <cell r="A444">
            <v>8130020200</v>
          </cell>
          <cell r="B444" t="str">
            <v>REMODELACIONES Y READECUACIONES EN LOCALES PROPIOS</v>
          </cell>
          <cell r="C444">
            <v>1148.02</v>
          </cell>
          <cell r="D444">
            <v>1148.02</v>
          </cell>
        </row>
        <row r="445">
          <cell r="A445">
            <v>813002020002</v>
          </cell>
          <cell r="B445" t="str">
            <v>INMUEBLES</v>
          </cell>
          <cell r="C445">
            <v>1148.02</v>
          </cell>
          <cell r="D445">
            <v>1148.02</v>
          </cell>
        </row>
        <row r="446">
          <cell r="A446">
            <v>8130020300</v>
          </cell>
          <cell r="B446" t="str">
            <v>PROGRAMAS COMPUTACIONALES</v>
          </cell>
          <cell r="C446">
            <v>14652.1</v>
          </cell>
          <cell r="D446">
            <v>14652.1</v>
          </cell>
        </row>
        <row r="447">
          <cell r="A447">
            <v>82</v>
          </cell>
          <cell r="B447" t="str">
            <v>GASTOS NO OPERACIONALES</v>
          </cell>
          <cell r="C447">
            <v>6744.65</v>
          </cell>
          <cell r="D447">
            <v>6744.65</v>
          </cell>
        </row>
        <row r="448">
          <cell r="A448">
            <v>827</v>
          </cell>
          <cell r="B448" t="str">
            <v>OTROS</v>
          </cell>
          <cell r="C448">
            <v>6744.65</v>
          </cell>
          <cell r="D448">
            <v>6744.65</v>
          </cell>
        </row>
        <row r="449">
          <cell r="A449">
            <v>8270</v>
          </cell>
          <cell r="B449" t="str">
            <v>OTROS</v>
          </cell>
          <cell r="C449">
            <v>6744.65</v>
          </cell>
          <cell r="D449">
            <v>6744.65</v>
          </cell>
        </row>
        <row r="450">
          <cell r="A450">
            <v>827000</v>
          </cell>
          <cell r="B450" t="str">
            <v>OTROS</v>
          </cell>
          <cell r="C450">
            <v>6744.65</v>
          </cell>
          <cell r="D450">
            <v>6744.65</v>
          </cell>
        </row>
        <row r="451">
          <cell r="A451">
            <v>8270000000</v>
          </cell>
          <cell r="B451" t="str">
            <v>OTROS</v>
          </cell>
          <cell r="C451">
            <v>6744.65</v>
          </cell>
          <cell r="D451">
            <v>6744.65</v>
          </cell>
        </row>
        <row r="452">
          <cell r="A452">
            <v>827000000002</v>
          </cell>
          <cell r="B452" t="str">
            <v>REMUNERACION ENCAJE ENTIDADES SOCIAS NO SUPERVISADAS S.</v>
          </cell>
          <cell r="C452">
            <v>4739.8</v>
          </cell>
          <cell r="D452">
            <v>4739.8</v>
          </cell>
        </row>
        <row r="453">
          <cell r="A453">
            <v>827000000008</v>
          </cell>
          <cell r="B453" t="str">
            <v>ASISTENCIA MEDICA</v>
          </cell>
          <cell r="C453">
            <v>122.24</v>
          </cell>
          <cell r="D453">
            <v>122.24</v>
          </cell>
        </row>
        <row r="454">
          <cell r="A454">
            <v>827000000099</v>
          </cell>
          <cell r="B454" t="str">
            <v>OTROS</v>
          </cell>
          <cell r="C454">
            <v>1882.61</v>
          </cell>
          <cell r="D454">
            <v>1882.61</v>
          </cell>
        </row>
        <row r="455">
          <cell r="A455">
            <v>83</v>
          </cell>
          <cell r="B455" t="str">
            <v>IMPUESTOS DIRECTOS</v>
          </cell>
          <cell r="C455">
            <v>244634.62</v>
          </cell>
          <cell r="D455">
            <v>244634.62</v>
          </cell>
        </row>
        <row r="456">
          <cell r="A456">
            <v>831</v>
          </cell>
          <cell r="B456" t="str">
            <v>IMPUESTO SOBRE LA RENTA</v>
          </cell>
          <cell r="C456">
            <v>244634.62</v>
          </cell>
          <cell r="D456">
            <v>244634.62</v>
          </cell>
        </row>
        <row r="457">
          <cell r="A457">
            <v>8310</v>
          </cell>
          <cell r="B457" t="str">
            <v>IMPUESTO SOBRE LA RENTA</v>
          </cell>
          <cell r="C457">
            <v>244634.62</v>
          </cell>
          <cell r="D457">
            <v>244634.62</v>
          </cell>
        </row>
        <row r="458">
          <cell r="A458">
            <v>831000</v>
          </cell>
          <cell r="B458" t="str">
            <v>IMPUESTO SOBRE LA RENTA</v>
          </cell>
          <cell r="C458">
            <v>244634.62</v>
          </cell>
          <cell r="D458">
            <v>244634.62</v>
          </cell>
        </row>
        <row r="459">
          <cell r="A459">
            <v>8310000000</v>
          </cell>
          <cell r="B459" t="str">
            <v>IMPUESTO SOBRE LA RENTA</v>
          </cell>
          <cell r="C459">
            <v>244634.62</v>
          </cell>
          <cell r="D459">
            <v>244634.62</v>
          </cell>
        </row>
        <row r="460">
          <cell r="A460">
            <v>831000000001</v>
          </cell>
          <cell r="B460" t="str">
            <v>IMPUESTO SOBRE LA RENTA</v>
          </cell>
          <cell r="C460">
            <v>244634.62</v>
          </cell>
          <cell r="D460">
            <v>244634.62</v>
          </cell>
        </row>
        <row r="461">
          <cell r="A461">
            <v>0</v>
          </cell>
          <cell r="C461"/>
          <cell r="D461"/>
        </row>
        <row r="462">
          <cell r="A462">
            <v>0</v>
          </cell>
          <cell r="B462" t="str">
            <v>TOTAL GASTOS</v>
          </cell>
          <cell r="C462">
            <v>926121.38</v>
          </cell>
          <cell r="D462">
            <v>926121.38</v>
          </cell>
        </row>
        <row r="463">
          <cell r="A463">
            <v>0</v>
          </cell>
          <cell r="C463"/>
          <cell r="D463"/>
        </row>
        <row r="464">
          <cell r="A464">
            <v>0</v>
          </cell>
          <cell r="B464" t="str">
            <v>TOTAL CUENTAS DEUDORAS</v>
          </cell>
          <cell r="C464">
            <v>612802539.35000002</v>
          </cell>
          <cell r="D464">
            <v>612802539.35000002</v>
          </cell>
        </row>
        <row r="465">
          <cell r="A465">
            <v>0</v>
          </cell>
          <cell r="C465"/>
          <cell r="D465"/>
        </row>
        <row r="466">
          <cell r="A466">
            <v>0</v>
          </cell>
          <cell r="B466" t="str">
            <v>CUENTAS ACREEDORAS</v>
          </cell>
          <cell r="C466">
            <v>0</v>
          </cell>
          <cell r="D466">
            <v>0</v>
          </cell>
        </row>
        <row r="467">
          <cell r="A467">
            <v>21</v>
          </cell>
          <cell r="B467" t="str">
            <v>PASIVOS DE INTERMEDIACION</v>
          </cell>
          <cell r="C467">
            <v>-249333918.63</v>
          </cell>
          <cell r="D467">
            <v>-249333918.63</v>
          </cell>
        </row>
        <row r="468">
          <cell r="A468">
            <v>211</v>
          </cell>
          <cell r="B468" t="str">
            <v>DEPOSITOS</v>
          </cell>
          <cell r="C468">
            <v>-50681577.409999996</v>
          </cell>
          <cell r="D468">
            <v>-50681577.409999996</v>
          </cell>
        </row>
        <row r="469">
          <cell r="A469">
            <v>2110</v>
          </cell>
          <cell r="B469" t="str">
            <v>DEPOSITOS A LA VISTA</v>
          </cell>
          <cell r="C469">
            <v>-48680700.700000003</v>
          </cell>
          <cell r="D469">
            <v>-48680700.700000003</v>
          </cell>
        </row>
        <row r="470">
          <cell r="A470">
            <v>211001</v>
          </cell>
          <cell r="B470" t="str">
            <v>DEPOSITOS EN CUENTA CORRIENTE</v>
          </cell>
          <cell r="C470">
            <v>-48680700.700000003</v>
          </cell>
          <cell r="D470">
            <v>-48680700.700000003</v>
          </cell>
        </row>
        <row r="471">
          <cell r="A471">
            <v>2110010601</v>
          </cell>
          <cell r="B471" t="str">
            <v>OTRAS ENTIDADES DEL SISTEMA FINANCIERO</v>
          </cell>
          <cell r="C471">
            <v>-48680700.700000003</v>
          </cell>
          <cell r="D471">
            <v>-48680700.700000003</v>
          </cell>
        </row>
        <row r="472">
          <cell r="A472">
            <v>2111</v>
          </cell>
          <cell r="B472" t="str">
            <v>DEPOSITOS PACTADOS HASTA UN AÑO PLAZO</v>
          </cell>
          <cell r="C472">
            <v>-2000876.71</v>
          </cell>
          <cell r="D472">
            <v>-2000876.71</v>
          </cell>
        </row>
        <row r="473">
          <cell r="A473">
            <v>211102</v>
          </cell>
          <cell r="B473" t="str">
            <v>DEPOSITOS A 30 DIAS PLAZO</v>
          </cell>
          <cell r="C473">
            <v>-2000876.71</v>
          </cell>
          <cell r="D473">
            <v>-2000876.71</v>
          </cell>
        </row>
        <row r="474">
          <cell r="A474">
            <v>2111020601</v>
          </cell>
          <cell r="B474" t="str">
            <v>OTRAS ENTIDADES DEL SISTEMA FINANCIERO</v>
          </cell>
          <cell r="C474">
            <v>-2000000</v>
          </cell>
          <cell r="D474">
            <v>-2000000</v>
          </cell>
        </row>
        <row r="475">
          <cell r="A475">
            <v>2111029901</v>
          </cell>
          <cell r="B475" t="str">
            <v>INTERESES Y OTROS POR PAGAR</v>
          </cell>
          <cell r="C475">
            <v>-876.71</v>
          </cell>
          <cell r="D475">
            <v>-876.71</v>
          </cell>
        </row>
        <row r="476">
          <cell r="A476">
            <v>211102990106</v>
          </cell>
          <cell r="B476" t="str">
            <v>OTRAS ENTIDADES DEL SISTEMA FINANCIERO</v>
          </cell>
          <cell r="C476">
            <v>-876.71</v>
          </cell>
          <cell r="D476">
            <v>-876.71</v>
          </cell>
        </row>
        <row r="477">
          <cell r="A477">
            <v>212</v>
          </cell>
          <cell r="B477" t="str">
            <v>PRESTAMOS</v>
          </cell>
          <cell r="C477">
            <v>-198647787.09999999</v>
          </cell>
          <cell r="D477">
            <v>-198647787.09999999</v>
          </cell>
        </row>
        <row r="478">
          <cell r="A478">
            <v>2121</v>
          </cell>
          <cell r="B478" t="str">
            <v>PRESTAMOS PACTADOS HASTA UN AÑO PLAZO</v>
          </cell>
          <cell r="C478">
            <v>-5001301.67</v>
          </cell>
          <cell r="D478">
            <v>-5001301.67</v>
          </cell>
        </row>
        <row r="479">
          <cell r="A479">
            <v>212106</v>
          </cell>
          <cell r="B479" t="str">
            <v>ADEUDADO A OTRAS ENTIDADES DEL SISTEMA FINANCIERO</v>
          </cell>
          <cell r="C479">
            <v>-5001301.67</v>
          </cell>
          <cell r="D479">
            <v>-5001301.67</v>
          </cell>
        </row>
        <row r="480">
          <cell r="A480">
            <v>2121060701</v>
          </cell>
          <cell r="B480" t="str">
            <v>BANCOS</v>
          </cell>
          <cell r="C480">
            <v>-5000000</v>
          </cell>
          <cell r="D480">
            <v>-5000000</v>
          </cell>
        </row>
        <row r="481">
          <cell r="A481">
            <v>2121069901</v>
          </cell>
          <cell r="B481" t="str">
            <v>INTERESES Y OTROS POR PAGAR</v>
          </cell>
          <cell r="C481">
            <v>-1301.67</v>
          </cell>
          <cell r="D481">
            <v>-1301.67</v>
          </cell>
        </row>
        <row r="482">
          <cell r="A482">
            <v>212106990107</v>
          </cell>
          <cell r="B482" t="str">
            <v>A BANCOS</v>
          </cell>
          <cell r="C482">
            <v>-1301.67</v>
          </cell>
          <cell r="D482">
            <v>-1301.67</v>
          </cell>
        </row>
        <row r="483">
          <cell r="A483">
            <v>2122</v>
          </cell>
          <cell r="B483" t="str">
            <v>PRESTAMOS PACTADOS A MAS DE UN AÑO PLAZO</v>
          </cell>
          <cell r="C483">
            <v>-7257480.9900000002</v>
          </cell>
          <cell r="D483">
            <v>-7257480.9900000002</v>
          </cell>
        </row>
        <row r="484">
          <cell r="A484">
            <v>212206</v>
          </cell>
          <cell r="B484" t="str">
            <v>ADEUDADO A OTRAS ENTIDADES DEL SISTEMA FINANCIERO</v>
          </cell>
          <cell r="C484">
            <v>-6932228.2999999998</v>
          </cell>
          <cell r="D484">
            <v>-6932228.2999999998</v>
          </cell>
        </row>
        <row r="485">
          <cell r="A485">
            <v>2122060701</v>
          </cell>
          <cell r="B485" t="str">
            <v>BANCOS</v>
          </cell>
          <cell r="C485">
            <v>-6906837.4199999999</v>
          </cell>
          <cell r="D485">
            <v>-6906837.4199999999</v>
          </cell>
        </row>
        <row r="486">
          <cell r="A486">
            <v>2122069901</v>
          </cell>
          <cell r="B486" t="str">
            <v>INTERESES Y OTROS POR PAGAR</v>
          </cell>
          <cell r="C486">
            <v>-25390.880000000001</v>
          </cell>
          <cell r="D486">
            <v>-25390.880000000001</v>
          </cell>
        </row>
        <row r="487">
          <cell r="A487">
            <v>212206990107</v>
          </cell>
          <cell r="B487" t="str">
            <v>A BANCOS</v>
          </cell>
          <cell r="C487">
            <v>-25390.880000000001</v>
          </cell>
          <cell r="D487">
            <v>-25390.880000000001</v>
          </cell>
        </row>
        <row r="488">
          <cell r="A488">
            <v>212207</v>
          </cell>
          <cell r="B488" t="str">
            <v>ADEUDADO AL BMI PARA PRESTAR A TERCEROS</v>
          </cell>
          <cell r="C488">
            <v>-325252.69</v>
          </cell>
          <cell r="D488">
            <v>-325252.69</v>
          </cell>
        </row>
        <row r="489">
          <cell r="A489">
            <v>2122070101</v>
          </cell>
          <cell r="B489" t="str">
            <v>PARA PRESTAR A TERCEROS</v>
          </cell>
          <cell r="C489">
            <v>-323571.38</v>
          </cell>
          <cell r="D489">
            <v>-323571.38</v>
          </cell>
        </row>
        <row r="490">
          <cell r="A490">
            <v>2122079901</v>
          </cell>
          <cell r="B490" t="str">
            <v>INTERESES Y OTROS POR PAGAR</v>
          </cell>
          <cell r="C490">
            <v>-1681.31</v>
          </cell>
          <cell r="D490">
            <v>-1681.31</v>
          </cell>
        </row>
        <row r="491">
          <cell r="A491">
            <v>2123</v>
          </cell>
          <cell r="B491" t="str">
            <v>PRESTAMOS PACTADOS A CINCO O MAS ANIOS PLAZO</v>
          </cell>
          <cell r="C491">
            <v>-186389004.44</v>
          </cell>
          <cell r="D491">
            <v>-186389004.44</v>
          </cell>
        </row>
        <row r="492">
          <cell r="A492">
            <v>212306</v>
          </cell>
          <cell r="B492" t="str">
            <v>ADEUDADO A ENTIDADES EXTRANJERAS</v>
          </cell>
          <cell r="C492">
            <v>-179883168.34999999</v>
          </cell>
          <cell r="D492">
            <v>-179883168.34999999</v>
          </cell>
        </row>
        <row r="493">
          <cell r="A493">
            <v>2123060201</v>
          </cell>
          <cell r="B493" t="str">
            <v>ADEUDADO A BANCOS EXTRANJEROS POR LINEAS DE CREDITO</v>
          </cell>
          <cell r="C493">
            <v>-95366973.400000006</v>
          </cell>
          <cell r="D493">
            <v>-95366973.400000006</v>
          </cell>
        </row>
        <row r="494">
          <cell r="A494">
            <v>2123060301</v>
          </cell>
          <cell r="B494" t="str">
            <v>ADEUDADO A BANCOS EXTRANJEROS - OTROS</v>
          </cell>
          <cell r="C494">
            <v>-83527374.140000001</v>
          </cell>
          <cell r="D494">
            <v>-83527374.140000001</v>
          </cell>
        </row>
        <row r="495">
          <cell r="A495">
            <v>2123069901</v>
          </cell>
          <cell r="B495" t="str">
            <v>INTERESES Y OTROS POR PAGAR</v>
          </cell>
          <cell r="C495">
            <v>-988820.81</v>
          </cell>
          <cell r="D495">
            <v>-988820.81</v>
          </cell>
        </row>
        <row r="496">
          <cell r="A496">
            <v>212306990102</v>
          </cell>
          <cell r="B496" t="str">
            <v>ADEUDADO A BANCOS EXTRANJEROS POR LINEAS DE CREDITO</v>
          </cell>
          <cell r="C496">
            <v>-316496.28000000003</v>
          </cell>
          <cell r="D496">
            <v>-316496.28000000003</v>
          </cell>
        </row>
        <row r="497">
          <cell r="A497">
            <v>212306990103</v>
          </cell>
          <cell r="B497" t="str">
            <v>ADEUDADO A BANCOS EXTRANJEROS - OTROS</v>
          </cell>
          <cell r="C497">
            <v>-672324.53</v>
          </cell>
          <cell r="D497">
            <v>-672324.53</v>
          </cell>
        </row>
        <row r="498">
          <cell r="A498">
            <v>212307</v>
          </cell>
          <cell r="B498" t="str">
            <v>OTROS PRESTAMOS</v>
          </cell>
          <cell r="C498">
            <v>-6505836.0899999999</v>
          </cell>
          <cell r="D498">
            <v>-6505836.0899999999</v>
          </cell>
        </row>
        <row r="499">
          <cell r="A499">
            <v>2123070101</v>
          </cell>
          <cell r="B499" t="str">
            <v>PARA PRESTAR A TERCEROS</v>
          </cell>
          <cell r="C499">
            <v>-6470071.8300000001</v>
          </cell>
          <cell r="D499">
            <v>-6470071.8300000001</v>
          </cell>
        </row>
        <row r="500">
          <cell r="A500">
            <v>2123079901</v>
          </cell>
          <cell r="B500" t="str">
            <v>INTERESES Y OTROS POR PAGAR</v>
          </cell>
          <cell r="C500">
            <v>-35764.26</v>
          </cell>
          <cell r="D500">
            <v>-35764.26</v>
          </cell>
        </row>
        <row r="501">
          <cell r="A501">
            <v>213</v>
          </cell>
          <cell r="B501" t="str">
            <v>OBLIGACIONES A LA VISTA</v>
          </cell>
          <cell r="C501">
            <v>-4554.12</v>
          </cell>
          <cell r="D501">
            <v>-4554.12</v>
          </cell>
        </row>
        <row r="502">
          <cell r="A502">
            <v>2130</v>
          </cell>
          <cell r="B502" t="str">
            <v>OBLIGACIONES A LA VISTA</v>
          </cell>
          <cell r="C502">
            <v>-4554.12</v>
          </cell>
          <cell r="D502">
            <v>-4554.12</v>
          </cell>
        </row>
        <row r="503">
          <cell r="A503">
            <v>213003</v>
          </cell>
          <cell r="B503" t="str">
            <v>COBROS POR CUENTA AJENA</v>
          </cell>
          <cell r="C503">
            <v>-4554.12</v>
          </cell>
          <cell r="D503">
            <v>-4554.12</v>
          </cell>
        </row>
        <row r="504">
          <cell r="A504">
            <v>2130030100</v>
          </cell>
          <cell r="B504" t="str">
            <v>COBRANZAS LOCALES</v>
          </cell>
          <cell r="C504">
            <v>-1105</v>
          </cell>
          <cell r="D504">
            <v>-1105</v>
          </cell>
        </row>
        <row r="505">
          <cell r="A505">
            <v>213003010004</v>
          </cell>
          <cell r="B505" t="str">
            <v>COLECTORES</v>
          </cell>
          <cell r="C505">
            <v>-1105</v>
          </cell>
          <cell r="D505">
            <v>-1105</v>
          </cell>
        </row>
        <row r="506">
          <cell r="A506">
            <v>21300301000401</v>
          </cell>
          <cell r="B506" t="str">
            <v>COLECTORES PROPIOS</v>
          </cell>
          <cell r="C506">
            <v>-4.97</v>
          </cell>
          <cell r="D506">
            <v>-4.97</v>
          </cell>
        </row>
        <row r="507">
          <cell r="A507">
            <v>21300301000402</v>
          </cell>
          <cell r="B507" t="str">
            <v>COLECTORES INTERENTIDADES</v>
          </cell>
          <cell r="C507">
            <v>-1100.03</v>
          </cell>
          <cell r="D507">
            <v>-1100.03</v>
          </cell>
        </row>
        <row r="508">
          <cell r="A508">
            <v>2130030300</v>
          </cell>
          <cell r="B508" t="str">
            <v>IMPUESTOS Y SERVICIOS PIBLICOS</v>
          </cell>
          <cell r="C508">
            <v>-3449.12</v>
          </cell>
          <cell r="D508">
            <v>-3449.12</v>
          </cell>
        </row>
        <row r="509">
          <cell r="A509">
            <v>213003030002</v>
          </cell>
          <cell r="B509" t="str">
            <v>SERVICIOS PUBLICOS</v>
          </cell>
          <cell r="C509">
            <v>-3449.12</v>
          </cell>
          <cell r="D509">
            <v>-3449.12</v>
          </cell>
        </row>
        <row r="510">
          <cell r="A510">
            <v>21300303000203</v>
          </cell>
          <cell r="B510" t="str">
            <v>SERVICIO TELEFONICO</v>
          </cell>
          <cell r="C510">
            <v>-3449.12</v>
          </cell>
          <cell r="D510">
            <v>-3449.12</v>
          </cell>
        </row>
        <row r="511">
          <cell r="A511">
            <v>22</v>
          </cell>
          <cell r="B511" t="str">
            <v>OTROS PASIVOS</v>
          </cell>
          <cell r="C511">
            <v>-227629304.03</v>
          </cell>
          <cell r="D511">
            <v>-227629304.03</v>
          </cell>
        </row>
        <row r="512">
          <cell r="A512">
            <v>222</v>
          </cell>
          <cell r="B512" t="str">
            <v>CUENTAS POR PAGAR</v>
          </cell>
          <cell r="C512">
            <v>-220784733.71000001</v>
          </cell>
          <cell r="D512">
            <v>-220784733.71000001</v>
          </cell>
        </row>
        <row r="513">
          <cell r="A513">
            <v>2220</v>
          </cell>
          <cell r="B513" t="str">
            <v>CUENTAS POR PAGAR</v>
          </cell>
          <cell r="C513">
            <v>-220784733.71000001</v>
          </cell>
          <cell r="D513">
            <v>-220784733.71000001</v>
          </cell>
        </row>
        <row r="514">
          <cell r="A514">
            <v>222005</v>
          </cell>
          <cell r="B514" t="str">
            <v>IMPUESTOS SERVICIOS PUBLICOS Y OTRAS OBLIGACIONES</v>
          </cell>
          <cell r="C514">
            <v>-1244818.9099999999</v>
          </cell>
          <cell r="D514">
            <v>-1244818.9099999999</v>
          </cell>
        </row>
        <row r="515">
          <cell r="A515">
            <v>2220050100</v>
          </cell>
          <cell r="B515" t="str">
            <v>IMPUESTOS</v>
          </cell>
          <cell r="C515">
            <v>-164855.43</v>
          </cell>
          <cell r="D515">
            <v>-164855.43</v>
          </cell>
        </row>
        <row r="516">
          <cell r="A516">
            <v>222005010001</v>
          </cell>
          <cell r="B516" t="str">
            <v>IVA POR PAGAR</v>
          </cell>
          <cell r="C516">
            <v>-162713.20000000001</v>
          </cell>
          <cell r="D516">
            <v>-162713.20000000001</v>
          </cell>
        </row>
        <row r="517">
          <cell r="A517">
            <v>222005010002</v>
          </cell>
          <cell r="B517" t="str">
            <v>IMPUESTOS MUNICIPALES</v>
          </cell>
          <cell r="C517">
            <v>-2142.23</v>
          </cell>
          <cell r="D517">
            <v>-2142.23</v>
          </cell>
        </row>
        <row r="518">
          <cell r="A518">
            <v>2220050200</v>
          </cell>
          <cell r="B518" t="str">
            <v>SERVICIOS PUBLICOS</v>
          </cell>
          <cell r="C518">
            <v>-39093.22</v>
          </cell>
          <cell r="D518">
            <v>-39093.22</v>
          </cell>
        </row>
        <row r="519">
          <cell r="A519">
            <v>222005020001</v>
          </cell>
          <cell r="B519" t="str">
            <v>TELEFONO</v>
          </cell>
          <cell r="C519">
            <v>-17412.04</v>
          </cell>
          <cell r="D519">
            <v>-17412.04</v>
          </cell>
        </row>
        <row r="520">
          <cell r="A520">
            <v>222005020002</v>
          </cell>
          <cell r="B520" t="str">
            <v>AGUA</v>
          </cell>
          <cell r="C520">
            <v>-2467.08</v>
          </cell>
          <cell r="D520">
            <v>-2467.08</v>
          </cell>
        </row>
        <row r="521">
          <cell r="A521">
            <v>222005020003</v>
          </cell>
          <cell r="B521" t="str">
            <v>ENERGIA ELECTRICA</v>
          </cell>
          <cell r="C521">
            <v>-19214.099999999999</v>
          </cell>
          <cell r="D521">
            <v>-19214.099999999999</v>
          </cell>
        </row>
        <row r="522">
          <cell r="A522">
            <v>2220050300</v>
          </cell>
          <cell r="B522" t="str">
            <v>CUOTA PATRONAL ISSS</v>
          </cell>
          <cell r="C522">
            <v>-17272.37</v>
          </cell>
          <cell r="D522">
            <v>-17272.37</v>
          </cell>
        </row>
        <row r="523">
          <cell r="A523">
            <v>222005030001</v>
          </cell>
          <cell r="B523" t="str">
            <v>SALUD</v>
          </cell>
          <cell r="C523">
            <v>-15371.06</v>
          </cell>
          <cell r="D523">
            <v>-15371.06</v>
          </cell>
        </row>
        <row r="524">
          <cell r="A524">
            <v>222005030003</v>
          </cell>
          <cell r="B524" t="str">
            <v>INSTITUTO SALVADOREÑO DE FORMACION PROFESIONAL</v>
          </cell>
          <cell r="C524">
            <v>-1901.31</v>
          </cell>
          <cell r="D524">
            <v>-1901.31</v>
          </cell>
        </row>
        <row r="525">
          <cell r="A525">
            <v>2220050400</v>
          </cell>
          <cell r="B525" t="str">
            <v>PROVEEDORES</v>
          </cell>
          <cell r="C525">
            <v>-998213.27</v>
          </cell>
          <cell r="D525">
            <v>-998213.27</v>
          </cell>
        </row>
        <row r="526">
          <cell r="A526">
            <v>222005040001</v>
          </cell>
          <cell r="B526" t="str">
            <v>PROVEEDORES</v>
          </cell>
          <cell r="C526">
            <v>-982424.92</v>
          </cell>
          <cell r="D526">
            <v>-982424.92</v>
          </cell>
        </row>
        <row r="527">
          <cell r="A527">
            <v>222005040003</v>
          </cell>
          <cell r="B527" t="str">
            <v>PROVEEDORES - BANCA MOVIL</v>
          </cell>
          <cell r="C527">
            <v>-15788.35</v>
          </cell>
          <cell r="D527">
            <v>-15788.35</v>
          </cell>
        </row>
        <row r="528">
          <cell r="A528">
            <v>2220050700</v>
          </cell>
          <cell r="B528" t="str">
            <v>AFP</v>
          </cell>
          <cell r="C528">
            <v>-25384.62</v>
          </cell>
          <cell r="D528">
            <v>-25384.62</v>
          </cell>
        </row>
        <row r="529">
          <cell r="A529">
            <v>222005070001</v>
          </cell>
          <cell r="B529" t="str">
            <v>CONFIA</v>
          </cell>
          <cell r="C529">
            <v>-12359.2</v>
          </cell>
          <cell r="D529">
            <v>-12359.2</v>
          </cell>
        </row>
        <row r="530">
          <cell r="A530">
            <v>222005070002</v>
          </cell>
          <cell r="B530" t="str">
            <v>CRECER</v>
          </cell>
          <cell r="C530">
            <v>-13025.42</v>
          </cell>
          <cell r="D530">
            <v>-13025.42</v>
          </cell>
        </row>
        <row r="531">
          <cell r="A531">
            <v>222006</v>
          </cell>
          <cell r="B531" t="str">
            <v>IMPUESTO SOBRE LA RENTA</v>
          </cell>
          <cell r="C531">
            <v>-2609558.92</v>
          </cell>
          <cell r="D531">
            <v>-2609558.92</v>
          </cell>
        </row>
        <row r="532">
          <cell r="A532">
            <v>2220060000</v>
          </cell>
          <cell r="B532" t="str">
            <v>IMPUESTO SOBRE LA RENTA</v>
          </cell>
          <cell r="C532">
            <v>-2609558.92</v>
          </cell>
          <cell r="D532">
            <v>-2609558.92</v>
          </cell>
        </row>
        <row r="533">
          <cell r="A533">
            <v>222007</v>
          </cell>
          <cell r="B533" t="str">
            <v>PASIVOS TRANSITORIOS</v>
          </cell>
          <cell r="C533">
            <v>-7298.18</v>
          </cell>
          <cell r="D533">
            <v>-7298.18</v>
          </cell>
        </row>
        <row r="534">
          <cell r="A534">
            <v>2220070201</v>
          </cell>
          <cell r="B534" t="str">
            <v>COBROS POR CUENTA AJENA</v>
          </cell>
          <cell r="C534">
            <v>-7298.18</v>
          </cell>
          <cell r="D534">
            <v>-7298.18</v>
          </cell>
        </row>
        <row r="535">
          <cell r="A535">
            <v>222007020102</v>
          </cell>
          <cell r="B535" t="str">
            <v>SEGURO DE DEUDA</v>
          </cell>
          <cell r="C535">
            <v>-3495.74</v>
          </cell>
          <cell r="D535">
            <v>-3495.74</v>
          </cell>
        </row>
        <row r="536">
          <cell r="A536">
            <v>222007020104</v>
          </cell>
          <cell r="B536" t="str">
            <v>SEGUROS DE CESANTIA</v>
          </cell>
          <cell r="C536">
            <v>-2601.5700000000002</v>
          </cell>
          <cell r="D536">
            <v>-2601.5700000000002</v>
          </cell>
        </row>
        <row r="537">
          <cell r="A537">
            <v>222007020107</v>
          </cell>
          <cell r="B537" t="str">
            <v>SEGURO POR DAÑOS</v>
          </cell>
          <cell r="C537">
            <v>-1200.8699999999999</v>
          </cell>
          <cell r="D537">
            <v>-1200.8699999999999</v>
          </cell>
        </row>
        <row r="538">
          <cell r="A538">
            <v>222099</v>
          </cell>
          <cell r="B538" t="str">
            <v>OTRAS</v>
          </cell>
          <cell r="C538">
            <v>-216923057.69999999</v>
          </cell>
          <cell r="D538">
            <v>-216923057.69999999</v>
          </cell>
        </row>
        <row r="539">
          <cell r="A539">
            <v>2220990101</v>
          </cell>
          <cell r="B539" t="str">
            <v>SOBRANTES DE CAJA</v>
          </cell>
          <cell r="C539">
            <v>-2420.04</v>
          </cell>
          <cell r="D539">
            <v>-2420.04</v>
          </cell>
        </row>
        <row r="540">
          <cell r="A540">
            <v>222099010103</v>
          </cell>
          <cell r="B540" t="str">
            <v>SOBRANTE EN ATM´S</v>
          </cell>
          <cell r="C540">
            <v>-2420.04</v>
          </cell>
          <cell r="D540">
            <v>-2420.04</v>
          </cell>
        </row>
        <row r="541">
          <cell r="A541">
            <v>2220990201</v>
          </cell>
          <cell r="B541" t="str">
            <v>DEBITO FISCAL</v>
          </cell>
          <cell r="C541">
            <v>-12296.95</v>
          </cell>
          <cell r="D541">
            <v>-12296.95</v>
          </cell>
        </row>
        <row r="542">
          <cell r="A542">
            <v>222099020102</v>
          </cell>
          <cell r="B542" t="str">
            <v>RETENCION IVA 1 %</v>
          </cell>
          <cell r="C542">
            <v>-4421.3</v>
          </cell>
          <cell r="D542">
            <v>-4421.3</v>
          </cell>
        </row>
        <row r="543">
          <cell r="A543">
            <v>222099020103</v>
          </cell>
          <cell r="B543" t="str">
            <v>RETENCION IVA 13%</v>
          </cell>
          <cell r="C543">
            <v>-7875.65</v>
          </cell>
          <cell r="D543">
            <v>-7875.65</v>
          </cell>
        </row>
        <row r="544">
          <cell r="A544">
            <v>2220999101</v>
          </cell>
          <cell r="B544" t="str">
            <v>OTRAS</v>
          </cell>
          <cell r="C544">
            <v>-216908340.71000001</v>
          </cell>
          <cell r="D544">
            <v>-216908340.71000001</v>
          </cell>
        </row>
        <row r="545">
          <cell r="A545">
            <v>222099910102</v>
          </cell>
          <cell r="B545" t="str">
            <v>EXCEDENTES DE CUOTAS</v>
          </cell>
          <cell r="C545">
            <v>-442.34</v>
          </cell>
          <cell r="D545">
            <v>-442.34</v>
          </cell>
        </row>
        <row r="546">
          <cell r="A546">
            <v>222099910104</v>
          </cell>
          <cell r="B546" t="str">
            <v>SERVICIOS DE TARJETAS DE CREDITO Y DEBITO POR PAGAR</v>
          </cell>
          <cell r="C546">
            <v>-69906.7</v>
          </cell>
          <cell r="D546">
            <v>-69906.7</v>
          </cell>
        </row>
        <row r="547">
          <cell r="A547">
            <v>222099910109</v>
          </cell>
          <cell r="B547" t="str">
            <v>RESERVA DE LIQUIDEZ</v>
          </cell>
          <cell r="C547">
            <v>-204763581.16</v>
          </cell>
          <cell r="D547">
            <v>-204763581.16</v>
          </cell>
        </row>
        <row r="548">
          <cell r="A548">
            <v>22209991010903</v>
          </cell>
          <cell r="B548" t="str">
            <v>ENTIDADES SOCIAS NO SUPERVISADAS POR SSF</v>
          </cell>
          <cell r="C548">
            <v>-204763581.16</v>
          </cell>
          <cell r="D548">
            <v>-204763581.16</v>
          </cell>
        </row>
        <row r="549">
          <cell r="A549">
            <v>2220999101090300</v>
          </cell>
          <cell r="B549" t="str">
            <v>CAJAS DE CREDITO</v>
          </cell>
          <cell r="C549">
            <v>-193640611.53</v>
          </cell>
          <cell r="D549">
            <v>-193640611.53</v>
          </cell>
        </row>
        <row r="550">
          <cell r="A550">
            <v>2220999101090300</v>
          </cell>
          <cell r="B550" t="str">
            <v>BANCOS DE LOS TRABAJADORES</v>
          </cell>
          <cell r="C550">
            <v>-11122969.630000001</v>
          </cell>
          <cell r="D550">
            <v>-11122969.630000001</v>
          </cell>
        </row>
        <row r="551">
          <cell r="A551">
            <v>222099910111</v>
          </cell>
          <cell r="B551" t="str">
            <v>DISPONIBLE DE ENTIDADES SOCIAS</v>
          </cell>
          <cell r="C551">
            <v>-9094745.6300000008</v>
          </cell>
          <cell r="D551">
            <v>-9094745.6300000008</v>
          </cell>
        </row>
        <row r="552">
          <cell r="A552">
            <v>22209991011101</v>
          </cell>
          <cell r="B552" t="str">
            <v>CAJAS DE CREDITO</v>
          </cell>
          <cell r="C552">
            <v>-7490634.0899999999</v>
          </cell>
          <cell r="D552">
            <v>-7490634.0899999999</v>
          </cell>
        </row>
        <row r="553">
          <cell r="A553">
            <v>22209991011102</v>
          </cell>
          <cell r="B553" t="str">
            <v>BANCOS DE LOS TRABAJADORES</v>
          </cell>
          <cell r="C553">
            <v>-1547647.84</v>
          </cell>
          <cell r="D553">
            <v>-1547647.84</v>
          </cell>
        </row>
        <row r="554">
          <cell r="A554">
            <v>22209991011103</v>
          </cell>
          <cell r="B554" t="str">
            <v>FEDESERVI</v>
          </cell>
          <cell r="C554">
            <v>-56463.7</v>
          </cell>
          <cell r="D554">
            <v>-56463.7</v>
          </cell>
        </row>
        <row r="555">
          <cell r="A555">
            <v>222099910117</v>
          </cell>
          <cell r="B555" t="str">
            <v>FONDO BECAS</v>
          </cell>
          <cell r="C555">
            <v>-15230</v>
          </cell>
          <cell r="D555">
            <v>-15230</v>
          </cell>
        </row>
        <row r="556">
          <cell r="A556">
            <v>222099910118</v>
          </cell>
          <cell r="B556" t="str">
            <v>IPSFA</v>
          </cell>
          <cell r="C556">
            <v>-79.510000000000005</v>
          </cell>
          <cell r="D556">
            <v>-79.510000000000005</v>
          </cell>
        </row>
        <row r="557">
          <cell r="A557">
            <v>222099910122</v>
          </cell>
          <cell r="B557" t="str">
            <v>CUOTAS GASTOS FUNCIONAMIENTO CADI</v>
          </cell>
          <cell r="C557">
            <v>-453681.28</v>
          </cell>
          <cell r="D557">
            <v>-453681.28</v>
          </cell>
        </row>
        <row r="558">
          <cell r="A558">
            <v>222099910132</v>
          </cell>
          <cell r="B558" t="str">
            <v>ADMINISTRACION DE VENTAS</v>
          </cell>
          <cell r="C558">
            <v>-10615.96</v>
          </cell>
          <cell r="D558">
            <v>-10615.96</v>
          </cell>
        </row>
        <row r="559">
          <cell r="A559">
            <v>22209991013202</v>
          </cell>
          <cell r="B559" t="str">
            <v>CONTRACARGOS</v>
          </cell>
          <cell r="C559">
            <v>-10615.96</v>
          </cell>
          <cell r="D559">
            <v>-10615.96</v>
          </cell>
        </row>
        <row r="560">
          <cell r="A560">
            <v>222099910134</v>
          </cell>
          <cell r="B560" t="str">
            <v>FONDOS SIGUE CORPORATION</v>
          </cell>
          <cell r="C560">
            <v>-31675.97</v>
          </cell>
          <cell r="D560">
            <v>-31675.97</v>
          </cell>
        </row>
        <row r="561">
          <cell r="A561">
            <v>222099910135</v>
          </cell>
          <cell r="B561" t="str">
            <v>FONDOS RECIBA NETWORKS</v>
          </cell>
          <cell r="C561">
            <v>-73807.31</v>
          </cell>
          <cell r="D561">
            <v>-73807.31</v>
          </cell>
        </row>
        <row r="562">
          <cell r="A562">
            <v>222099910137</v>
          </cell>
          <cell r="B562" t="str">
            <v>UNITELLER</v>
          </cell>
          <cell r="C562">
            <v>-219840.24</v>
          </cell>
          <cell r="D562">
            <v>-219840.24</v>
          </cell>
        </row>
        <row r="563">
          <cell r="A563">
            <v>222099910140</v>
          </cell>
          <cell r="B563" t="str">
            <v>EMPRESAS REMESADORAS</v>
          </cell>
          <cell r="C563">
            <v>-254441.43</v>
          </cell>
          <cell r="D563">
            <v>-254441.43</v>
          </cell>
        </row>
        <row r="564">
          <cell r="A564">
            <v>222099910143</v>
          </cell>
          <cell r="B564" t="str">
            <v>COLECTURIA DELSUR</v>
          </cell>
          <cell r="C564">
            <v>-31429.47</v>
          </cell>
          <cell r="D564">
            <v>-31429.47</v>
          </cell>
        </row>
        <row r="565">
          <cell r="A565">
            <v>222099910145</v>
          </cell>
          <cell r="B565" t="str">
            <v>OPERACIONES POR APLICAR</v>
          </cell>
          <cell r="C565">
            <v>-249091.08</v>
          </cell>
          <cell r="D565">
            <v>-249091.08</v>
          </cell>
        </row>
        <row r="566">
          <cell r="A566">
            <v>222099910146</v>
          </cell>
          <cell r="B566" t="str">
            <v>SERVICIO DE ATM´S</v>
          </cell>
          <cell r="C566">
            <v>-1053.3</v>
          </cell>
          <cell r="D566">
            <v>-1053.3</v>
          </cell>
        </row>
        <row r="567">
          <cell r="A567">
            <v>22209991014602</v>
          </cell>
          <cell r="B567" t="str">
            <v>COMISIONES POR SERVICIO DE RED ATM´S</v>
          </cell>
          <cell r="C567">
            <v>-1053.3</v>
          </cell>
          <cell r="D567">
            <v>-1053.3</v>
          </cell>
        </row>
        <row r="568">
          <cell r="A568">
            <v>2220999101460200</v>
          </cell>
          <cell r="B568" t="str">
            <v>COMISION A ATH POR OPERACIONES DE OTROS BANCOS EN ATM DE FCB</v>
          </cell>
          <cell r="C568">
            <v>-1053.3</v>
          </cell>
          <cell r="D568">
            <v>-1053.3</v>
          </cell>
        </row>
        <row r="569">
          <cell r="A569">
            <v>222099910147</v>
          </cell>
          <cell r="B569" t="str">
            <v>AES</v>
          </cell>
          <cell r="C569">
            <v>-95527.28</v>
          </cell>
          <cell r="D569">
            <v>-95527.28</v>
          </cell>
        </row>
        <row r="570">
          <cell r="A570">
            <v>22209991014701</v>
          </cell>
          <cell r="B570" t="str">
            <v>SERVICIO DE CAESS</v>
          </cell>
          <cell r="C570">
            <v>-20868.84</v>
          </cell>
          <cell r="D570">
            <v>-20868.84</v>
          </cell>
        </row>
        <row r="571">
          <cell r="A571">
            <v>22209991014702</v>
          </cell>
          <cell r="B571" t="str">
            <v>SERVICIO DE CLESA</v>
          </cell>
          <cell r="C571">
            <v>-31973.06</v>
          </cell>
          <cell r="D571">
            <v>-31973.06</v>
          </cell>
        </row>
        <row r="572">
          <cell r="A572">
            <v>22209991014703</v>
          </cell>
          <cell r="B572" t="str">
            <v>SERVICIO DE EEO</v>
          </cell>
          <cell r="C572">
            <v>-23276.05</v>
          </cell>
          <cell r="D572">
            <v>-23276.05</v>
          </cell>
        </row>
        <row r="573">
          <cell r="A573">
            <v>22209991014704</v>
          </cell>
          <cell r="B573" t="str">
            <v>SERVICIO DE DEUSEN</v>
          </cell>
          <cell r="C573">
            <v>-19409.330000000002</v>
          </cell>
          <cell r="D573">
            <v>-19409.330000000002</v>
          </cell>
        </row>
        <row r="574">
          <cell r="A574">
            <v>222099910149</v>
          </cell>
          <cell r="B574" t="str">
            <v>RECARGA DE SALDO EN CELULARES</v>
          </cell>
          <cell r="C574">
            <v>-14366.5</v>
          </cell>
          <cell r="D574">
            <v>-14366.5</v>
          </cell>
        </row>
        <row r="575">
          <cell r="A575">
            <v>22209991014901</v>
          </cell>
          <cell r="B575" t="str">
            <v>RECARGA DE SALDO CLARO</v>
          </cell>
          <cell r="C575">
            <v>-13897</v>
          </cell>
          <cell r="D575">
            <v>-13897</v>
          </cell>
        </row>
        <row r="576">
          <cell r="A576">
            <v>22209991014902</v>
          </cell>
          <cell r="B576" t="str">
            <v>DIGICEL</v>
          </cell>
          <cell r="C576">
            <v>-11.5</v>
          </cell>
          <cell r="D576">
            <v>-11.5</v>
          </cell>
        </row>
        <row r="577">
          <cell r="A577">
            <v>22209991014903</v>
          </cell>
          <cell r="B577" t="str">
            <v>TELEFONICA</v>
          </cell>
          <cell r="C577">
            <v>-458</v>
          </cell>
          <cell r="D577">
            <v>-458</v>
          </cell>
        </row>
        <row r="578">
          <cell r="A578">
            <v>222099910150</v>
          </cell>
          <cell r="B578" t="str">
            <v>COLECTURIA BELCORP</v>
          </cell>
          <cell r="C578">
            <v>-7194.47</v>
          </cell>
          <cell r="D578">
            <v>-7194.47</v>
          </cell>
        </row>
        <row r="579">
          <cell r="A579">
            <v>22209991015001</v>
          </cell>
          <cell r="B579" t="str">
            <v>SERVICIO DE COLECTURIA BELCORP</v>
          </cell>
          <cell r="C579">
            <v>-7194.47</v>
          </cell>
          <cell r="D579">
            <v>-7194.47</v>
          </cell>
        </row>
        <row r="580">
          <cell r="A580">
            <v>222099910151</v>
          </cell>
          <cell r="B580" t="str">
            <v>SERVICIO DE COLECTURIA</v>
          </cell>
          <cell r="C580">
            <v>-147252.43</v>
          </cell>
          <cell r="D580">
            <v>-147252.43</v>
          </cell>
        </row>
        <row r="581">
          <cell r="A581">
            <v>22209991015101</v>
          </cell>
          <cell r="B581" t="str">
            <v>SERVICIO DE ANDA</v>
          </cell>
          <cell r="C581">
            <v>-13605.83</v>
          </cell>
          <cell r="D581">
            <v>-13605.83</v>
          </cell>
        </row>
        <row r="582">
          <cell r="A582">
            <v>22209991015102</v>
          </cell>
          <cell r="B582" t="str">
            <v>SERVICIO DE TELEFONIA CLARO</v>
          </cell>
          <cell r="C582">
            <v>-30934.9</v>
          </cell>
          <cell r="D582">
            <v>-30934.9</v>
          </cell>
        </row>
        <row r="583">
          <cell r="A583">
            <v>22209991015103</v>
          </cell>
          <cell r="B583" t="str">
            <v>SERVICIO DE TELEFONIA TIGO</v>
          </cell>
          <cell r="C583">
            <v>-9273.31</v>
          </cell>
          <cell r="D583">
            <v>-9273.31</v>
          </cell>
        </row>
        <row r="584">
          <cell r="A584">
            <v>22209991015105</v>
          </cell>
          <cell r="B584" t="str">
            <v>DIGICEL</v>
          </cell>
          <cell r="C584">
            <v>-4552.22</v>
          </cell>
          <cell r="D584">
            <v>-4552.22</v>
          </cell>
        </row>
        <row r="585">
          <cell r="A585">
            <v>22209991015106</v>
          </cell>
          <cell r="B585" t="str">
            <v>TELEFONICA</v>
          </cell>
          <cell r="C585">
            <v>-339.75</v>
          </cell>
          <cell r="D585">
            <v>-339.75</v>
          </cell>
        </row>
        <row r="586">
          <cell r="A586">
            <v>22209991015107</v>
          </cell>
          <cell r="B586" t="str">
            <v>SEGUROS FEDECREDITO</v>
          </cell>
          <cell r="C586">
            <v>-10142.6</v>
          </cell>
          <cell r="D586">
            <v>-10142.6</v>
          </cell>
        </row>
        <row r="587">
          <cell r="A587">
            <v>2220999101510700</v>
          </cell>
          <cell r="B587" t="str">
            <v>SEGUROS FEDECREDITO, S.A.</v>
          </cell>
          <cell r="C587">
            <v>-2004.77</v>
          </cell>
          <cell r="D587">
            <v>-2004.77</v>
          </cell>
        </row>
        <row r="588">
          <cell r="A588">
            <v>2220999101510700</v>
          </cell>
          <cell r="B588" t="str">
            <v>FEDECREDITO VIDA, S.A., SEGUROS DE PERSONAS</v>
          </cell>
          <cell r="C588">
            <v>-8137.83</v>
          </cell>
          <cell r="D588">
            <v>-8137.83</v>
          </cell>
        </row>
        <row r="589">
          <cell r="A589">
            <v>22209991015108</v>
          </cell>
          <cell r="B589" t="str">
            <v>MULTINET</v>
          </cell>
          <cell r="C589">
            <v>-1726.67</v>
          </cell>
          <cell r="D589">
            <v>-1726.67</v>
          </cell>
        </row>
        <row r="590">
          <cell r="A590">
            <v>22209991015109</v>
          </cell>
          <cell r="B590" t="str">
            <v>ARABELA</v>
          </cell>
          <cell r="C590">
            <v>-850.31</v>
          </cell>
          <cell r="D590">
            <v>-850.31</v>
          </cell>
        </row>
        <row r="591">
          <cell r="A591">
            <v>22209991015110</v>
          </cell>
          <cell r="B591" t="str">
            <v>CREDI Q</v>
          </cell>
          <cell r="C591">
            <v>-6987.2</v>
          </cell>
          <cell r="D591">
            <v>-6987.2</v>
          </cell>
        </row>
        <row r="592">
          <cell r="A592">
            <v>22209991015111</v>
          </cell>
          <cell r="B592" t="str">
            <v>RENA WARE</v>
          </cell>
          <cell r="C592">
            <v>-132.9</v>
          </cell>
          <cell r="D592">
            <v>-132.9</v>
          </cell>
        </row>
        <row r="593">
          <cell r="A593">
            <v>22209991015112</v>
          </cell>
          <cell r="B593" t="str">
            <v>UNIVERSIDADES</v>
          </cell>
          <cell r="C593">
            <v>-1013.05</v>
          </cell>
          <cell r="D593">
            <v>-1013.05</v>
          </cell>
        </row>
        <row r="594">
          <cell r="A594">
            <v>2220999101511200</v>
          </cell>
          <cell r="B594" t="str">
            <v>UNIVERSIDAD FRANCISCO GAVIDIA</v>
          </cell>
          <cell r="C594">
            <v>-1013.05</v>
          </cell>
          <cell r="D594">
            <v>-1013.05</v>
          </cell>
        </row>
        <row r="595">
          <cell r="A595">
            <v>22209991015113</v>
          </cell>
          <cell r="B595" t="str">
            <v>DISTRIBUIDORAS AUTOMOTRIZ</v>
          </cell>
          <cell r="C595">
            <v>-592</v>
          </cell>
          <cell r="D595">
            <v>-592</v>
          </cell>
        </row>
        <row r="596">
          <cell r="A596">
            <v>2220999101511290</v>
          </cell>
          <cell r="B596" t="str">
            <v>YAMAHA</v>
          </cell>
          <cell r="C596">
            <v>-592</v>
          </cell>
          <cell r="D596">
            <v>-592</v>
          </cell>
        </row>
        <row r="597">
          <cell r="A597">
            <v>22209991015114</v>
          </cell>
          <cell r="B597" t="str">
            <v>ALMACENES PRADO</v>
          </cell>
          <cell r="C597">
            <v>-48.28</v>
          </cell>
          <cell r="D597">
            <v>-48.28</v>
          </cell>
        </row>
        <row r="598">
          <cell r="A598">
            <v>22209991015115</v>
          </cell>
          <cell r="B598" t="str">
            <v>FONDO SOCIAL PARA LA VIVIENDA</v>
          </cell>
          <cell r="C598">
            <v>-66174.710000000006</v>
          </cell>
          <cell r="D598">
            <v>-66174.710000000006</v>
          </cell>
        </row>
        <row r="599">
          <cell r="A599">
            <v>22209991015116</v>
          </cell>
          <cell r="B599" t="str">
            <v>AVON</v>
          </cell>
          <cell r="C599">
            <v>-878.7</v>
          </cell>
          <cell r="D599">
            <v>-878.7</v>
          </cell>
        </row>
        <row r="600">
          <cell r="A600">
            <v>222099910152</v>
          </cell>
          <cell r="B600" t="str">
            <v>SERVICIO DE COLECTURIA EXTERNA</v>
          </cell>
          <cell r="C600">
            <v>-33440.199999999997</v>
          </cell>
          <cell r="D600">
            <v>-33440.199999999997</v>
          </cell>
        </row>
        <row r="601">
          <cell r="A601">
            <v>22209991015201</v>
          </cell>
          <cell r="B601" t="str">
            <v>PAGOS COLECTADOS</v>
          </cell>
          <cell r="C601">
            <v>-33440.199999999997</v>
          </cell>
          <cell r="D601">
            <v>-33440.199999999997</v>
          </cell>
        </row>
        <row r="602">
          <cell r="A602">
            <v>2220999101520090</v>
          </cell>
          <cell r="B602" t="str">
            <v>FARMACIAS ECONOMICAS</v>
          </cell>
          <cell r="C602">
            <v>-33440.199999999997</v>
          </cell>
          <cell r="D602">
            <v>-33440.199999999997</v>
          </cell>
        </row>
        <row r="603">
          <cell r="A603">
            <v>222099910153</v>
          </cell>
          <cell r="B603" t="str">
            <v>COMERCIALIZACION DE SEGUROS</v>
          </cell>
          <cell r="C603">
            <v>-29136.97</v>
          </cell>
          <cell r="D603">
            <v>-29136.97</v>
          </cell>
        </row>
        <row r="604">
          <cell r="A604">
            <v>22209991015301</v>
          </cell>
          <cell r="B604" t="str">
            <v>FEDECREDITO VIDA, S.A., SEGUROS DE PERSONAS</v>
          </cell>
          <cell r="C604">
            <v>-28700.87</v>
          </cell>
          <cell r="D604">
            <v>-28700.87</v>
          </cell>
        </row>
        <row r="605">
          <cell r="A605">
            <v>22209991015302</v>
          </cell>
          <cell r="B605" t="str">
            <v>SEGUROS FEDECREDITO, S.A.</v>
          </cell>
          <cell r="C605">
            <v>-250.6</v>
          </cell>
          <cell r="D605">
            <v>-250.6</v>
          </cell>
        </row>
        <row r="606">
          <cell r="A606">
            <v>2220999101530200</v>
          </cell>
          <cell r="B606" t="str">
            <v>COMERCIALIZACION SEGURO REMESAS FAMILIARES</v>
          </cell>
          <cell r="C606">
            <v>-250.6</v>
          </cell>
          <cell r="D606">
            <v>-250.6</v>
          </cell>
        </row>
        <row r="607">
          <cell r="A607">
            <v>22209991015303</v>
          </cell>
          <cell r="B607" t="str">
            <v>SERVICIO DE COMERCIALIZACION</v>
          </cell>
          <cell r="C607">
            <v>-185.5</v>
          </cell>
          <cell r="D607">
            <v>-185.5</v>
          </cell>
        </row>
        <row r="608">
          <cell r="A608">
            <v>2220999101530300</v>
          </cell>
          <cell r="B608" t="str">
            <v>SEGURO DE ASISTENCIA EXEQUIAL REPATRIACION</v>
          </cell>
          <cell r="C608">
            <v>-185.5</v>
          </cell>
          <cell r="D608">
            <v>-185.5</v>
          </cell>
        </row>
        <row r="609">
          <cell r="A609">
            <v>222099910156</v>
          </cell>
          <cell r="B609" t="str">
            <v>SERVICIO DE BANCA MOVIL</v>
          </cell>
          <cell r="C609">
            <v>-25764.03</v>
          </cell>
          <cell r="D609">
            <v>-25764.03</v>
          </cell>
        </row>
        <row r="610">
          <cell r="A610">
            <v>22209991015601</v>
          </cell>
          <cell r="B610" t="str">
            <v>SERVICIO DE BANCA MOVIL</v>
          </cell>
          <cell r="C610">
            <v>-25764.03</v>
          </cell>
          <cell r="D610">
            <v>-25764.03</v>
          </cell>
        </row>
        <row r="611">
          <cell r="A611">
            <v>222099910162</v>
          </cell>
          <cell r="B611" t="str">
            <v>COMISIONES POR SERVICIO</v>
          </cell>
          <cell r="C611">
            <v>-31057.74</v>
          </cell>
          <cell r="D611">
            <v>-31057.74</v>
          </cell>
        </row>
        <row r="612">
          <cell r="A612">
            <v>22209991016201</v>
          </cell>
          <cell r="B612" t="str">
            <v>COMISION POR SERVICIOS DE COLECTORES</v>
          </cell>
          <cell r="C612">
            <v>-3.8</v>
          </cell>
          <cell r="D612">
            <v>-3.8</v>
          </cell>
        </row>
        <row r="613">
          <cell r="A613">
            <v>22209991016202</v>
          </cell>
          <cell r="B613" t="str">
            <v>COMISION POR SERVICIOS DE COLECTORES DE MESES ANTERIORES</v>
          </cell>
          <cell r="C613">
            <v>-31053.94</v>
          </cell>
          <cell r="D613">
            <v>-31053.94</v>
          </cell>
        </row>
        <row r="614">
          <cell r="A614">
            <v>222099910165</v>
          </cell>
          <cell r="B614" t="str">
            <v>REMESADORA RIA</v>
          </cell>
          <cell r="C614">
            <v>-73856.710000000006</v>
          </cell>
          <cell r="D614">
            <v>-73856.710000000006</v>
          </cell>
        </row>
        <row r="615">
          <cell r="A615">
            <v>222099910199</v>
          </cell>
          <cell r="B615" t="str">
            <v>OTRAS</v>
          </cell>
          <cell r="C615">
            <v>-1181123</v>
          </cell>
          <cell r="D615">
            <v>-1181123</v>
          </cell>
        </row>
        <row r="616">
          <cell r="A616">
            <v>223</v>
          </cell>
          <cell r="B616" t="str">
            <v>RETENCIONES</v>
          </cell>
          <cell r="C616">
            <v>-120570.95</v>
          </cell>
          <cell r="D616">
            <v>-120570.95</v>
          </cell>
        </row>
        <row r="617">
          <cell r="A617">
            <v>2230</v>
          </cell>
          <cell r="B617" t="str">
            <v>RETENCIONES</v>
          </cell>
          <cell r="C617">
            <v>-120570.95</v>
          </cell>
          <cell r="D617">
            <v>-120570.95</v>
          </cell>
        </row>
        <row r="618">
          <cell r="A618">
            <v>223000</v>
          </cell>
          <cell r="B618" t="str">
            <v>RETENCIONES</v>
          </cell>
          <cell r="C618">
            <v>-120570.95</v>
          </cell>
          <cell r="D618">
            <v>-120570.95</v>
          </cell>
        </row>
        <row r="619">
          <cell r="A619">
            <v>2230000100</v>
          </cell>
          <cell r="B619" t="str">
            <v>IMPUESTO SOBRE LA RENTA</v>
          </cell>
          <cell r="C619">
            <v>-78135.820000000007</v>
          </cell>
          <cell r="D619">
            <v>-78135.820000000007</v>
          </cell>
        </row>
        <row r="620">
          <cell r="A620">
            <v>223000010001</v>
          </cell>
          <cell r="B620" t="str">
            <v>EMPLEADOS</v>
          </cell>
          <cell r="C620">
            <v>-56905.98</v>
          </cell>
          <cell r="D620">
            <v>-56905.98</v>
          </cell>
        </row>
        <row r="621">
          <cell r="A621">
            <v>223000010003</v>
          </cell>
          <cell r="B621" t="str">
            <v>CAJAS DE CREDITO</v>
          </cell>
          <cell r="C621">
            <v>-1135.8</v>
          </cell>
          <cell r="D621">
            <v>-1135.8</v>
          </cell>
        </row>
        <row r="622">
          <cell r="A622">
            <v>223000010004</v>
          </cell>
          <cell r="B622" t="str">
            <v>BANCOS DE LOS TRABAJADORES</v>
          </cell>
          <cell r="C622">
            <v>-57.37</v>
          </cell>
          <cell r="D622">
            <v>-57.37</v>
          </cell>
        </row>
        <row r="623">
          <cell r="A623">
            <v>223000010005</v>
          </cell>
          <cell r="B623" t="str">
            <v>TERCERAS PERSONAS</v>
          </cell>
          <cell r="C623">
            <v>-20036.669999999998</v>
          </cell>
          <cell r="D623">
            <v>-20036.669999999998</v>
          </cell>
        </row>
        <row r="624">
          <cell r="A624">
            <v>22300001000501</v>
          </cell>
          <cell r="B624" t="str">
            <v>DOMICILIADAS</v>
          </cell>
          <cell r="C624">
            <v>-15788.48</v>
          </cell>
          <cell r="D624">
            <v>-15788.48</v>
          </cell>
        </row>
        <row r="625">
          <cell r="A625">
            <v>22300001000502</v>
          </cell>
          <cell r="B625" t="str">
            <v>NO DOMICILIADAS</v>
          </cell>
          <cell r="C625">
            <v>-4248.1899999999996</v>
          </cell>
          <cell r="D625">
            <v>-4248.1899999999996</v>
          </cell>
        </row>
        <row r="626">
          <cell r="A626">
            <v>2230000200</v>
          </cell>
          <cell r="B626" t="str">
            <v>ISSS</v>
          </cell>
          <cell r="C626">
            <v>-7944.55</v>
          </cell>
          <cell r="D626">
            <v>-7944.55</v>
          </cell>
        </row>
        <row r="627">
          <cell r="A627">
            <v>223000020001</v>
          </cell>
          <cell r="B627" t="str">
            <v>SALUD</v>
          </cell>
          <cell r="C627">
            <v>-7940.48</v>
          </cell>
          <cell r="D627">
            <v>-7940.48</v>
          </cell>
        </row>
        <row r="628">
          <cell r="A628">
            <v>223000020002</v>
          </cell>
          <cell r="B628" t="str">
            <v>INVALIDEZ, VEJEZ Y SOBREVIVIENCIA</v>
          </cell>
          <cell r="C628">
            <v>-4.07</v>
          </cell>
          <cell r="D628">
            <v>-4.07</v>
          </cell>
        </row>
        <row r="629">
          <cell r="A629">
            <v>2230000300</v>
          </cell>
          <cell r="B629" t="str">
            <v>AFPS</v>
          </cell>
          <cell r="C629">
            <v>-26723.55</v>
          </cell>
          <cell r="D629">
            <v>-26723.55</v>
          </cell>
        </row>
        <row r="630">
          <cell r="A630">
            <v>223000030001</v>
          </cell>
          <cell r="B630" t="str">
            <v>CONFIA</v>
          </cell>
          <cell r="C630">
            <v>-13072.55</v>
          </cell>
          <cell r="D630">
            <v>-13072.55</v>
          </cell>
        </row>
        <row r="631">
          <cell r="A631">
            <v>223000030002</v>
          </cell>
          <cell r="B631" t="str">
            <v>CRECER</v>
          </cell>
          <cell r="C631">
            <v>-13651</v>
          </cell>
          <cell r="D631">
            <v>-13651</v>
          </cell>
        </row>
        <row r="632">
          <cell r="A632">
            <v>2230000400</v>
          </cell>
          <cell r="B632" t="str">
            <v>BANCOS Y FINANCIERAS</v>
          </cell>
          <cell r="C632">
            <v>-2712.8</v>
          </cell>
          <cell r="D632">
            <v>-2712.8</v>
          </cell>
        </row>
        <row r="633">
          <cell r="A633">
            <v>223000040001</v>
          </cell>
          <cell r="B633" t="str">
            <v>BANCOS</v>
          </cell>
          <cell r="C633">
            <v>-1550.33</v>
          </cell>
          <cell r="D633">
            <v>-1550.33</v>
          </cell>
        </row>
        <row r="634">
          <cell r="A634">
            <v>22300004000101</v>
          </cell>
          <cell r="B634" t="str">
            <v>BANCO AGRICOLA S.A.</v>
          </cell>
          <cell r="C634">
            <v>-854.35</v>
          </cell>
          <cell r="D634">
            <v>-854.35</v>
          </cell>
        </row>
        <row r="635">
          <cell r="A635">
            <v>22300004000102</v>
          </cell>
          <cell r="B635" t="str">
            <v>BANCO CUSCATLAN SV, S.A.</v>
          </cell>
          <cell r="C635">
            <v>-119.52</v>
          </cell>
          <cell r="D635">
            <v>-119.52</v>
          </cell>
        </row>
        <row r="636">
          <cell r="A636">
            <v>22300004000103</v>
          </cell>
          <cell r="B636" t="str">
            <v>BANCO DE AMERICA CENTRAL</v>
          </cell>
          <cell r="C636">
            <v>-120.24</v>
          </cell>
          <cell r="D636">
            <v>-120.24</v>
          </cell>
        </row>
        <row r="637">
          <cell r="A637">
            <v>22300004000104</v>
          </cell>
          <cell r="B637" t="str">
            <v>BANCO CUSCATLAN, S.A.</v>
          </cell>
          <cell r="C637">
            <v>-146.13</v>
          </cell>
          <cell r="D637">
            <v>-146.13</v>
          </cell>
        </row>
        <row r="638">
          <cell r="A638">
            <v>22300004000111</v>
          </cell>
          <cell r="B638" t="str">
            <v>BANCO PROMERICA</v>
          </cell>
          <cell r="C638">
            <v>-176.1</v>
          </cell>
          <cell r="D638">
            <v>-176.1</v>
          </cell>
        </row>
        <row r="639">
          <cell r="A639">
            <v>22300004000112</v>
          </cell>
          <cell r="B639" t="str">
            <v>DAVIVIENDA</v>
          </cell>
          <cell r="C639">
            <v>-133.99</v>
          </cell>
          <cell r="D639">
            <v>-133.99</v>
          </cell>
        </row>
        <row r="640">
          <cell r="A640">
            <v>223000040005</v>
          </cell>
          <cell r="B640" t="str">
            <v>INTERMEDIARIOS FINANCIEROS NO BANCARIOS</v>
          </cell>
          <cell r="C640">
            <v>-417.21</v>
          </cell>
          <cell r="D640">
            <v>-417.21</v>
          </cell>
        </row>
        <row r="641">
          <cell r="A641">
            <v>22300004000501</v>
          </cell>
          <cell r="B641" t="str">
            <v>BANCOS DE LOS TRABAJADORES</v>
          </cell>
          <cell r="C641">
            <v>-143.29</v>
          </cell>
          <cell r="D641">
            <v>-143.29</v>
          </cell>
        </row>
        <row r="642">
          <cell r="A642">
            <v>22300004000502</v>
          </cell>
          <cell r="B642" t="str">
            <v>CAJAS DE CREDITO</v>
          </cell>
          <cell r="C642">
            <v>-273.92</v>
          </cell>
          <cell r="D642">
            <v>-273.92</v>
          </cell>
        </row>
        <row r="643">
          <cell r="A643">
            <v>223000040006</v>
          </cell>
          <cell r="B643" t="str">
            <v>FEDECREDITO</v>
          </cell>
          <cell r="C643">
            <v>-745.26</v>
          </cell>
          <cell r="D643">
            <v>-745.26</v>
          </cell>
        </row>
        <row r="644">
          <cell r="A644">
            <v>2230000500</v>
          </cell>
          <cell r="B644" t="str">
            <v>OTRAS RETENCIONES</v>
          </cell>
          <cell r="C644">
            <v>-5054.2299999999996</v>
          </cell>
          <cell r="D644">
            <v>-5054.2299999999996</v>
          </cell>
        </row>
        <row r="645">
          <cell r="A645">
            <v>223000050002</v>
          </cell>
          <cell r="B645" t="str">
            <v>EMBARGOS JUDICIALES</v>
          </cell>
          <cell r="C645">
            <v>-3748.18</v>
          </cell>
          <cell r="D645">
            <v>-3748.18</v>
          </cell>
        </row>
        <row r="646">
          <cell r="A646">
            <v>223000050003</v>
          </cell>
          <cell r="B646" t="str">
            <v>PROCURADURIA GENERAL DE LA REPUBLICA</v>
          </cell>
          <cell r="C646">
            <v>-82.5</v>
          </cell>
          <cell r="D646">
            <v>-82.5</v>
          </cell>
        </row>
        <row r="647">
          <cell r="A647">
            <v>223000050004</v>
          </cell>
          <cell r="B647" t="str">
            <v>FONDO SOCIAL PARA LA VIVIENDA</v>
          </cell>
          <cell r="C647">
            <v>-0.25</v>
          </cell>
          <cell r="D647">
            <v>-0.25</v>
          </cell>
        </row>
        <row r="648">
          <cell r="A648">
            <v>223000050005</v>
          </cell>
          <cell r="B648" t="str">
            <v>PAN AMERICAM LIFE</v>
          </cell>
          <cell r="C648">
            <v>-82.91</v>
          </cell>
          <cell r="D648">
            <v>-82.91</v>
          </cell>
        </row>
        <row r="649">
          <cell r="A649">
            <v>223000050009</v>
          </cell>
          <cell r="B649" t="str">
            <v>IPSFA</v>
          </cell>
          <cell r="C649">
            <v>-77.959999999999994</v>
          </cell>
          <cell r="D649">
            <v>-77.959999999999994</v>
          </cell>
        </row>
        <row r="650">
          <cell r="A650">
            <v>223000050099</v>
          </cell>
          <cell r="B650" t="str">
            <v>OTROS</v>
          </cell>
          <cell r="C650">
            <v>-1062.43</v>
          </cell>
          <cell r="D650">
            <v>-1062.43</v>
          </cell>
        </row>
        <row r="651">
          <cell r="A651">
            <v>224</v>
          </cell>
          <cell r="B651" t="str">
            <v>PROVISIONES</v>
          </cell>
          <cell r="C651">
            <v>-804675.74</v>
          </cell>
          <cell r="D651">
            <v>-804675.74</v>
          </cell>
        </row>
        <row r="652">
          <cell r="A652">
            <v>2240</v>
          </cell>
          <cell r="B652" t="str">
            <v>PROVISIONES</v>
          </cell>
          <cell r="C652">
            <v>-804675.74</v>
          </cell>
          <cell r="D652">
            <v>-804675.74</v>
          </cell>
        </row>
        <row r="653">
          <cell r="A653">
            <v>224001</v>
          </cell>
          <cell r="B653" t="str">
            <v>PROVISIONES LABORALES</v>
          </cell>
          <cell r="C653">
            <v>-427971.88</v>
          </cell>
          <cell r="D653">
            <v>-427971.88</v>
          </cell>
        </row>
        <row r="654">
          <cell r="A654">
            <v>2240010200</v>
          </cell>
          <cell r="B654" t="str">
            <v>VACACIONES</v>
          </cell>
          <cell r="C654">
            <v>-258332.58</v>
          </cell>
          <cell r="D654">
            <v>-258332.58</v>
          </cell>
        </row>
        <row r="655">
          <cell r="A655">
            <v>224001020001</v>
          </cell>
          <cell r="B655" t="str">
            <v>ORDINARIAS</v>
          </cell>
          <cell r="C655">
            <v>-258332.58</v>
          </cell>
          <cell r="D655">
            <v>-258332.58</v>
          </cell>
        </row>
        <row r="656">
          <cell r="A656">
            <v>2240010300</v>
          </cell>
          <cell r="B656" t="str">
            <v>GRATIFICACIONES</v>
          </cell>
          <cell r="C656">
            <v>-98643.5</v>
          </cell>
          <cell r="D656">
            <v>-98643.5</v>
          </cell>
        </row>
        <row r="657">
          <cell r="A657">
            <v>2240010400</v>
          </cell>
          <cell r="B657" t="str">
            <v>AGUINALDOS</v>
          </cell>
          <cell r="C657">
            <v>-32634.48</v>
          </cell>
          <cell r="D657">
            <v>-32634.48</v>
          </cell>
        </row>
        <row r="658">
          <cell r="A658">
            <v>2240010500</v>
          </cell>
          <cell r="B658" t="str">
            <v>INDEMNIZACIONES</v>
          </cell>
          <cell r="C658">
            <v>-38361.32</v>
          </cell>
          <cell r="D658">
            <v>-38361.32</v>
          </cell>
        </row>
        <row r="659">
          <cell r="A659">
            <v>224003</v>
          </cell>
          <cell r="B659" t="str">
            <v>OTRAS PROVISIONES</v>
          </cell>
          <cell r="C659">
            <v>-376703.86</v>
          </cell>
          <cell r="D659">
            <v>-376703.86</v>
          </cell>
        </row>
        <row r="660">
          <cell r="A660">
            <v>2240030001</v>
          </cell>
          <cell r="B660" t="str">
            <v>OTRAS PROVISIONES</v>
          </cell>
          <cell r="C660">
            <v>-376703.86</v>
          </cell>
          <cell r="D660">
            <v>-376703.86</v>
          </cell>
        </row>
        <row r="661">
          <cell r="A661">
            <v>224003000108</v>
          </cell>
          <cell r="B661" t="str">
            <v>AUDITORIA EXTERNA</v>
          </cell>
          <cell r="C661">
            <v>-6950</v>
          </cell>
          <cell r="D661">
            <v>-6950</v>
          </cell>
        </row>
        <row r="662">
          <cell r="A662">
            <v>224003000109</v>
          </cell>
          <cell r="B662" t="str">
            <v>AUDITORIA FISCAL</v>
          </cell>
          <cell r="C662">
            <v>-4999.9799999999996</v>
          </cell>
          <cell r="D662">
            <v>-4999.9799999999996</v>
          </cell>
        </row>
        <row r="663">
          <cell r="A663">
            <v>224003000116</v>
          </cell>
          <cell r="B663" t="str">
            <v>ADMINISTRACION PROGRAMA DE PROTECCION- TARJETA DE CREDITO</v>
          </cell>
          <cell r="C663">
            <v>-364753.88</v>
          </cell>
          <cell r="D663">
            <v>-364753.88</v>
          </cell>
        </row>
        <row r="664">
          <cell r="A664">
            <v>225</v>
          </cell>
          <cell r="B664" t="str">
            <v>CREDITOS DIFERIDOS</v>
          </cell>
          <cell r="C664">
            <v>-5919323.6299999999</v>
          </cell>
          <cell r="D664">
            <v>-5919323.6299999999</v>
          </cell>
        </row>
        <row r="665">
          <cell r="A665">
            <v>2250</v>
          </cell>
          <cell r="B665" t="str">
            <v>CREDITOS DIFERIDOS</v>
          </cell>
          <cell r="C665">
            <v>-5919323.6299999999</v>
          </cell>
          <cell r="D665">
            <v>-5919323.6299999999</v>
          </cell>
        </row>
        <row r="666">
          <cell r="A666">
            <v>225002</v>
          </cell>
          <cell r="B666" t="str">
            <v>DIFERENCIAS DE PRECIOS EN OPERACIONES CON TITULOS VALORES</v>
          </cell>
          <cell r="C666">
            <v>-5903442.1399999997</v>
          </cell>
          <cell r="D666">
            <v>-5903442.1399999997</v>
          </cell>
        </row>
        <row r="667">
          <cell r="A667">
            <v>2250020000</v>
          </cell>
          <cell r="B667" t="str">
            <v>DIFERENCIAS DE PRECIOS EN OPERACIONES CON TITULOS VALORES</v>
          </cell>
          <cell r="C667">
            <v>-5903442.1399999997</v>
          </cell>
          <cell r="D667">
            <v>-5903442.1399999997</v>
          </cell>
        </row>
        <row r="668">
          <cell r="A668">
            <v>225002000002</v>
          </cell>
          <cell r="B668" t="str">
            <v>DIFERENCIAS DE PRECIOS EN OPERACIONES CON ENTIDADES DEL ESTA</v>
          </cell>
          <cell r="C668">
            <v>-5903442.1399999997</v>
          </cell>
          <cell r="D668">
            <v>-5903442.1399999997</v>
          </cell>
        </row>
        <row r="669">
          <cell r="A669">
            <v>225005</v>
          </cell>
          <cell r="B669" t="str">
            <v>SUBVENCIONES</v>
          </cell>
          <cell r="C669">
            <v>-15881.49</v>
          </cell>
          <cell r="D669">
            <v>-15881.49</v>
          </cell>
        </row>
        <row r="670">
          <cell r="A670">
            <v>2250050100</v>
          </cell>
          <cell r="B670" t="str">
            <v>RELACIONADOS CON ACTIVOS</v>
          </cell>
          <cell r="C670">
            <v>-15881.49</v>
          </cell>
          <cell r="D670">
            <v>-15881.49</v>
          </cell>
        </row>
        <row r="671">
          <cell r="A671">
            <v>0</v>
          </cell>
          <cell r="C671"/>
          <cell r="D671"/>
        </row>
        <row r="672">
          <cell r="A672">
            <v>0</v>
          </cell>
          <cell r="B672" t="str">
            <v>TOTAL PASIVOS</v>
          </cell>
          <cell r="C672">
            <v>-476963222.66000003</v>
          </cell>
          <cell r="D672">
            <v>-476963222.66000003</v>
          </cell>
        </row>
        <row r="673">
          <cell r="A673">
            <v>0</v>
          </cell>
          <cell r="C673"/>
          <cell r="D673"/>
        </row>
        <row r="674">
          <cell r="A674">
            <v>31</v>
          </cell>
          <cell r="B674" t="str">
            <v>PATRIMONIO</v>
          </cell>
          <cell r="C674">
            <v>-126791835.89</v>
          </cell>
          <cell r="D674">
            <v>-126791835.89</v>
          </cell>
        </row>
        <row r="675">
          <cell r="A675">
            <v>311</v>
          </cell>
          <cell r="B675" t="str">
            <v>CAPITAL SOCIAL</v>
          </cell>
          <cell r="C675">
            <v>-81830100</v>
          </cell>
          <cell r="D675">
            <v>-81830100</v>
          </cell>
        </row>
        <row r="676">
          <cell r="A676">
            <v>3110</v>
          </cell>
          <cell r="B676" t="str">
            <v>CAPITAL SOCIAL FIJO</v>
          </cell>
          <cell r="C676">
            <v>-5714300</v>
          </cell>
          <cell r="D676">
            <v>-5714300</v>
          </cell>
        </row>
        <row r="677">
          <cell r="A677">
            <v>311001</v>
          </cell>
          <cell r="B677" t="str">
            <v>CAPITAL SUSCRITO PAGADO</v>
          </cell>
          <cell r="C677">
            <v>-5714300</v>
          </cell>
          <cell r="D677">
            <v>-5714300</v>
          </cell>
        </row>
        <row r="678">
          <cell r="A678">
            <v>3110010200</v>
          </cell>
          <cell r="B678" t="str">
            <v>ACCIONES</v>
          </cell>
          <cell r="C678">
            <v>-5714300</v>
          </cell>
          <cell r="D678">
            <v>-5714300</v>
          </cell>
        </row>
        <row r="679">
          <cell r="A679">
            <v>311001020001</v>
          </cell>
          <cell r="B679" t="str">
            <v>CAPITAL FIJO</v>
          </cell>
          <cell r="C679">
            <v>-5714300</v>
          </cell>
          <cell r="D679">
            <v>-5714300</v>
          </cell>
        </row>
        <row r="680">
          <cell r="A680">
            <v>3111</v>
          </cell>
          <cell r="B680" t="str">
            <v>CAPITAL SOCIAL VARIABLE</v>
          </cell>
          <cell r="C680">
            <v>-76115800</v>
          </cell>
          <cell r="D680">
            <v>-76115800</v>
          </cell>
        </row>
        <row r="681">
          <cell r="A681">
            <v>311101</v>
          </cell>
          <cell r="B681" t="str">
            <v>CAPITAL SUSCRITO PAGADO</v>
          </cell>
          <cell r="C681">
            <v>-76115800</v>
          </cell>
          <cell r="D681">
            <v>-76115800</v>
          </cell>
        </row>
        <row r="682">
          <cell r="A682">
            <v>3111010200</v>
          </cell>
          <cell r="B682" t="str">
            <v>ACCIONES</v>
          </cell>
          <cell r="C682">
            <v>-76115800</v>
          </cell>
          <cell r="D682">
            <v>-76115800</v>
          </cell>
        </row>
        <row r="683">
          <cell r="A683">
            <v>313</v>
          </cell>
          <cell r="B683" t="str">
            <v>RESERVAS DE CAPITAL</v>
          </cell>
          <cell r="C683">
            <v>-29124131.940000001</v>
          </cell>
          <cell r="D683">
            <v>-29124131.940000001</v>
          </cell>
        </row>
        <row r="684">
          <cell r="A684">
            <v>3130</v>
          </cell>
          <cell r="B684" t="str">
            <v>RESERVAS DE CAPITAL</v>
          </cell>
          <cell r="C684">
            <v>-29124131.940000001</v>
          </cell>
          <cell r="D684">
            <v>-29124131.940000001</v>
          </cell>
        </row>
        <row r="685">
          <cell r="A685">
            <v>313000</v>
          </cell>
          <cell r="B685" t="str">
            <v>RESERVAS DE CAPITAL</v>
          </cell>
          <cell r="C685">
            <v>-29124131.940000001</v>
          </cell>
          <cell r="D685">
            <v>-29124131.940000001</v>
          </cell>
        </row>
        <row r="686">
          <cell r="A686">
            <v>3130000100</v>
          </cell>
          <cell r="B686" t="str">
            <v>RESERVA LEGAL</v>
          </cell>
          <cell r="C686">
            <v>-29112767.550000001</v>
          </cell>
          <cell r="D686">
            <v>-29112767.550000001</v>
          </cell>
        </row>
        <row r="687">
          <cell r="A687">
            <v>3130000300</v>
          </cell>
          <cell r="B687" t="str">
            <v>RESERVAS VOLUNTARIAS</v>
          </cell>
          <cell r="C687">
            <v>-11364.39</v>
          </cell>
          <cell r="D687">
            <v>-11364.39</v>
          </cell>
        </row>
        <row r="688">
          <cell r="A688">
            <v>314</v>
          </cell>
          <cell r="B688" t="str">
            <v>RESULTADOS POR APLICAR</v>
          </cell>
          <cell r="C688">
            <v>-15837603.949999999</v>
          </cell>
          <cell r="D688">
            <v>-15837603.949999999</v>
          </cell>
        </row>
        <row r="689">
          <cell r="A689">
            <v>3140</v>
          </cell>
          <cell r="B689" t="str">
            <v>RESULTADOS POR APLICAR</v>
          </cell>
          <cell r="C689">
            <v>-15837603.949999999</v>
          </cell>
          <cell r="D689">
            <v>-15837603.949999999</v>
          </cell>
        </row>
        <row r="690">
          <cell r="A690">
            <v>314001</v>
          </cell>
          <cell r="B690" t="str">
            <v>RESULTADOS DE EJERCICIOS ANTERIORES</v>
          </cell>
          <cell r="C690">
            <v>-15837603.949999999</v>
          </cell>
          <cell r="D690">
            <v>-15837603.949999999</v>
          </cell>
        </row>
        <row r="691">
          <cell r="A691">
            <v>3140010100</v>
          </cell>
          <cell r="B691" t="str">
            <v>UTILIDADES</v>
          </cell>
          <cell r="C691">
            <v>-15837603.949999999</v>
          </cell>
          <cell r="D691">
            <v>-15837603.949999999</v>
          </cell>
        </row>
        <row r="692">
          <cell r="A692">
            <v>32</v>
          </cell>
          <cell r="B692" t="str">
            <v>PATRIMONIO RESTRINGIDO</v>
          </cell>
          <cell r="C692">
            <v>-4430472.16</v>
          </cell>
          <cell r="D692">
            <v>-4430472.16</v>
          </cell>
        </row>
        <row r="693">
          <cell r="A693">
            <v>321</v>
          </cell>
          <cell r="B693" t="str">
            <v>UTILIDADES NO DISTRIBUIBLES</v>
          </cell>
          <cell r="C693">
            <v>-1146046.1299999999</v>
          </cell>
          <cell r="D693">
            <v>-1146046.1299999999</v>
          </cell>
        </row>
        <row r="694">
          <cell r="A694">
            <v>3210</v>
          </cell>
          <cell r="B694" t="str">
            <v>UTILIDADES NO DISTRIBUIBLES</v>
          </cell>
          <cell r="C694">
            <v>-1146046.1299999999</v>
          </cell>
          <cell r="D694">
            <v>-1146046.1299999999</v>
          </cell>
        </row>
        <row r="695">
          <cell r="A695">
            <v>321000</v>
          </cell>
          <cell r="B695" t="str">
            <v>UTILIDADES NO DISTRIBUIBLES</v>
          </cell>
          <cell r="C695">
            <v>-1146046.1299999999</v>
          </cell>
          <cell r="D695">
            <v>-1146046.1299999999</v>
          </cell>
        </row>
        <row r="696">
          <cell r="A696">
            <v>3210000000</v>
          </cell>
          <cell r="B696" t="str">
            <v>UTILIDADES NO DISTRIBUIBLES</v>
          </cell>
          <cell r="C696">
            <v>-1146046.1299999999</v>
          </cell>
          <cell r="D696">
            <v>-1146046.1299999999</v>
          </cell>
        </row>
        <row r="697">
          <cell r="A697">
            <v>322</v>
          </cell>
          <cell r="B697" t="str">
            <v>REVALUACIONES</v>
          </cell>
          <cell r="C697">
            <v>-3283546.68</v>
          </cell>
          <cell r="D697">
            <v>-3283546.68</v>
          </cell>
        </row>
        <row r="698">
          <cell r="A698">
            <v>3220</v>
          </cell>
          <cell r="B698" t="str">
            <v>REVALUACIONES</v>
          </cell>
          <cell r="C698">
            <v>-3283546.68</v>
          </cell>
          <cell r="D698">
            <v>-3283546.68</v>
          </cell>
        </row>
        <row r="699">
          <cell r="A699">
            <v>322000</v>
          </cell>
          <cell r="B699" t="str">
            <v>REVALUACIONES</v>
          </cell>
          <cell r="C699">
            <v>-3283546.68</v>
          </cell>
          <cell r="D699">
            <v>-3283546.68</v>
          </cell>
        </row>
        <row r="700">
          <cell r="A700">
            <v>3220000100</v>
          </cell>
          <cell r="B700" t="str">
            <v>REVALUO DE INMUEBLES DEL ACTIVO FIJO</v>
          </cell>
          <cell r="C700">
            <v>-3283546.68</v>
          </cell>
          <cell r="D700">
            <v>-3283546.68</v>
          </cell>
        </row>
        <row r="701">
          <cell r="A701">
            <v>322000010001</v>
          </cell>
          <cell r="B701" t="str">
            <v>TERRENOS</v>
          </cell>
          <cell r="C701">
            <v>-1504291.48</v>
          </cell>
          <cell r="D701">
            <v>-1504291.48</v>
          </cell>
        </row>
        <row r="702">
          <cell r="A702">
            <v>322000010002</v>
          </cell>
          <cell r="B702" t="str">
            <v>EDIFICACIONES</v>
          </cell>
          <cell r="C702">
            <v>-1779255.2</v>
          </cell>
          <cell r="D702">
            <v>-1779255.2</v>
          </cell>
        </row>
        <row r="703">
          <cell r="A703">
            <v>324</v>
          </cell>
          <cell r="B703" t="str">
            <v>DONACIONES</v>
          </cell>
          <cell r="C703">
            <v>-879.35</v>
          </cell>
          <cell r="D703">
            <v>-879.35</v>
          </cell>
        </row>
        <row r="704">
          <cell r="A704">
            <v>3240</v>
          </cell>
          <cell r="B704" t="str">
            <v>DONACIONES</v>
          </cell>
          <cell r="C704">
            <v>-879.35</v>
          </cell>
          <cell r="D704">
            <v>-879.35</v>
          </cell>
        </row>
        <row r="705">
          <cell r="A705">
            <v>324002</v>
          </cell>
          <cell r="B705" t="str">
            <v>OTRAS DONACIONES</v>
          </cell>
          <cell r="C705">
            <v>-879.35</v>
          </cell>
          <cell r="D705">
            <v>-879.35</v>
          </cell>
        </row>
        <row r="706">
          <cell r="A706">
            <v>3240020300</v>
          </cell>
          <cell r="B706" t="str">
            <v>MUEBLES</v>
          </cell>
          <cell r="C706">
            <v>-879.35</v>
          </cell>
          <cell r="D706">
            <v>-879.35</v>
          </cell>
        </row>
        <row r="707">
          <cell r="A707">
            <v>0</v>
          </cell>
          <cell r="C707"/>
          <cell r="D707"/>
        </row>
        <row r="708">
          <cell r="A708">
            <v>0</v>
          </cell>
          <cell r="B708" t="str">
            <v>TOTAL PATRIMONIO</v>
          </cell>
          <cell r="C708">
            <v>-131222308.05</v>
          </cell>
          <cell r="D708">
            <v>-131222308.05</v>
          </cell>
        </row>
        <row r="709">
          <cell r="A709">
            <v>0</v>
          </cell>
          <cell r="C709"/>
          <cell r="D709"/>
        </row>
        <row r="710">
          <cell r="A710">
            <v>61</v>
          </cell>
          <cell r="B710" t="str">
            <v>INGRESOS DE OPERACIONES DE INTERMEDIACION</v>
          </cell>
          <cell r="C710">
            <v>-3174321.24</v>
          </cell>
          <cell r="D710">
            <v>-3174321.24</v>
          </cell>
        </row>
        <row r="711">
          <cell r="A711">
            <v>611</v>
          </cell>
          <cell r="B711" t="str">
            <v>INGRESOS DE OPERACIONES DE INTERMEDIACION</v>
          </cell>
          <cell r="C711">
            <v>-3174321.24</v>
          </cell>
          <cell r="D711">
            <v>-3174321.24</v>
          </cell>
        </row>
        <row r="712">
          <cell r="A712">
            <v>6110</v>
          </cell>
          <cell r="B712" t="str">
            <v>INGRESOS DE OPERACIONES DE INTERMEDIACION</v>
          </cell>
          <cell r="C712">
            <v>-3174321.24</v>
          </cell>
          <cell r="D712">
            <v>-3174321.24</v>
          </cell>
        </row>
        <row r="713">
          <cell r="A713">
            <v>611001</v>
          </cell>
          <cell r="B713" t="str">
            <v>CARTERA DE PRESTAMOS</v>
          </cell>
          <cell r="C713">
            <v>-1997149.25</v>
          </cell>
          <cell r="D713">
            <v>-1997149.25</v>
          </cell>
        </row>
        <row r="714">
          <cell r="A714">
            <v>6110010100</v>
          </cell>
          <cell r="B714" t="str">
            <v>INTERESES</v>
          </cell>
          <cell r="C714">
            <v>-1997149.25</v>
          </cell>
          <cell r="D714">
            <v>-1997149.25</v>
          </cell>
        </row>
        <row r="715">
          <cell r="A715">
            <v>611001010001</v>
          </cell>
          <cell r="B715" t="str">
            <v>PACTADOS HASTA UN AÑO PLAZO</v>
          </cell>
          <cell r="C715">
            <v>-8349.16</v>
          </cell>
          <cell r="D715">
            <v>-8349.16</v>
          </cell>
        </row>
        <row r="716">
          <cell r="A716">
            <v>61100101000101</v>
          </cell>
          <cell r="B716" t="str">
            <v>OTORGAMIENTOS ORIGINALES</v>
          </cell>
          <cell r="C716">
            <v>-8349.16</v>
          </cell>
          <cell r="D716">
            <v>-8349.16</v>
          </cell>
        </row>
        <row r="717">
          <cell r="A717">
            <v>611001010002</v>
          </cell>
          <cell r="B717" t="str">
            <v>PACTADOS A MAS DE UN AÑO PLAZO</v>
          </cell>
          <cell r="C717">
            <v>-1988800.09</v>
          </cell>
          <cell r="D717">
            <v>-1988800.09</v>
          </cell>
        </row>
        <row r="718">
          <cell r="A718">
            <v>61100101000201</v>
          </cell>
          <cell r="B718" t="str">
            <v>OTORGAMIENTOS ORIGINALES</v>
          </cell>
          <cell r="C718">
            <v>-1988798.84</v>
          </cell>
          <cell r="D718">
            <v>-1988798.84</v>
          </cell>
        </row>
        <row r="719">
          <cell r="A719">
            <v>61100101000203</v>
          </cell>
          <cell r="B719" t="str">
            <v>INTERESES MORATORIOS</v>
          </cell>
          <cell r="C719">
            <v>-1.25</v>
          </cell>
          <cell r="D719">
            <v>-1.25</v>
          </cell>
        </row>
        <row r="720">
          <cell r="A720">
            <v>611002</v>
          </cell>
          <cell r="B720" t="str">
            <v>CARTERA DE INVERSIONES</v>
          </cell>
          <cell r="C720">
            <v>-1116748.96</v>
          </cell>
          <cell r="D720">
            <v>-1116748.96</v>
          </cell>
        </row>
        <row r="721">
          <cell r="A721">
            <v>6110020100</v>
          </cell>
          <cell r="B721" t="str">
            <v>INTERESES</v>
          </cell>
          <cell r="C721">
            <v>-1116748.96</v>
          </cell>
          <cell r="D721">
            <v>-1116748.96</v>
          </cell>
        </row>
        <row r="722">
          <cell r="A722">
            <v>611002010001</v>
          </cell>
          <cell r="B722" t="str">
            <v>TITULOS VALORES CONSERVADOS PARA NEGOCIACION</v>
          </cell>
          <cell r="C722">
            <v>-1116748.96</v>
          </cell>
          <cell r="D722">
            <v>-1116748.96</v>
          </cell>
        </row>
        <row r="723">
          <cell r="A723">
            <v>61100201000102</v>
          </cell>
          <cell r="B723" t="str">
            <v>TITULOS VALORES TRANSFERIDOS</v>
          </cell>
          <cell r="C723">
            <v>-1116748.96</v>
          </cell>
          <cell r="D723">
            <v>-1116748.96</v>
          </cell>
        </row>
        <row r="724">
          <cell r="A724">
            <v>611004</v>
          </cell>
          <cell r="B724" t="str">
            <v>INTERESES SOBRE DEPOSITOS</v>
          </cell>
          <cell r="C724">
            <v>-60423.03</v>
          </cell>
          <cell r="D724">
            <v>-60423.03</v>
          </cell>
        </row>
        <row r="725">
          <cell r="A725">
            <v>6110040100</v>
          </cell>
          <cell r="B725" t="str">
            <v>EN EL BCR</v>
          </cell>
          <cell r="C725">
            <v>-393</v>
          </cell>
          <cell r="D725">
            <v>-393</v>
          </cell>
        </row>
        <row r="726">
          <cell r="A726">
            <v>611004010001</v>
          </cell>
          <cell r="B726" t="str">
            <v>DEPOSITOS PARA RESERVA DE LIQUDEZ</v>
          </cell>
          <cell r="C726">
            <v>-393</v>
          </cell>
          <cell r="D726">
            <v>-393</v>
          </cell>
        </row>
        <row r="727">
          <cell r="A727">
            <v>6110040200</v>
          </cell>
          <cell r="B727" t="str">
            <v>EN OTRAS INSTITUCIONES FINANCIERAS</v>
          </cell>
          <cell r="C727">
            <v>-60030.03</v>
          </cell>
          <cell r="D727">
            <v>-60030.03</v>
          </cell>
        </row>
        <row r="728">
          <cell r="A728">
            <v>611004020001</v>
          </cell>
          <cell r="B728" t="str">
            <v>OTRAS ENTIDADES DEL SISTEMA FIANCIERO</v>
          </cell>
          <cell r="C728">
            <v>-60030.03</v>
          </cell>
          <cell r="D728">
            <v>-60030.03</v>
          </cell>
        </row>
        <row r="729">
          <cell r="A729">
            <v>61100402000101</v>
          </cell>
          <cell r="B729" t="str">
            <v>DEPOSITOS A LA VISTA</v>
          </cell>
          <cell r="C729">
            <v>-60030.03</v>
          </cell>
          <cell r="D729">
            <v>-60030.03</v>
          </cell>
        </row>
        <row r="730">
          <cell r="A730">
            <v>6110040200010100</v>
          </cell>
          <cell r="B730" t="str">
            <v>BANCOS</v>
          </cell>
          <cell r="C730">
            <v>-60030.03</v>
          </cell>
          <cell r="D730">
            <v>-60030.03</v>
          </cell>
        </row>
        <row r="731">
          <cell r="A731">
            <v>62</v>
          </cell>
          <cell r="B731" t="str">
            <v>INGRESOS DE OTRAS OPERACIONES</v>
          </cell>
          <cell r="C731">
            <v>-1205927.6499999999</v>
          </cell>
          <cell r="D731">
            <v>-1205927.6499999999</v>
          </cell>
        </row>
        <row r="732">
          <cell r="A732">
            <v>621</v>
          </cell>
          <cell r="B732" t="str">
            <v>INGRESOS DE OTRAS OPERACIONES</v>
          </cell>
          <cell r="C732">
            <v>-1205927.6499999999</v>
          </cell>
          <cell r="D732">
            <v>-1205927.6499999999</v>
          </cell>
        </row>
        <row r="733">
          <cell r="A733">
            <v>6210</v>
          </cell>
          <cell r="B733" t="str">
            <v>INGRESOS DE OTRAS OPERACIONES</v>
          </cell>
          <cell r="C733">
            <v>-1205927.6499999999</v>
          </cell>
          <cell r="D733">
            <v>-1205927.6499999999</v>
          </cell>
        </row>
        <row r="734">
          <cell r="A734">
            <v>621002</v>
          </cell>
          <cell r="B734" t="str">
            <v>SERVICIOS TECNICOS</v>
          </cell>
          <cell r="C734">
            <v>-71002.31</v>
          </cell>
          <cell r="D734">
            <v>-71002.31</v>
          </cell>
        </row>
        <row r="735">
          <cell r="A735">
            <v>6210020300</v>
          </cell>
          <cell r="B735" t="str">
            <v>SERVICIOS DE CAPACITACION</v>
          </cell>
          <cell r="C735">
            <v>-15198</v>
          </cell>
          <cell r="D735">
            <v>-15198</v>
          </cell>
        </row>
        <row r="736">
          <cell r="A736">
            <v>6210020700</v>
          </cell>
          <cell r="B736" t="str">
            <v>ASESORIA</v>
          </cell>
          <cell r="C736">
            <v>-1800</v>
          </cell>
          <cell r="D736">
            <v>-1800</v>
          </cell>
        </row>
        <row r="737">
          <cell r="A737">
            <v>6210029100</v>
          </cell>
          <cell r="B737" t="str">
            <v>OTROS</v>
          </cell>
          <cell r="C737">
            <v>-54004.31</v>
          </cell>
          <cell r="D737">
            <v>-54004.31</v>
          </cell>
        </row>
        <row r="738">
          <cell r="A738">
            <v>621002910003</v>
          </cell>
          <cell r="B738" t="str">
            <v>SERVICIO DE SELECCION Y EVALUACION DE RECURSOS HUMANOS</v>
          </cell>
          <cell r="C738">
            <v>-1400</v>
          </cell>
          <cell r="D738">
            <v>-1400</v>
          </cell>
        </row>
        <row r="739">
          <cell r="A739">
            <v>621002910004</v>
          </cell>
          <cell r="B739" t="str">
            <v>SERVICIO DE CIERRE CENTRALIZADO EN CADI</v>
          </cell>
          <cell r="C739">
            <v>-23451.439999999999</v>
          </cell>
          <cell r="D739">
            <v>-23451.439999999999</v>
          </cell>
        </row>
        <row r="740">
          <cell r="A740">
            <v>621002910006</v>
          </cell>
          <cell r="B740" t="str">
            <v>SERVICIO DE ASESORIA MYPE</v>
          </cell>
          <cell r="C740">
            <v>-29152.87</v>
          </cell>
          <cell r="D740">
            <v>-29152.87</v>
          </cell>
        </row>
        <row r="741">
          <cell r="A741">
            <v>621004</v>
          </cell>
          <cell r="B741" t="str">
            <v>SERVICIOS FINANCIEROS</v>
          </cell>
          <cell r="C741">
            <v>-1134925.3400000001</v>
          </cell>
          <cell r="D741">
            <v>-1134925.3400000001</v>
          </cell>
        </row>
        <row r="742">
          <cell r="A742">
            <v>6210040400</v>
          </cell>
          <cell r="B742" t="str">
            <v>OTROS</v>
          </cell>
          <cell r="C742">
            <v>-1134925.3400000001</v>
          </cell>
          <cell r="D742">
            <v>-1134925.3400000001</v>
          </cell>
        </row>
        <row r="743">
          <cell r="A743">
            <v>621004040006</v>
          </cell>
          <cell r="B743" t="str">
            <v>SERVICIO DE SALUD A TU ALCANCE</v>
          </cell>
          <cell r="C743">
            <v>-1504.42</v>
          </cell>
          <cell r="D743">
            <v>-1504.42</v>
          </cell>
        </row>
        <row r="744">
          <cell r="A744">
            <v>621004040009</v>
          </cell>
          <cell r="B744" t="str">
            <v>COMISION POR PAGO REMESAS FAMILIARES</v>
          </cell>
          <cell r="C744">
            <v>-90434.93</v>
          </cell>
          <cell r="D744">
            <v>-90434.93</v>
          </cell>
        </row>
        <row r="745">
          <cell r="A745">
            <v>621004040010</v>
          </cell>
          <cell r="B745" t="str">
            <v>RESGUARDO Y CUSTODIA DE DOCUMENTOS</v>
          </cell>
          <cell r="C745">
            <v>-2312.9</v>
          </cell>
          <cell r="D745">
            <v>-2312.9</v>
          </cell>
        </row>
        <row r="746">
          <cell r="A746">
            <v>621004040018</v>
          </cell>
          <cell r="B746" t="str">
            <v>COMISIONES POR COMPRA TARJETAS DE DEBITO</v>
          </cell>
          <cell r="C746">
            <v>-54867.73</v>
          </cell>
          <cell r="D746">
            <v>-54867.73</v>
          </cell>
        </row>
        <row r="747">
          <cell r="A747">
            <v>621004040020</v>
          </cell>
          <cell r="B747" t="str">
            <v>COMISONES POR SERVICIO DE RETIRO TARJETA DE CREDITO ATMS</v>
          </cell>
          <cell r="C747">
            <v>-27</v>
          </cell>
          <cell r="D747">
            <v>-27</v>
          </cell>
        </row>
        <row r="748">
          <cell r="A748">
            <v>621004040021</v>
          </cell>
          <cell r="B748" t="str">
            <v>COMISIONES POR SERVICIO RETIRO DE EFECTIVO TARJETA DE DEBITO</v>
          </cell>
          <cell r="C748">
            <v>-7311.1</v>
          </cell>
          <cell r="D748">
            <v>-7311.1</v>
          </cell>
        </row>
        <row r="749">
          <cell r="A749">
            <v>621004040022</v>
          </cell>
          <cell r="B749" t="str">
            <v>COMISION RUTEO TRANSACCIONES TARJETA DE CREDITO POS</v>
          </cell>
          <cell r="C749">
            <v>-139211.81</v>
          </cell>
          <cell r="D749">
            <v>-139211.81</v>
          </cell>
        </row>
        <row r="750">
          <cell r="A750">
            <v>621004040023</v>
          </cell>
          <cell r="B750" t="str">
            <v>COMISION RUTEO TRANSACCIONES TARJETA DE DEBITO POS</v>
          </cell>
          <cell r="C750">
            <v>-68871.92</v>
          </cell>
          <cell r="D750">
            <v>-68871.92</v>
          </cell>
        </row>
        <row r="751">
          <cell r="A751">
            <v>621004040027</v>
          </cell>
          <cell r="B751" t="str">
            <v>ADMINISTRACION TARJETA DE CREDITO</v>
          </cell>
          <cell r="C751">
            <v>-229271.53</v>
          </cell>
          <cell r="D751">
            <v>-229271.53</v>
          </cell>
        </row>
        <row r="752">
          <cell r="A752">
            <v>621004040028</v>
          </cell>
          <cell r="B752" t="str">
            <v>ADMINISTRACION TARJETA DE DEBITO</v>
          </cell>
          <cell r="C752">
            <v>-171212.3</v>
          </cell>
          <cell r="D752">
            <v>-171212.3</v>
          </cell>
        </row>
        <row r="753">
          <cell r="A753">
            <v>621004040031</v>
          </cell>
          <cell r="B753" t="str">
            <v>SERVICIO SARO</v>
          </cell>
          <cell r="C753">
            <v>-33451.379999999997</v>
          </cell>
          <cell r="D753">
            <v>-33451.379999999997</v>
          </cell>
        </row>
        <row r="754">
          <cell r="A754">
            <v>621004040032</v>
          </cell>
          <cell r="B754" t="str">
            <v>SERVICIO CREDIT SCORING</v>
          </cell>
          <cell r="C754">
            <v>-34070.85</v>
          </cell>
          <cell r="D754">
            <v>-34070.85</v>
          </cell>
        </row>
        <row r="755">
          <cell r="A755">
            <v>621004040044</v>
          </cell>
          <cell r="B755" t="str">
            <v>COMISIONES POR SERVICIO DE RED ATM´S</v>
          </cell>
          <cell r="C755">
            <v>-76399.22</v>
          </cell>
          <cell r="D755">
            <v>-76399.22</v>
          </cell>
        </row>
        <row r="756">
          <cell r="A756">
            <v>621004040045</v>
          </cell>
          <cell r="B756" t="str">
            <v>ADMINISTRACION Y OTROS SERVICIOS ATM´S</v>
          </cell>
          <cell r="C756">
            <v>-9100</v>
          </cell>
          <cell r="D756">
            <v>-9100</v>
          </cell>
        </row>
        <row r="757">
          <cell r="A757">
            <v>621004040047</v>
          </cell>
          <cell r="B757" t="str">
            <v>CORRESPONSALES NO BANCARIOS</v>
          </cell>
          <cell r="C757">
            <v>-13853.33</v>
          </cell>
          <cell r="D757">
            <v>-13853.33</v>
          </cell>
        </row>
        <row r="758">
          <cell r="A758">
            <v>62100404004701</v>
          </cell>
          <cell r="B758" t="str">
            <v>COMISION POR SERVICIO DE RED DE CNB</v>
          </cell>
          <cell r="C758">
            <v>-13707.15</v>
          </cell>
          <cell r="D758">
            <v>-13707.15</v>
          </cell>
        </row>
        <row r="759">
          <cell r="A759">
            <v>62100404004703</v>
          </cell>
          <cell r="B759" t="str">
            <v>COMISION DE SERVICIOS CNB´S ADMINISTRADOS POR FEDESERVI</v>
          </cell>
          <cell r="C759">
            <v>-146.18</v>
          </cell>
          <cell r="D759">
            <v>-146.18</v>
          </cell>
        </row>
        <row r="760">
          <cell r="A760">
            <v>621004040048</v>
          </cell>
          <cell r="B760" t="str">
            <v>ADMINISTRACION Y OTROS SERVICIOS CNB</v>
          </cell>
          <cell r="C760">
            <v>-5525</v>
          </cell>
          <cell r="D760">
            <v>-5525</v>
          </cell>
        </row>
        <row r="761">
          <cell r="A761">
            <v>621004040049</v>
          </cell>
          <cell r="B761" t="str">
            <v>COMISION POR OPERACIONES INTERENTIDADES</v>
          </cell>
          <cell r="C761">
            <v>-443.75</v>
          </cell>
          <cell r="D761">
            <v>-443.75</v>
          </cell>
        </row>
        <row r="762">
          <cell r="A762">
            <v>621004040050</v>
          </cell>
          <cell r="B762" t="str">
            <v>COMISION POR SERVICIO DE COLECTURIA BELCORP</v>
          </cell>
          <cell r="C762">
            <v>-226.59</v>
          </cell>
          <cell r="D762">
            <v>-226.59</v>
          </cell>
        </row>
        <row r="763">
          <cell r="A763">
            <v>621004040056</v>
          </cell>
          <cell r="B763" t="str">
            <v>SERVICIO DE BANCA MOVIL</v>
          </cell>
          <cell r="C763">
            <v>-74938.559999999998</v>
          </cell>
          <cell r="D763">
            <v>-74938.559999999998</v>
          </cell>
        </row>
        <row r="764">
          <cell r="A764">
            <v>62100404005601</v>
          </cell>
          <cell r="B764" t="str">
            <v>COMISION POR SERVICIO DE BANCA MOVIL</v>
          </cell>
          <cell r="C764">
            <v>-18303.310000000001</v>
          </cell>
          <cell r="D764">
            <v>-18303.310000000001</v>
          </cell>
        </row>
        <row r="765">
          <cell r="A765">
            <v>62100404005602</v>
          </cell>
          <cell r="B765" t="str">
            <v>SERVICIO DE ADMINISTRACION DE BANCA MOVIL</v>
          </cell>
          <cell r="C765">
            <v>-56635.25</v>
          </cell>
          <cell r="D765">
            <v>-56635.25</v>
          </cell>
        </row>
        <row r="766">
          <cell r="A766">
            <v>621004040060</v>
          </cell>
          <cell r="B766" t="str">
            <v>CALL CENTER TARJETAS</v>
          </cell>
          <cell r="C766">
            <v>-112247.12</v>
          </cell>
          <cell r="D766">
            <v>-112247.12</v>
          </cell>
        </row>
        <row r="767">
          <cell r="A767">
            <v>621004040061</v>
          </cell>
          <cell r="B767" t="str">
            <v>SERVICIOS DE COLECTURIA</v>
          </cell>
          <cell r="C767">
            <v>-293.52999999999997</v>
          </cell>
          <cell r="D767">
            <v>-293.52999999999997</v>
          </cell>
        </row>
        <row r="768">
          <cell r="A768">
            <v>621004040065</v>
          </cell>
          <cell r="B768" t="str">
            <v>COMISION POR SERVICIOS DE COMERCIALIZACION</v>
          </cell>
          <cell r="C768">
            <v>-15.37</v>
          </cell>
          <cell r="D768">
            <v>-15.37</v>
          </cell>
        </row>
        <row r="769">
          <cell r="A769">
            <v>62100404006501</v>
          </cell>
          <cell r="B769" t="str">
            <v>COMERCIALIZACION DE SEGURO REMESAS FAMILIARES</v>
          </cell>
          <cell r="C769">
            <v>-15.37</v>
          </cell>
          <cell r="D769">
            <v>-15.37</v>
          </cell>
        </row>
        <row r="770">
          <cell r="A770">
            <v>621004040066</v>
          </cell>
          <cell r="B770" t="str">
            <v>SERVICIO DE KIOSKOS FINANCIEROS</v>
          </cell>
          <cell r="C770">
            <v>-903.4</v>
          </cell>
          <cell r="D770">
            <v>-903.4</v>
          </cell>
        </row>
        <row r="771">
          <cell r="A771">
            <v>62100404006601</v>
          </cell>
          <cell r="B771" t="str">
            <v>COMISION POR USO DE KIOSKOS</v>
          </cell>
          <cell r="C771">
            <v>-0.5</v>
          </cell>
          <cell r="D771">
            <v>-0.5</v>
          </cell>
        </row>
        <row r="772">
          <cell r="A772">
            <v>62100404006602</v>
          </cell>
          <cell r="B772" t="str">
            <v>COMISION POR RUTEO DE TRANSACCION DE KIOSKOS</v>
          </cell>
          <cell r="C772">
            <v>-2.9</v>
          </cell>
          <cell r="D772">
            <v>-2.9</v>
          </cell>
        </row>
        <row r="773">
          <cell r="A773">
            <v>62100404006603</v>
          </cell>
          <cell r="B773" t="str">
            <v>COMISION POR SERVICIO DE ADMINISTRACION DE KIOSKOS</v>
          </cell>
          <cell r="C773">
            <v>-900</v>
          </cell>
          <cell r="D773">
            <v>-900</v>
          </cell>
        </row>
        <row r="774">
          <cell r="A774">
            <v>621004040068</v>
          </cell>
          <cell r="B774" t="str">
            <v>INGRESO POR SERVICIOS DE AGENCIAS DE FEDECREDITO</v>
          </cell>
          <cell r="C774">
            <v>-2894</v>
          </cell>
          <cell r="D774">
            <v>-2894</v>
          </cell>
        </row>
        <row r="775">
          <cell r="A775">
            <v>62100404006801</v>
          </cell>
          <cell r="B775" t="str">
            <v>AGENCIA MULTIPLAZA</v>
          </cell>
          <cell r="C775">
            <v>-1179</v>
          </cell>
          <cell r="D775">
            <v>-1179</v>
          </cell>
        </row>
        <row r="776">
          <cell r="A776">
            <v>62100404006802</v>
          </cell>
          <cell r="B776" t="str">
            <v>AGENCIA WORLD TRADE CENTER</v>
          </cell>
          <cell r="C776">
            <v>-1715</v>
          </cell>
          <cell r="D776">
            <v>-1715</v>
          </cell>
        </row>
        <row r="777">
          <cell r="A777">
            <v>621004040099</v>
          </cell>
          <cell r="B777" t="str">
            <v>OTROS</v>
          </cell>
          <cell r="C777">
            <v>-5537.6</v>
          </cell>
          <cell r="D777">
            <v>-5537.6</v>
          </cell>
        </row>
        <row r="778">
          <cell r="A778">
            <v>63</v>
          </cell>
          <cell r="B778" t="str">
            <v>INGRESOS NO OPERACIONALES</v>
          </cell>
          <cell r="C778">
            <v>-236759.75</v>
          </cell>
          <cell r="D778">
            <v>-236759.75</v>
          </cell>
        </row>
        <row r="779">
          <cell r="A779">
            <v>631</v>
          </cell>
          <cell r="B779" t="str">
            <v>INGRESOS NO OPERACIONALES</v>
          </cell>
          <cell r="C779">
            <v>-236759.75</v>
          </cell>
          <cell r="D779">
            <v>-236759.75</v>
          </cell>
        </row>
        <row r="780">
          <cell r="A780">
            <v>6310</v>
          </cell>
          <cell r="B780" t="str">
            <v>INGRESOS NO OPERACIONALES</v>
          </cell>
          <cell r="C780">
            <v>-236759.75</v>
          </cell>
          <cell r="D780">
            <v>-236759.75</v>
          </cell>
        </row>
        <row r="781">
          <cell r="A781">
            <v>631001</v>
          </cell>
          <cell r="B781" t="str">
            <v>INGRESOS DE EJERCICIOS ANTERIORES</v>
          </cell>
          <cell r="C781">
            <v>-47918.25</v>
          </cell>
          <cell r="D781">
            <v>-47918.25</v>
          </cell>
        </row>
        <row r="782">
          <cell r="A782">
            <v>6310010400</v>
          </cell>
          <cell r="B782" t="str">
            <v>LIBERACI¢N DE RESERVAS DE SANEAMIENTO</v>
          </cell>
          <cell r="C782">
            <v>-47918.25</v>
          </cell>
          <cell r="D782">
            <v>-47918.25</v>
          </cell>
        </row>
        <row r="783">
          <cell r="A783">
            <v>631001040001</v>
          </cell>
          <cell r="B783" t="str">
            <v>CAPITAL</v>
          </cell>
          <cell r="C783">
            <v>-1299.75</v>
          </cell>
          <cell r="D783">
            <v>-1299.75</v>
          </cell>
        </row>
        <row r="784">
          <cell r="A784">
            <v>63100104000101</v>
          </cell>
          <cell r="B784" t="str">
            <v>RESERVA PRESTAMOS CATEGORIA A2 Y B</v>
          </cell>
          <cell r="C784">
            <v>-1299.75</v>
          </cell>
          <cell r="D784">
            <v>-1299.75</v>
          </cell>
        </row>
        <row r="785">
          <cell r="A785">
            <v>631001040002</v>
          </cell>
          <cell r="B785" t="str">
            <v>INTERESES</v>
          </cell>
          <cell r="C785">
            <v>-7.55</v>
          </cell>
          <cell r="D785">
            <v>-7.55</v>
          </cell>
        </row>
        <row r="786">
          <cell r="A786">
            <v>63100104000201</v>
          </cell>
          <cell r="B786" t="str">
            <v>RESERVA PRESTAMOS CATEGORIA A2 Y B</v>
          </cell>
          <cell r="C786">
            <v>-7.55</v>
          </cell>
          <cell r="D786">
            <v>-7.55</v>
          </cell>
        </row>
        <row r="787">
          <cell r="A787">
            <v>631001040003</v>
          </cell>
          <cell r="B787" t="str">
            <v>CUENTAS POR COBRAR</v>
          </cell>
          <cell r="C787">
            <v>-2324.1799999999998</v>
          </cell>
          <cell r="D787">
            <v>-2324.1799999999998</v>
          </cell>
        </row>
        <row r="788">
          <cell r="A788">
            <v>631001040006</v>
          </cell>
          <cell r="B788" t="str">
            <v>RESERVA VOLUNTARIA DE PRESTAMOS</v>
          </cell>
          <cell r="C788">
            <v>-44286.77</v>
          </cell>
          <cell r="D788">
            <v>-44286.77</v>
          </cell>
        </row>
        <row r="789">
          <cell r="A789">
            <v>631003</v>
          </cell>
          <cell r="B789" t="str">
            <v>INGRESOS POR EXPLOTACION DE ACTIVOS</v>
          </cell>
          <cell r="C789">
            <v>-4500</v>
          </cell>
          <cell r="D789">
            <v>-4500</v>
          </cell>
        </row>
        <row r="790">
          <cell r="A790">
            <v>6310030100</v>
          </cell>
          <cell r="B790" t="str">
            <v>ACTIVO FIJO</v>
          </cell>
          <cell r="C790">
            <v>-4500</v>
          </cell>
          <cell r="D790">
            <v>-4500</v>
          </cell>
        </row>
        <row r="791">
          <cell r="A791">
            <v>631003010001</v>
          </cell>
          <cell r="B791" t="str">
            <v>INMUEBLES</v>
          </cell>
          <cell r="C791">
            <v>-4500</v>
          </cell>
          <cell r="D791">
            <v>-4500</v>
          </cell>
        </row>
        <row r="792">
          <cell r="A792">
            <v>631099</v>
          </cell>
          <cell r="B792" t="str">
            <v>OTROS</v>
          </cell>
          <cell r="C792">
            <v>-184341.5</v>
          </cell>
          <cell r="D792">
            <v>-184341.5</v>
          </cell>
        </row>
        <row r="793">
          <cell r="A793">
            <v>6310990100</v>
          </cell>
          <cell r="B793" t="str">
            <v>OTROS</v>
          </cell>
          <cell r="C793">
            <v>-184341.5</v>
          </cell>
          <cell r="D793">
            <v>-184341.5</v>
          </cell>
        </row>
        <row r="794">
          <cell r="A794">
            <v>631099010008</v>
          </cell>
          <cell r="B794" t="str">
            <v>ASISTENCIA MEDICA</v>
          </cell>
          <cell r="C794">
            <v>-318.58</v>
          </cell>
          <cell r="D794">
            <v>-318.58</v>
          </cell>
        </row>
        <row r="795">
          <cell r="A795">
            <v>631099010010</v>
          </cell>
          <cell r="B795" t="str">
            <v>INGRESOS POR SOBREGIRO DISPONIBLE DE ENTIDADES SOCIAS</v>
          </cell>
          <cell r="C795">
            <v>-5457.3</v>
          </cell>
          <cell r="D795">
            <v>-5457.3</v>
          </cell>
        </row>
        <row r="796">
          <cell r="A796">
            <v>631099010099</v>
          </cell>
          <cell r="B796" t="str">
            <v>OTROS</v>
          </cell>
          <cell r="C796">
            <v>-178565.62</v>
          </cell>
          <cell r="D796">
            <v>-178565.62</v>
          </cell>
        </row>
        <row r="797">
          <cell r="A797">
            <v>0</v>
          </cell>
          <cell r="C797"/>
          <cell r="D797"/>
        </row>
        <row r="798">
          <cell r="A798">
            <v>0</v>
          </cell>
          <cell r="B798" t="str">
            <v>TOTAL INGRESOS</v>
          </cell>
          <cell r="C798">
            <v>-4617008.6399999997</v>
          </cell>
          <cell r="D798">
            <v>-4617008.6399999997</v>
          </cell>
        </row>
        <row r="799">
          <cell r="A799">
            <v>0</v>
          </cell>
          <cell r="C799"/>
          <cell r="D799"/>
        </row>
        <row r="800">
          <cell r="A800">
            <v>0</v>
          </cell>
          <cell r="B800" t="str">
            <v>TOTAL CUENTAS ACREEDORAS</v>
          </cell>
          <cell r="C800">
            <v>-612802539.35000002</v>
          </cell>
          <cell r="D800">
            <v>-612802539.35000002</v>
          </cell>
        </row>
        <row r="801">
          <cell r="A801">
            <v>0</v>
          </cell>
          <cell r="C801"/>
          <cell r="D801"/>
        </row>
        <row r="802">
          <cell r="A802">
            <v>0</v>
          </cell>
          <cell r="B802" t="str">
            <v>CUENTAS DE ORDEN</v>
          </cell>
          <cell r="C802">
            <v>0</v>
          </cell>
          <cell r="D802">
            <v>0</v>
          </cell>
        </row>
        <row r="803">
          <cell r="A803">
            <v>0</v>
          </cell>
          <cell r="C803"/>
          <cell r="D803"/>
        </row>
        <row r="804">
          <cell r="A804">
            <v>91</v>
          </cell>
          <cell r="B804" t="str">
            <v>INFORMACION FINANCIERA</v>
          </cell>
          <cell r="C804">
            <v>213520715.78999999</v>
          </cell>
          <cell r="D804">
            <v>213520715.78999999</v>
          </cell>
        </row>
        <row r="805">
          <cell r="A805">
            <v>911</v>
          </cell>
          <cell r="B805" t="str">
            <v>DERECHOS Y OBLIGACIONES POR CREDITOS</v>
          </cell>
          <cell r="C805">
            <v>64916157.890000001</v>
          </cell>
          <cell r="D805">
            <v>64916157.890000001</v>
          </cell>
        </row>
        <row r="806">
          <cell r="A806">
            <v>9110</v>
          </cell>
          <cell r="B806" t="str">
            <v>DERECHOS Y OBLIGACIONES POR CREDITOS</v>
          </cell>
          <cell r="C806">
            <v>64916157.890000001</v>
          </cell>
          <cell r="D806">
            <v>64916157.890000001</v>
          </cell>
        </row>
        <row r="807">
          <cell r="A807">
            <v>911001</v>
          </cell>
          <cell r="B807" t="str">
            <v>DISPONIBILIDAD POR CREDITOS OBTENIDOS</v>
          </cell>
          <cell r="C807">
            <v>64916157.890000001</v>
          </cell>
          <cell r="D807">
            <v>64916157.890000001</v>
          </cell>
        </row>
        <row r="808">
          <cell r="A808">
            <v>9110010101</v>
          </cell>
          <cell r="B808" t="str">
            <v>OTORGADOS POR EL BMI</v>
          </cell>
          <cell r="C808">
            <v>45806356.789999999</v>
          </cell>
          <cell r="D808">
            <v>45806356.789999999</v>
          </cell>
        </row>
        <row r="809">
          <cell r="A809">
            <v>9110010501</v>
          </cell>
          <cell r="B809" t="str">
            <v>OTORGADOS POR BANCOS</v>
          </cell>
          <cell r="C809">
            <v>18162.57</v>
          </cell>
          <cell r="D809">
            <v>18162.57</v>
          </cell>
        </row>
        <row r="810">
          <cell r="A810">
            <v>9110010601</v>
          </cell>
          <cell r="B810" t="str">
            <v>OTRAS ENTIDADES DEL SISTEMA FINANCIERO</v>
          </cell>
          <cell r="C810">
            <v>6332450</v>
          </cell>
          <cell r="D810">
            <v>6332450</v>
          </cell>
        </row>
        <row r="811">
          <cell r="A811">
            <v>9110010701</v>
          </cell>
          <cell r="B811" t="str">
            <v>OTORGADOS POR BANCOS EXTRANJEROS</v>
          </cell>
          <cell r="C811">
            <v>12759188.529999999</v>
          </cell>
          <cell r="D811">
            <v>12759188.529999999</v>
          </cell>
        </row>
        <row r="812">
          <cell r="A812">
            <v>912</v>
          </cell>
          <cell r="B812" t="str">
            <v>FONDOS EN ADMINISTRACION</v>
          </cell>
          <cell r="C812">
            <v>6652250.0099999998</v>
          </cell>
          <cell r="D812">
            <v>6652250.0099999998</v>
          </cell>
        </row>
        <row r="813">
          <cell r="A813">
            <v>9120</v>
          </cell>
          <cell r="B813" t="str">
            <v>FONDOS EN ADMINISTRACION</v>
          </cell>
          <cell r="C813">
            <v>6652250.0099999998</v>
          </cell>
          <cell r="D813">
            <v>6652250.0099999998</v>
          </cell>
        </row>
        <row r="814">
          <cell r="A814">
            <v>912000</v>
          </cell>
          <cell r="B814" t="str">
            <v>FONDOS EN ADMINISTRACION</v>
          </cell>
          <cell r="C814">
            <v>6652250.0099999998</v>
          </cell>
          <cell r="D814">
            <v>6652250.0099999998</v>
          </cell>
        </row>
        <row r="815">
          <cell r="A815">
            <v>9120000001</v>
          </cell>
          <cell r="B815" t="str">
            <v>FONDOS EN ADMINISTRACION</v>
          </cell>
          <cell r="C815">
            <v>6652250.0099999998</v>
          </cell>
          <cell r="D815">
            <v>6652250.0099999998</v>
          </cell>
        </row>
        <row r="816">
          <cell r="A816">
            <v>912000000101</v>
          </cell>
          <cell r="B816" t="str">
            <v>PRODERNOR</v>
          </cell>
          <cell r="C816">
            <v>6346.6</v>
          </cell>
          <cell r="D816">
            <v>6346.6</v>
          </cell>
        </row>
        <row r="817">
          <cell r="A817">
            <v>912000000199</v>
          </cell>
          <cell r="B817" t="str">
            <v>OTROS FONDOS</v>
          </cell>
          <cell r="C817">
            <v>6645903.4100000001</v>
          </cell>
          <cell r="D817">
            <v>6645903.4100000001</v>
          </cell>
        </row>
        <row r="818">
          <cell r="A818">
            <v>91200000019901</v>
          </cell>
          <cell r="B818" t="str">
            <v>PROYECTO IMCA - FEDECREDITO</v>
          </cell>
          <cell r="C818">
            <v>5257165.34</v>
          </cell>
          <cell r="D818">
            <v>5257165.34</v>
          </cell>
        </row>
        <row r="819">
          <cell r="A819">
            <v>9120000001990090</v>
          </cell>
          <cell r="B819" t="str">
            <v>APORTE IMCA WSBI</v>
          </cell>
          <cell r="C819">
            <v>1800000</v>
          </cell>
          <cell r="D819">
            <v>1800000</v>
          </cell>
        </row>
        <row r="820">
          <cell r="A820">
            <v>9120000001990090</v>
          </cell>
          <cell r="B820" t="str">
            <v>APORTE ENTIDADES SOCIAS</v>
          </cell>
          <cell r="C820">
            <v>1999980.8</v>
          </cell>
          <cell r="D820">
            <v>1999980.8</v>
          </cell>
        </row>
        <row r="821">
          <cell r="A821">
            <v>9120000001990090</v>
          </cell>
          <cell r="B821" t="str">
            <v>APORTE FEDECREDITO</v>
          </cell>
          <cell r="C821">
            <v>1457184.54</v>
          </cell>
          <cell r="D821">
            <v>1457184.54</v>
          </cell>
        </row>
        <row r="822">
          <cell r="A822">
            <v>91200000019902</v>
          </cell>
          <cell r="B822" t="str">
            <v>PROYECTO IMCA - FEDECREDITO</v>
          </cell>
          <cell r="C822">
            <v>1388738.07</v>
          </cell>
          <cell r="D822">
            <v>1388738.07</v>
          </cell>
        </row>
        <row r="823">
          <cell r="A823">
            <v>915</v>
          </cell>
          <cell r="B823" t="str">
            <v>INTERESES SOBRE PRESTAMOS DE DUDOSA RECUPERACION</v>
          </cell>
          <cell r="C823">
            <v>53167.040000000001</v>
          </cell>
          <cell r="D823">
            <v>53167.040000000001</v>
          </cell>
        </row>
        <row r="824">
          <cell r="A824">
            <v>9150</v>
          </cell>
          <cell r="B824" t="str">
            <v>INTERESES SOBRE PRESTAMOS DE DUDOSA RECUPERACION</v>
          </cell>
          <cell r="C824">
            <v>53167.040000000001</v>
          </cell>
          <cell r="D824">
            <v>53167.040000000001</v>
          </cell>
        </row>
        <row r="825">
          <cell r="A825">
            <v>915000</v>
          </cell>
          <cell r="B825" t="str">
            <v>INTERESES SOBRE PRESTAMOS DE DUDOSA RECUPERACION</v>
          </cell>
          <cell r="C825">
            <v>53167.040000000001</v>
          </cell>
          <cell r="D825">
            <v>53167.040000000001</v>
          </cell>
        </row>
        <row r="826">
          <cell r="A826">
            <v>916</v>
          </cell>
          <cell r="B826" t="str">
            <v>CARTERA DE PRESTAMOS DE DUDOSA RECUPERACION</v>
          </cell>
          <cell r="C826">
            <v>141623491.87</v>
          </cell>
          <cell r="D826">
            <v>141623491.87</v>
          </cell>
        </row>
        <row r="827">
          <cell r="A827">
            <v>9160</v>
          </cell>
          <cell r="B827" t="str">
            <v>CARTERA DE PRESTAMOS PIGNORADA</v>
          </cell>
          <cell r="C827">
            <v>141623491.87</v>
          </cell>
          <cell r="D827">
            <v>141623491.87</v>
          </cell>
        </row>
        <row r="828">
          <cell r="A828">
            <v>916001</v>
          </cell>
          <cell r="B828" t="str">
            <v>A FAVOR DEL BMI</v>
          </cell>
          <cell r="C828">
            <v>12658281.07</v>
          </cell>
          <cell r="D828">
            <v>12658281.07</v>
          </cell>
        </row>
        <row r="829">
          <cell r="A829">
            <v>9160010901</v>
          </cell>
          <cell r="B829" t="str">
            <v>PRESTAMOS A OTROS</v>
          </cell>
          <cell r="C829">
            <v>12658281.07</v>
          </cell>
          <cell r="D829">
            <v>12658281.07</v>
          </cell>
        </row>
        <row r="830">
          <cell r="A830">
            <v>916005</v>
          </cell>
          <cell r="B830" t="str">
            <v>A FAVOR DE OTRAS ENTIDADES DEL SISTEMA FINANCIERO</v>
          </cell>
          <cell r="C830">
            <v>14914830.85</v>
          </cell>
          <cell r="D830">
            <v>14914830.85</v>
          </cell>
        </row>
        <row r="831">
          <cell r="A831">
            <v>9160050901</v>
          </cell>
          <cell r="B831" t="str">
            <v>PRESTAMOS A OTROS</v>
          </cell>
          <cell r="C831">
            <v>14914830.85</v>
          </cell>
          <cell r="D831">
            <v>14914830.85</v>
          </cell>
        </row>
        <row r="832">
          <cell r="A832">
            <v>916005090101</v>
          </cell>
          <cell r="B832" t="str">
            <v>BANCOS</v>
          </cell>
          <cell r="C832">
            <v>14914830.85</v>
          </cell>
          <cell r="D832">
            <v>14914830.85</v>
          </cell>
        </row>
        <row r="833">
          <cell r="A833">
            <v>916006</v>
          </cell>
          <cell r="B833" t="str">
            <v>A FAVOR DE OTRAS ENTIDADES EXTRANJERAS</v>
          </cell>
          <cell r="C833">
            <v>114050379.95</v>
          </cell>
          <cell r="D833">
            <v>114050379.95</v>
          </cell>
        </row>
        <row r="834">
          <cell r="A834">
            <v>9160060901</v>
          </cell>
          <cell r="B834" t="str">
            <v>PRESTAMOS A OTROS</v>
          </cell>
          <cell r="C834">
            <v>114050379.95</v>
          </cell>
          <cell r="D834">
            <v>114050379.95</v>
          </cell>
        </row>
        <row r="835">
          <cell r="A835">
            <v>917</v>
          </cell>
          <cell r="B835" t="str">
            <v>SALDOS A CARGO DE DEUDORES</v>
          </cell>
          <cell r="C835">
            <v>275648.98</v>
          </cell>
          <cell r="D835">
            <v>275648.98</v>
          </cell>
        </row>
        <row r="836">
          <cell r="A836">
            <v>9170</v>
          </cell>
          <cell r="B836" t="str">
            <v>SALDOS A CARGO DE DEUDORES</v>
          </cell>
          <cell r="C836">
            <v>275648.98</v>
          </cell>
          <cell r="D836">
            <v>275648.98</v>
          </cell>
        </row>
        <row r="837">
          <cell r="A837">
            <v>917000</v>
          </cell>
          <cell r="B837" t="str">
            <v>SALDOS A CARGO DE DEUDORES</v>
          </cell>
          <cell r="C837">
            <v>275648.98</v>
          </cell>
          <cell r="D837">
            <v>275648.98</v>
          </cell>
        </row>
        <row r="838">
          <cell r="A838">
            <v>9170000001</v>
          </cell>
          <cell r="B838" t="str">
            <v>SALDOS A CARGO DE DEUDORES</v>
          </cell>
          <cell r="C838">
            <v>275648.98</v>
          </cell>
          <cell r="D838">
            <v>275648.98</v>
          </cell>
        </row>
        <row r="839">
          <cell r="A839">
            <v>917000000104</v>
          </cell>
          <cell r="B839" t="str">
            <v>OTROS</v>
          </cell>
          <cell r="C839">
            <v>275648.98</v>
          </cell>
          <cell r="D839">
            <v>275648.98</v>
          </cell>
        </row>
        <row r="840">
          <cell r="A840">
            <v>92</v>
          </cell>
          <cell r="B840" t="str">
            <v>EXISTENCIAS EN LA BOVEDA</v>
          </cell>
          <cell r="C840">
            <v>254576610.90000001</v>
          </cell>
          <cell r="D840">
            <v>254576610.90000001</v>
          </cell>
        </row>
        <row r="841">
          <cell r="A841">
            <v>921</v>
          </cell>
          <cell r="B841" t="str">
            <v>DOCUMENTOS DE PRESTAMOS Y CREDITOS</v>
          </cell>
          <cell r="C841">
            <v>59518079.299999997</v>
          </cell>
          <cell r="D841">
            <v>59518079.299999997</v>
          </cell>
        </row>
        <row r="842">
          <cell r="A842">
            <v>9210</v>
          </cell>
          <cell r="B842" t="str">
            <v>DOCUMENTOS DE PRESTAMOS Y CREDITOS</v>
          </cell>
          <cell r="C842">
            <v>59518079.299999997</v>
          </cell>
          <cell r="D842">
            <v>59518079.299999997</v>
          </cell>
        </row>
        <row r="843">
          <cell r="A843">
            <v>921000</v>
          </cell>
          <cell r="B843" t="str">
            <v>DOCUMENTOS DE PRESTAMOS Y CREDITOS</v>
          </cell>
          <cell r="C843">
            <v>59518079.299999997</v>
          </cell>
          <cell r="D843">
            <v>59518079.299999997</v>
          </cell>
        </row>
        <row r="844">
          <cell r="A844">
            <v>9210000100</v>
          </cell>
          <cell r="B844" t="str">
            <v>CON HIPOTECA</v>
          </cell>
          <cell r="C844">
            <v>7450242.5899999999</v>
          </cell>
          <cell r="D844">
            <v>7450242.5899999999</v>
          </cell>
        </row>
        <row r="845">
          <cell r="A845">
            <v>9210000400</v>
          </cell>
          <cell r="B845" t="str">
            <v>CON PRENDA SIN DESPLAZAMIENTO</v>
          </cell>
          <cell r="C845">
            <v>52067836.710000001</v>
          </cell>
          <cell r="D845">
            <v>52067836.710000001</v>
          </cell>
        </row>
        <row r="846">
          <cell r="A846">
            <v>922</v>
          </cell>
          <cell r="B846" t="str">
            <v>TITULOSVALORES Y OTROS DOCUMENTOS</v>
          </cell>
          <cell r="C846">
            <v>56603.65</v>
          </cell>
          <cell r="D846">
            <v>56603.65</v>
          </cell>
        </row>
        <row r="847">
          <cell r="A847">
            <v>9220</v>
          </cell>
          <cell r="B847" t="str">
            <v>TITULOSVALORES Y OTROS DOCUMENTOS</v>
          </cell>
          <cell r="C847">
            <v>56603.65</v>
          </cell>
          <cell r="D847">
            <v>56603.65</v>
          </cell>
        </row>
        <row r="848">
          <cell r="A848">
            <v>922008</v>
          </cell>
          <cell r="B848" t="str">
            <v>DOCUMENTOS EN CUSTODIA</v>
          </cell>
          <cell r="C848">
            <v>56603.65</v>
          </cell>
          <cell r="D848">
            <v>56603.65</v>
          </cell>
        </row>
        <row r="849">
          <cell r="A849">
            <v>9220080100</v>
          </cell>
          <cell r="B849" t="str">
            <v>PROPIOS</v>
          </cell>
          <cell r="C849">
            <v>56603.65</v>
          </cell>
          <cell r="D849">
            <v>56603.65</v>
          </cell>
        </row>
        <row r="850">
          <cell r="A850">
            <v>923</v>
          </cell>
          <cell r="B850" t="str">
            <v>CARTERA DE INVERSIONES FINANCIERAS</v>
          </cell>
          <cell r="C850">
            <v>194804148.22999999</v>
          </cell>
          <cell r="D850">
            <v>194804148.22999999</v>
          </cell>
        </row>
        <row r="851">
          <cell r="A851">
            <v>9230</v>
          </cell>
          <cell r="B851" t="str">
            <v>CARTERA DE INVERSIONES FINANCIERAS</v>
          </cell>
          <cell r="C851">
            <v>194804148.22999999</v>
          </cell>
          <cell r="D851">
            <v>194804148.22999999</v>
          </cell>
        </row>
        <row r="852">
          <cell r="A852">
            <v>923001</v>
          </cell>
          <cell r="B852" t="str">
            <v>TITULOSVALORES NEGOCIABLES</v>
          </cell>
          <cell r="C852">
            <v>190890500</v>
          </cell>
          <cell r="D852">
            <v>190890500</v>
          </cell>
        </row>
        <row r="853">
          <cell r="A853">
            <v>9230010201</v>
          </cell>
          <cell r="B853" t="str">
            <v>EMITIDOS POR EL ESTADO</v>
          </cell>
          <cell r="C853">
            <v>190890500</v>
          </cell>
          <cell r="D853">
            <v>190890500</v>
          </cell>
        </row>
        <row r="854">
          <cell r="A854">
            <v>923002</v>
          </cell>
          <cell r="B854" t="str">
            <v>TITULOSVALORES NO NEGOCIABLES</v>
          </cell>
          <cell r="C854">
            <v>3913648.23</v>
          </cell>
          <cell r="D854">
            <v>3913648.23</v>
          </cell>
        </row>
        <row r="855">
          <cell r="A855">
            <v>9230020701</v>
          </cell>
          <cell r="B855" t="str">
            <v>EMITIDOS POR INSTITUCIONES EXTRANJERAS</v>
          </cell>
          <cell r="C855">
            <v>3913648.23</v>
          </cell>
          <cell r="D855">
            <v>3913648.23</v>
          </cell>
        </row>
        <row r="856">
          <cell r="A856">
            <v>924</v>
          </cell>
          <cell r="B856" t="str">
            <v>ACTIVOS CASTIGADOS</v>
          </cell>
          <cell r="C856">
            <v>197779.72</v>
          </cell>
          <cell r="D856">
            <v>197779.72</v>
          </cell>
        </row>
        <row r="857">
          <cell r="A857">
            <v>9240</v>
          </cell>
          <cell r="B857" t="str">
            <v>ACTIVOS CASTIGADOS</v>
          </cell>
          <cell r="C857">
            <v>197779.72</v>
          </cell>
          <cell r="D857">
            <v>197779.72</v>
          </cell>
        </row>
        <row r="858">
          <cell r="A858">
            <v>924001</v>
          </cell>
          <cell r="B858" t="str">
            <v>CARTERA DE PRESTAMOS</v>
          </cell>
          <cell r="C858">
            <v>67462.98</v>
          </cell>
          <cell r="D858">
            <v>67462.98</v>
          </cell>
        </row>
        <row r="859">
          <cell r="A859">
            <v>9240010001</v>
          </cell>
          <cell r="B859" t="str">
            <v>CARTERA DE PRESTAMOS</v>
          </cell>
          <cell r="C859">
            <v>67462.98</v>
          </cell>
          <cell r="D859">
            <v>67462.98</v>
          </cell>
        </row>
        <row r="860">
          <cell r="A860">
            <v>924001000101</v>
          </cell>
          <cell r="B860" t="str">
            <v>CAPITAL</v>
          </cell>
          <cell r="C860">
            <v>60534.2</v>
          </cell>
          <cell r="D860">
            <v>60534.2</v>
          </cell>
        </row>
        <row r="861">
          <cell r="A861">
            <v>924001000102</v>
          </cell>
          <cell r="B861" t="str">
            <v>INTERESES</v>
          </cell>
          <cell r="C861">
            <v>6928.78</v>
          </cell>
          <cell r="D861">
            <v>6928.78</v>
          </cell>
        </row>
        <row r="862">
          <cell r="A862">
            <v>924003</v>
          </cell>
          <cell r="B862" t="str">
            <v>CUENTAS POR COBRAR</v>
          </cell>
          <cell r="C862">
            <v>130316.74</v>
          </cell>
          <cell r="D862">
            <v>130316.74</v>
          </cell>
        </row>
        <row r="863">
          <cell r="A863">
            <v>9240030001</v>
          </cell>
          <cell r="B863" t="str">
            <v>CUENTAS POR COBRAR</v>
          </cell>
          <cell r="C863">
            <v>130316.74</v>
          </cell>
          <cell r="D863">
            <v>130316.74</v>
          </cell>
        </row>
        <row r="864">
          <cell r="A864">
            <v>924003000199</v>
          </cell>
          <cell r="B864" t="str">
            <v>OTRAS</v>
          </cell>
          <cell r="C864">
            <v>130316.74</v>
          </cell>
          <cell r="D864">
            <v>130316.74</v>
          </cell>
        </row>
        <row r="865">
          <cell r="A865">
            <v>93</v>
          </cell>
          <cell r="B865" t="str">
            <v>INFORMACION FINANCIERA POR CONTRA</v>
          </cell>
          <cell r="C865">
            <v>-213520715.78999999</v>
          </cell>
          <cell r="D865">
            <v>-213520715.78999999</v>
          </cell>
        </row>
        <row r="866">
          <cell r="A866">
            <v>94</v>
          </cell>
          <cell r="B866" t="str">
            <v>EXISTENCIAS EN LA BOVEDA POR CONTRA</v>
          </cell>
          <cell r="C866">
            <v>-254576610.90000001</v>
          </cell>
          <cell r="D866">
            <v>-254576610.90000001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FEBRERO</v>
          </cell>
          <cell r="D5" t="str">
            <v xml:space="preserve">
FEBRERO</v>
          </cell>
        </row>
        <row r="6">
          <cell r="A6">
            <v>11</v>
          </cell>
          <cell r="B6" t="str">
            <v>ACTIVOS DE INTERMEDIACION</v>
          </cell>
          <cell r="C6">
            <v>566232235.82000005</v>
          </cell>
          <cell r="D6">
            <v>566232235.82000005</v>
          </cell>
        </row>
        <row r="7">
          <cell r="A7">
            <v>111</v>
          </cell>
          <cell r="B7" t="str">
            <v>FONDOS DISPONIBLES</v>
          </cell>
          <cell r="C7">
            <v>46757291.850000001</v>
          </cell>
          <cell r="D7">
            <v>46757291.850000001</v>
          </cell>
        </row>
        <row r="8">
          <cell r="A8">
            <v>1110</v>
          </cell>
          <cell r="B8" t="str">
            <v>FONDOS DISPONIBLES</v>
          </cell>
          <cell r="C8">
            <v>46757291.850000001</v>
          </cell>
          <cell r="D8">
            <v>46757291.850000001</v>
          </cell>
        </row>
        <row r="9">
          <cell r="A9">
            <v>111001</v>
          </cell>
          <cell r="B9" t="str">
            <v>CAJA</v>
          </cell>
          <cell r="C9">
            <v>14905620.17</v>
          </cell>
          <cell r="D9">
            <v>14905620.17</v>
          </cell>
        </row>
        <row r="10">
          <cell r="A10">
            <v>1110010101</v>
          </cell>
          <cell r="B10" t="str">
            <v>OFICINA CENTRAL</v>
          </cell>
          <cell r="C10">
            <v>11293815.439999999</v>
          </cell>
          <cell r="D10">
            <v>11293815.439999999</v>
          </cell>
        </row>
        <row r="11">
          <cell r="A11">
            <v>111001010101</v>
          </cell>
          <cell r="B11" t="str">
            <v>OFICINA CENTRAL</v>
          </cell>
          <cell r="C11">
            <v>61271.3</v>
          </cell>
          <cell r="D11">
            <v>61271.3</v>
          </cell>
        </row>
        <row r="12">
          <cell r="A12">
            <v>111001010102</v>
          </cell>
          <cell r="B12" t="str">
            <v>BOVEDA</v>
          </cell>
          <cell r="C12">
            <v>487141.39</v>
          </cell>
          <cell r="D12">
            <v>487141.39</v>
          </cell>
        </row>
        <row r="13">
          <cell r="A13">
            <v>111001010103</v>
          </cell>
          <cell r="B13" t="str">
            <v>EFECTIVO ATM´S</v>
          </cell>
          <cell r="C13">
            <v>1175745</v>
          </cell>
          <cell r="D13">
            <v>1175745</v>
          </cell>
        </row>
        <row r="14">
          <cell r="A14">
            <v>11100101010303</v>
          </cell>
          <cell r="B14" t="str">
            <v>EFECTIVO ATM´S - FEDECREDITO</v>
          </cell>
          <cell r="C14">
            <v>1175745</v>
          </cell>
          <cell r="D14">
            <v>1175745</v>
          </cell>
        </row>
        <row r="15">
          <cell r="A15">
            <v>111001010104</v>
          </cell>
          <cell r="B15" t="str">
            <v>DISPONIBLE EN SERSAPROSA</v>
          </cell>
          <cell r="C15">
            <v>9564825.75</v>
          </cell>
          <cell r="D15">
            <v>9564825.75</v>
          </cell>
        </row>
        <row r="16">
          <cell r="A16">
            <v>11100101010401</v>
          </cell>
          <cell r="B16" t="str">
            <v>PARA ATM´S</v>
          </cell>
          <cell r="C16">
            <v>4680793</v>
          </cell>
          <cell r="D16">
            <v>4680793</v>
          </cell>
        </row>
        <row r="17">
          <cell r="A17">
            <v>11100101010402</v>
          </cell>
          <cell r="B17" t="str">
            <v>PARA CUENTA CORRIENTE</v>
          </cell>
          <cell r="C17">
            <v>4884032.75</v>
          </cell>
          <cell r="D17">
            <v>4884032.75</v>
          </cell>
        </row>
        <row r="18">
          <cell r="A18">
            <v>111001010105</v>
          </cell>
          <cell r="B18" t="str">
            <v>EFECTIVO RECIBIDO ATM´S DEPOSITARIOS</v>
          </cell>
          <cell r="C18">
            <v>4832</v>
          </cell>
          <cell r="D18">
            <v>4832</v>
          </cell>
        </row>
        <row r="19">
          <cell r="A19">
            <v>11100101010503</v>
          </cell>
          <cell r="B19" t="str">
            <v>ATM´S DEPOSITARIOS - FEDECREDITO</v>
          </cell>
          <cell r="C19">
            <v>4832</v>
          </cell>
          <cell r="D19">
            <v>4832</v>
          </cell>
        </row>
        <row r="20">
          <cell r="A20">
            <v>1110010201</v>
          </cell>
          <cell r="B20" t="str">
            <v>AGENCIAS</v>
          </cell>
          <cell r="C20">
            <v>106472.16</v>
          </cell>
          <cell r="D20">
            <v>106472.16</v>
          </cell>
        </row>
        <row r="21">
          <cell r="A21">
            <v>111001020102</v>
          </cell>
          <cell r="B21" t="str">
            <v>BOVEDA</v>
          </cell>
          <cell r="C21">
            <v>106472.16</v>
          </cell>
          <cell r="D21">
            <v>106472.16</v>
          </cell>
        </row>
        <row r="22">
          <cell r="A22">
            <v>1110010301</v>
          </cell>
          <cell r="B22" t="str">
            <v>FONDOS FIJOS</v>
          </cell>
          <cell r="C22">
            <v>5332.57</v>
          </cell>
          <cell r="D22">
            <v>5332.57</v>
          </cell>
        </row>
        <row r="23">
          <cell r="A23">
            <v>111001030101</v>
          </cell>
          <cell r="B23" t="str">
            <v>OFICINA CENTRAL</v>
          </cell>
          <cell r="C23">
            <v>5332.57</v>
          </cell>
          <cell r="D23">
            <v>5332.57</v>
          </cell>
        </row>
        <row r="24">
          <cell r="A24">
            <v>1110010401</v>
          </cell>
          <cell r="B24" t="str">
            <v>REMESAS LOCALES EN TRANSITO</v>
          </cell>
          <cell r="C24">
            <v>3500000</v>
          </cell>
          <cell r="D24">
            <v>3500000</v>
          </cell>
        </row>
        <row r="25">
          <cell r="A25">
            <v>111002</v>
          </cell>
          <cell r="B25" t="str">
            <v>DEPOSITOS EN EL BCR</v>
          </cell>
          <cell r="C25">
            <v>4543462.33</v>
          </cell>
          <cell r="D25">
            <v>4543462.33</v>
          </cell>
        </row>
        <row r="26">
          <cell r="A26">
            <v>1110020101</v>
          </cell>
          <cell r="B26" t="str">
            <v>DEPOSITOS PARA RESERVA DE LIQUIDEZ</v>
          </cell>
          <cell r="C26">
            <v>4499730.46</v>
          </cell>
          <cell r="D26">
            <v>4499730.46</v>
          </cell>
        </row>
        <row r="27">
          <cell r="A27">
            <v>1110020301</v>
          </cell>
          <cell r="B27" t="str">
            <v>DEPOSITOS OTROS</v>
          </cell>
          <cell r="C27">
            <v>42951.34</v>
          </cell>
          <cell r="D27">
            <v>42951.34</v>
          </cell>
        </row>
        <row r="28">
          <cell r="A28">
            <v>111002030199</v>
          </cell>
          <cell r="B28" t="str">
            <v>DEPOSITOS OTROS</v>
          </cell>
          <cell r="C28">
            <v>42951.34</v>
          </cell>
          <cell r="D28">
            <v>42951.34</v>
          </cell>
        </row>
        <row r="29">
          <cell r="A29">
            <v>1110029901</v>
          </cell>
          <cell r="B29" t="str">
            <v>INTERESES Y OTROS POR COBRAR</v>
          </cell>
          <cell r="C29">
            <v>780.53</v>
          </cell>
          <cell r="D29">
            <v>780.53</v>
          </cell>
        </row>
        <row r="30">
          <cell r="A30">
            <v>111002990101</v>
          </cell>
          <cell r="B30" t="str">
            <v>DEPOSITOS PARA RESERVA DE LIQUIDEZ</v>
          </cell>
          <cell r="C30">
            <v>780.53</v>
          </cell>
          <cell r="D30">
            <v>780.53</v>
          </cell>
        </row>
        <row r="31">
          <cell r="A31">
            <v>111004</v>
          </cell>
          <cell r="B31" t="str">
            <v>DEPOSITOS EN BANCOS LOCALES</v>
          </cell>
          <cell r="C31">
            <v>18711404.699999999</v>
          </cell>
          <cell r="D31">
            <v>18711404.699999999</v>
          </cell>
        </row>
        <row r="32">
          <cell r="A32">
            <v>1110040101</v>
          </cell>
          <cell r="B32" t="str">
            <v>A LA VISTA - ML</v>
          </cell>
          <cell r="C32">
            <v>18660222.859999999</v>
          </cell>
          <cell r="D32">
            <v>18660222.859999999</v>
          </cell>
        </row>
        <row r="33">
          <cell r="A33">
            <v>111004010101</v>
          </cell>
          <cell r="B33" t="str">
            <v>BANCO AGRICOLA</v>
          </cell>
          <cell r="C33">
            <v>5712759.4500000002</v>
          </cell>
          <cell r="D33">
            <v>5712759.4500000002</v>
          </cell>
        </row>
        <row r="34">
          <cell r="A34">
            <v>111004010103</v>
          </cell>
          <cell r="B34" t="str">
            <v>BANCO DE AMERICA CENTRAL</v>
          </cell>
          <cell r="C34">
            <v>2791734.64</v>
          </cell>
          <cell r="D34">
            <v>2791734.64</v>
          </cell>
        </row>
        <row r="35">
          <cell r="A35">
            <v>111004010104</v>
          </cell>
          <cell r="B35" t="str">
            <v>BANCO CUSCATLAN, S.A.</v>
          </cell>
          <cell r="C35">
            <v>8314454.3600000003</v>
          </cell>
          <cell r="D35">
            <v>8314454.3600000003</v>
          </cell>
        </row>
        <row r="36">
          <cell r="A36">
            <v>111004010107</v>
          </cell>
          <cell r="B36" t="str">
            <v>BANCO DE FOMENTO AGROPECUARIO</v>
          </cell>
          <cell r="C36">
            <v>61095.360000000001</v>
          </cell>
          <cell r="D36">
            <v>61095.360000000001</v>
          </cell>
        </row>
        <row r="37">
          <cell r="A37">
            <v>111004010108</v>
          </cell>
          <cell r="B37" t="str">
            <v>BANCO HIPOTECARIO</v>
          </cell>
          <cell r="C37">
            <v>1056034.74</v>
          </cell>
          <cell r="D37">
            <v>1056034.74</v>
          </cell>
        </row>
        <row r="38">
          <cell r="A38">
            <v>111004010111</v>
          </cell>
          <cell r="B38" t="str">
            <v>BANCO PROMERICA</v>
          </cell>
          <cell r="C38">
            <v>25178.02</v>
          </cell>
          <cell r="D38">
            <v>25178.02</v>
          </cell>
        </row>
        <row r="39">
          <cell r="A39">
            <v>111004010112</v>
          </cell>
          <cell r="B39" t="str">
            <v>DAVIVIENDA</v>
          </cell>
          <cell r="C39">
            <v>698251.19</v>
          </cell>
          <cell r="D39">
            <v>698251.19</v>
          </cell>
        </row>
        <row r="40">
          <cell r="A40">
            <v>111004010117</v>
          </cell>
          <cell r="B40" t="str">
            <v>BANCO G&amp;T CONTINENTAL DE EL SALVADOR</v>
          </cell>
          <cell r="C40">
            <v>715.1</v>
          </cell>
          <cell r="D40">
            <v>715.1</v>
          </cell>
        </row>
        <row r="41">
          <cell r="A41">
            <v>1110049901</v>
          </cell>
          <cell r="B41" t="str">
            <v>INTERESES Y OTROS POR COBRAR</v>
          </cell>
          <cell r="C41">
            <v>51181.84</v>
          </cell>
          <cell r="D41">
            <v>51181.84</v>
          </cell>
        </row>
        <row r="42">
          <cell r="A42">
            <v>111004990101</v>
          </cell>
          <cell r="B42" t="str">
            <v>A LA VISTA</v>
          </cell>
          <cell r="C42">
            <v>51181.84</v>
          </cell>
          <cell r="D42">
            <v>51181.84</v>
          </cell>
        </row>
        <row r="43">
          <cell r="A43">
            <v>11100499010101</v>
          </cell>
          <cell r="B43" t="str">
            <v>BANCO AGRICOLA</v>
          </cell>
          <cell r="C43">
            <v>29132.1</v>
          </cell>
          <cell r="D43">
            <v>29132.1</v>
          </cell>
        </row>
        <row r="44">
          <cell r="A44">
            <v>11100499010103</v>
          </cell>
          <cell r="B44" t="str">
            <v>BANCO DE AMERICA CENTRAL</v>
          </cell>
          <cell r="C44">
            <v>1907.82</v>
          </cell>
          <cell r="D44">
            <v>1907.82</v>
          </cell>
        </row>
        <row r="45">
          <cell r="A45">
            <v>11100499010104</v>
          </cell>
          <cell r="B45" t="str">
            <v>BANCO CUSCATLAN, S.A.</v>
          </cell>
          <cell r="C45">
            <v>16722.12</v>
          </cell>
          <cell r="D45">
            <v>16722.12</v>
          </cell>
        </row>
        <row r="46">
          <cell r="A46">
            <v>11100499010108</v>
          </cell>
          <cell r="B46" t="str">
            <v>BANCO HIPOTECARIO</v>
          </cell>
          <cell r="C46">
            <v>400.68</v>
          </cell>
          <cell r="D46">
            <v>400.68</v>
          </cell>
        </row>
        <row r="47">
          <cell r="A47">
            <v>11100499010111</v>
          </cell>
          <cell r="B47" t="str">
            <v>BANCO PROMERICA</v>
          </cell>
          <cell r="C47">
            <v>1512.53</v>
          </cell>
          <cell r="D47">
            <v>1512.53</v>
          </cell>
        </row>
        <row r="48">
          <cell r="A48">
            <v>11100499010112</v>
          </cell>
          <cell r="B48" t="str">
            <v>DAVIVIENDA</v>
          </cell>
          <cell r="C48">
            <v>1506.59</v>
          </cell>
          <cell r="D48">
            <v>1506.59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8596804.6500000004</v>
          </cell>
          <cell r="D49">
            <v>8596804.6500000004</v>
          </cell>
        </row>
        <row r="50">
          <cell r="A50">
            <v>1110060101</v>
          </cell>
          <cell r="B50" t="str">
            <v>A LA VISTA</v>
          </cell>
          <cell r="C50">
            <v>8596804.6500000004</v>
          </cell>
          <cell r="D50">
            <v>8596804.6500000004</v>
          </cell>
        </row>
        <row r="51">
          <cell r="A51">
            <v>111006010101</v>
          </cell>
          <cell r="B51" t="str">
            <v>BANCO CITIBANK NEW YORK</v>
          </cell>
          <cell r="C51">
            <v>8596804.6500000004</v>
          </cell>
          <cell r="D51">
            <v>8596804.6500000004</v>
          </cell>
        </row>
        <row r="52">
          <cell r="A52">
            <v>113</v>
          </cell>
          <cell r="B52" t="str">
            <v>INVERSIONES FINANCIERAS</v>
          </cell>
          <cell r="C52">
            <v>199909549.06</v>
          </cell>
          <cell r="D52">
            <v>199909549.06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195995666.66999999</v>
          </cell>
          <cell r="D53">
            <v>195995666.66999999</v>
          </cell>
        </row>
        <row r="54">
          <cell r="A54">
            <v>113001</v>
          </cell>
          <cell r="B54" t="str">
            <v>TITULOSVALORES PROPIOS</v>
          </cell>
          <cell r="C54">
            <v>195995666.66999999</v>
          </cell>
          <cell r="D54">
            <v>195995666.66999999</v>
          </cell>
        </row>
        <row r="55">
          <cell r="A55">
            <v>1130010201</v>
          </cell>
          <cell r="B55" t="str">
            <v>EMITIDOS POR EL ESTADO</v>
          </cell>
          <cell r="C55">
            <v>195866500</v>
          </cell>
          <cell r="D55">
            <v>195866500</v>
          </cell>
        </row>
        <row r="56">
          <cell r="A56">
            <v>1130019901</v>
          </cell>
          <cell r="B56" t="str">
            <v>INTERESES Y OTROS POR COBRAR</v>
          </cell>
          <cell r="C56">
            <v>129166.67</v>
          </cell>
          <cell r="D56">
            <v>129166.67</v>
          </cell>
        </row>
        <row r="57">
          <cell r="A57">
            <v>113001990102</v>
          </cell>
          <cell r="B57" t="str">
            <v>EMITIDOS POR EL ESTADO</v>
          </cell>
          <cell r="C57">
            <v>129166.67</v>
          </cell>
          <cell r="D57">
            <v>129166.67</v>
          </cell>
        </row>
        <row r="58">
          <cell r="A58">
            <v>1131</v>
          </cell>
          <cell r="B58" t="str">
            <v>TITULOSVALORES CONSERVARSE HASTA EL VENCIMIENTO</v>
          </cell>
          <cell r="C58">
            <v>3913882.39</v>
          </cell>
          <cell r="D58">
            <v>3913882.39</v>
          </cell>
        </row>
        <row r="59">
          <cell r="A59">
            <v>113100</v>
          </cell>
          <cell r="B59" t="str">
            <v>TITULOSVALORES CONSERVARSE HASTA EL VENCIMIENTO</v>
          </cell>
          <cell r="C59">
            <v>3913882.39</v>
          </cell>
          <cell r="D59">
            <v>3913882.39</v>
          </cell>
        </row>
        <row r="60">
          <cell r="A60">
            <v>1131000701</v>
          </cell>
          <cell r="B60" t="str">
            <v>EMITIDOS POR INSTITUCIONES EXTRANJERAS</v>
          </cell>
          <cell r="C60">
            <v>3913882.39</v>
          </cell>
          <cell r="D60">
            <v>3913882.39</v>
          </cell>
        </row>
        <row r="61">
          <cell r="A61">
            <v>114</v>
          </cell>
          <cell r="B61" t="str">
            <v>PRESTAMOS</v>
          </cell>
          <cell r="C61">
            <v>319565394.91000003</v>
          </cell>
          <cell r="D61">
            <v>319565394.91000003</v>
          </cell>
        </row>
        <row r="62">
          <cell r="A62">
            <v>1141</v>
          </cell>
          <cell r="B62" t="str">
            <v>PRESTAMOS PACTADOS HASTA UN AÑO PLAZO</v>
          </cell>
          <cell r="C62">
            <v>986073.87</v>
          </cell>
          <cell r="D62">
            <v>986073.87</v>
          </cell>
        </row>
        <row r="63">
          <cell r="A63">
            <v>114104</v>
          </cell>
          <cell r="B63" t="str">
            <v>PRESTAMOS A PARTICULARES</v>
          </cell>
          <cell r="C63">
            <v>3961.07</v>
          </cell>
          <cell r="D63">
            <v>3961.07</v>
          </cell>
        </row>
        <row r="64">
          <cell r="A64">
            <v>1141040101</v>
          </cell>
          <cell r="B64" t="str">
            <v>OTORGAMIENTOS ORIGINALES</v>
          </cell>
          <cell r="C64">
            <v>3946.64</v>
          </cell>
          <cell r="D64">
            <v>3946.64</v>
          </cell>
        </row>
        <row r="65">
          <cell r="A65">
            <v>1141049901</v>
          </cell>
          <cell r="B65" t="str">
            <v>INTERESES Y OTROS POR COBRAR</v>
          </cell>
          <cell r="C65">
            <v>14.43</v>
          </cell>
          <cell r="D65">
            <v>14.43</v>
          </cell>
        </row>
        <row r="66">
          <cell r="A66">
            <v>114104990101</v>
          </cell>
          <cell r="B66" t="str">
            <v>OTORGAMIENTOS ORIGINALES</v>
          </cell>
          <cell r="C66">
            <v>14.43</v>
          </cell>
          <cell r="D66">
            <v>14.43</v>
          </cell>
        </row>
        <row r="67">
          <cell r="A67">
            <v>114106</v>
          </cell>
          <cell r="B67" t="str">
            <v>PRESTAMOS A OTRAS ENTIDADES DEL SISTEMA FINANCIERO</v>
          </cell>
          <cell r="C67">
            <v>982112.8</v>
          </cell>
          <cell r="D67">
            <v>982112.8</v>
          </cell>
        </row>
        <row r="68">
          <cell r="A68">
            <v>1141060201</v>
          </cell>
          <cell r="B68" t="str">
            <v>PRESTAMOS PARA OTROS PROPOSITOS</v>
          </cell>
          <cell r="C68">
            <v>981123.66</v>
          </cell>
          <cell r="D68">
            <v>981123.66</v>
          </cell>
        </row>
        <row r="69">
          <cell r="A69">
            <v>114106020101</v>
          </cell>
          <cell r="B69" t="str">
            <v>OTORGAMIENTOS ORIGINALES</v>
          </cell>
          <cell r="C69">
            <v>981123.66</v>
          </cell>
          <cell r="D69">
            <v>981123.66</v>
          </cell>
        </row>
        <row r="70">
          <cell r="A70">
            <v>1141069901</v>
          </cell>
          <cell r="B70" t="str">
            <v>INTERESES Y OTROS POR COBRAR</v>
          </cell>
          <cell r="C70">
            <v>989.14</v>
          </cell>
          <cell r="D70">
            <v>989.14</v>
          </cell>
        </row>
        <row r="71">
          <cell r="A71">
            <v>114106990101</v>
          </cell>
          <cell r="B71" t="str">
            <v>OTORGAMIENTOS ORIGINALES</v>
          </cell>
          <cell r="C71">
            <v>989.14</v>
          </cell>
          <cell r="D71">
            <v>989.14</v>
          </cell>
        </row>
        <row r="72">
          <cell r="A72">
            <v>11410699010102</v>
          </cell>
          <cell r="B72" t="str">
            <v>PRESTAMOS PARA OTROS PROPOSITOS</v>
          </cell>
          <cell r="C72">
            <v>989.14</v>
          </cell>
          <cell r="D72">
            <v>989.14</v>
          </cell>
        </row>
        <row r="73">
          <cell r="A73">
            <v>1142</v>
          </cell>
          <cell r="B73" t="str">
            <v>PRESTAMOS PACTADOS A MAS DE UN ANIO PLAZO</v>
          </cell>
          <cell r="C73">
            <v>321807254.31999999</v>
          </cell>
          <cell r="D73">
            <v>321807254.31999999</v>
          </cell>
        </row>
        <row r="74">
          <cell r="A74">
            <v>114204</v>
          </cell>
          <cell r="B74" t="str">
            <v>PRESTAMOS A PARTICULARES</v>
          </cell>
          <cell r="C74">
            <v>4508780.47</v>
          </cell>
          <cell r="D74">
            <v>4508780.47</v>
          </cell>
        </row>
        <row r="75">
          <cell r="A75">
            <v>1142040101</v>
          </cell>
          <cell r="B75" t="str">
            <v>OTORGAMIENTOS ORIGINALES</v>
          </cell>
          <cell r="C75">
            <v>618945.72</v>
          </cell>
          <cell r="D75">
            <v>618945.72</v>
          </cell>
        </row>
        <row r="76">
          <cell r="A76">
            <v>1142040701</v>
          </cell>
          <cell r="B76" t="str">
            <v>PRESTAMOS PARA ADQUISICION DE VIVIENDA</v>
          </cell>
          <cell r="C76">
            <v>3889406.46</v>
          </cell>
          <cell r="D76">
            <v>3889406.46</v>
          </cell>
        </row>
        <row r="77">
          <cell r="A77">
            <v>1142049901</v>
          </cell>
          <cell r="B77" t="str">
            <v>INTERESES Y OTROS POR COBRAR</v>
          </cell>
          <cell r="C77">
            <v>428.29</v>
          </cell>
          <cell r="D77">
            <v>428.29</v>
          </cell>
        </row>
        <row r="78">
          <cell r="A78">
            <v>114204990101</v>
          </cell>
          <cell r="B78" t="str">
            <v>OTORGAMIENTOS ORIGINALES</v>
          </cell>
          <cell r="C78">
            <v>162.13999999999999</v>
          </cell>
          <cell r="D78">
            <v>162.13999999999999</v>
          </cell>
        </row>
        <row r="79">
          <cell r="A79">
            <v>114204990107</v>
          </cell>
          <cell r="B79" t="str">
            <v>PRESTAMOS PARA ADQUISICION DE VIVIENDA</v>
          </cell>
          <cell r="C79">
            <v>266.14999999999998</v>
          </cell>
          <cell r="D79">
            <v>266.14999999999998</v>
          </cell>
        </row>
        <row r="80">
          <cell r="A80">
            <v>114206</v>
          </cell>
          <cell r="B80" t="str">
            <v>PRESTAMOS A OTRAS ENTIDADES DEL SISTEMA FINANCIERO</v>
          </cell>
          <cell r="C80">
            <v>317298473.85000002</v>
          </cell>
          <cell r="D80">
            <v>317298473.85000002</v>
          </cell>
        </row>
        <row r="81">
          <cell r="A81">
            <v>1142060101</v>
          </cell>
          <cell r="B81" t="str">
            <v>PRESTAMOS PARA OTROS PROPOSITOS</v>
          </cell>
          <cell r="C81">
            <v>316614400.19999999</v>
          </cell>
          <cell r="D81">
            <v>316614400.19999999</v>
          </cell>
        </row>
        <row r="82">
          <cell r="A82">
            <v>114206010101</v>
          </cell>
          <cell r="B82" t="str">
            <v>OTORGAMIENTOS ORIGINALES</v>
          </cell>
          <cell r="C82">
            <v>316614400.19999999</v>
          </cell>
          <cell r="D82">
            <v>316614400.19999999</v>
          </cell>
        </row>
        <row r="83">
          <cell r="A83">
            <v>1142069901</v>
          </cell>
          <cell r="B83" t="str">
            <v>INTERESES Y OTROS POR COBRAR</v>
          </cell>
          <cell r="C83">
            <v>684073.65</v>
          </cell>
          <cell r="D83">
            <v>684073.65</v>
          </cell>
        </row>
        <row r="84">
          <cell r="A84">
            <v>114206990101</v>
          </cell>
          <cell r="B84" t="str">
            <v>OTORGAMIENTOS ORIGINALES</v>
          </cell>
          <cell r="C84">
            <v>684073.65</v>
          </cell>
          <cell r="D84">
            <v>684073.65</v>
          </cell>
        </row>
        <row r="85">
          <cell r="A85">
            <v>11420699010101</v>
          </cell>
          <cell r="B85" t="str">
            <v>PRESTAMOS PARA OTROS PROPOSITOS</v>
          </cell>
          <cell r="C85">
            <v>684073.65</v>
          </cell>
          <cell r="D85">
            <v>684073.65</v>
          </cell>
        </row>
        <row r="86">
          <cell r="A86">
            <v>1149</v>
          </cell>
          <cell r="B86" t="str">
            <v>PROVISION PARA INCOBRABILIDAD DE PRESTAMOS</v>
          </cell>
          <cell r="C86">
            <v>-3227933.28</v>
          </cell>
          <cell r="D86">
            <v>-3227933.28</v>
          </cell>
        </row>
        <row r="87">
          <cell r="A87">
            <v>114901</v>
          </cell>
          <cell r="B87" t="str">
            <v>PROVISION PARA INCOBRABILIDAD DE PRESTAMOS</v>
          </cell>
          <cell r="C87">
            <v>-3227933.28</v>
          </cell>
          <cell r="D87">
            <v>-3227933.28</v>
          </cell>
        </row>
        <row r="88">
          <cell r="A88">
            <v>1149010101</v>
          </cell>
          <cell r="B88" t="str">
            <v>PROVISIONES POR CATEGORIA DE RIESGO</v>
          </cell>
          <cell r="C88">
            <v>-60252.04</v>
          </cell>
          <cell r="D88">
            <v>-60252.04</v>
          </cell>
        </row>
        <row r="89">
          <cell r="A89">
            <v>114901010101</v>
          </cell>
          <cell r="B89" t="str">
            <v>CAPITAL</v>
          </cell>
          <cell r="C89">
            <v>-59940.84</v>
          </cell>
          <cell r="D89">
            <v>-59940.84</v>
          </cell>
        </row>
        <row r="90">
          <cell r="A90">
            <v>11490101010101</v>
          </cell>
          <cell r="B90" t="str">
            <v>RESERVA PRESTAMOS CATEGORIA A2 Y B</v>
          </cell>
          <cell r="C90">
            <v>-59940.84</v>
          </cell>
          <cell r="D90">
            <v>-59940.84</v>
          </cell>
        </row>
        <row r="91">
          <cell r="A91">
            <v>114901010102</v>
          </cell>
          <cell r="B91" t="str">
            <v>INTERESES</v>
          </cell>
          <cell r="C91">
            <v>-311.2</v>
          </cell>
          <cell r="D91">
            <v>-311.2</v>
          </cell>
        </row>
        <row r="92">
          <cell r="A92">
            <v>11490101010201</v>
          </cell>
          <cell r="B92" t="str">
            <v>RESERVA PRESTAMOS CATEGORIA A2 Y B</v>
          </cell>
          <cell r="C92">
            <v>-311.2</v>
          </cell>
          <cell r="D92">
            <v>-311.2</v>
          </cell>
        </row>
        <row r="93">
          <cell r="A93">
            <v>1149010301</v>
          </cell>
          <cell r="B93" t="str">
            <v>PROVISIONES VOLUNTARIAS</v>
          </cell>
          <cell r="C93">
            <v>-3167681.24</v>
          </cell>
          <cell r="D93">
            <v>-3167681.24</v>
          </cell>
        </row>
        <row r="94">
          <cell r="A94">
            <v>12</v>
          </cell>
          <cell r="B94" t="str">
            <v>OTROS ACTIVOS</v>
          </cell>
          <cell r="C94">
            <v>21264087.460000001</v>
          </cell>
          <cell r="D94">
            <v>21264087.460000001</v>
          </cell>
        </row>
        <row r="95">
          <cell r="A95">
            <v>123</v>
          </cell>
          <cell r="B95" t="str">
            <v>EXISTENCIAS</v>
          </cell>
          <cell r="C95">
            <v>287248.83</v>
          </cell>
          <cell r="D95">
            <v>287248.83</v>
          </cell>
        </row>
        <row r="96">
          <cell r="A96">
            <v>1230</v>
          </cell>
          <cell r="B96" t="str">
            <v>EXISTENCIAS</v>
          </cell>
          <cell r="C96">
            <v>287248.83</v>
          </cell>
          <cell r="D96">
            <v>287248.83</v>
          </cell>
        </row>
        <row r="97">
          <cell r="A97">
            <v>123001</v>
          </cell>
          <cell r="B97" t="str">
            <v>BIENES PARA LA VENTA</v>
          </cell>
          <cell r="C97">
            <v>243742.79</v>
          </cell>
          <cell r="D97">
            <v>243742.79</v>
          </cell>
        </row>
        <row r="98">
          <cell r="A98">
            <v>1230010100</v>
          </cell>
          <cell r="B98" t="str">
            <v>TARJETAS DE CREDITO</v>
          </cell>
          <cell r="C98">
            <v>132237.32</v>
          </cell>
          <cell r="D98">
            <v>132237.32</v>
          </cell>
        </row>
        <row r="99">
          <cell r="A99">
            <v>123001010001</v>
          </cell>
          <cell r="B99" t="str">
            <v>OFICINA CENTRAL</v>
          </cell>
          <cell r="C99">
            <v>121389.89</v>
          </cell>
          <cell r="D99">
            <v>121389.89</v>
          </cell>
        </row>
        <row r="100">
          <cell r="A100">
            <v>123001010003</v>
          </cell>
          <cell r="B100" t="str">
            <v>FEDECREDITO</v>
          </cell>
          <cell r="C100">
            <v>10847.43</v>
          </cell>
          <cell r="D100">
            <v>10847.43</v>
          </cell>
        </row>
        <row r="101">
          <cell r="A101">
            <v>12300101000301</v>
          </cell>
          <cell r="B101" t="str">
            <v>PLASTICO</v>
          </cell>
          <cell r="C101">
            <v>7960.13</v>
          </cell>
          <cell r="D101">
            <v>7960.13</v>
          </cell>
        </row>
        <row r="102">
          <cell r="A102">
            <v>12300101000302</v>
          </cell>
          <cell r="B102" t="str">
            <v>ARTICULOS PROMOCIONALES Y PAPELERIA</v>
          </cell>
          <cell r="C102">
            <v>2887.3</v>
          </cell>
          <cell r="D102">
            <v>2887.3</v>
          </cell>
        </row>
        <row r="103">
          <cell r="A103">
            <v>1230010200</v>
          </cell>
          <cell r="B103" t="str">
            <v>CHEQUERAS</v>
          </cell>
          <cell r="C103">
            <v>2259.5</v>
          </cell>
          <cell r="D103">
            <v>2259.5</v>
          </cell>
        </row>
        <row r="104">
          <cell r="A104">
            <v>123001020001</v>
          </cell>
          <cell r="B104" t="str">
            <v>OFICINA CENTRAL</v>
          </cell>
          <cell r="C104">
            <v>2259.5</v>
          </cell>
          <cell r="D104">
            <v>2259.5</v>
          </cell>
        </row>
        <row r="105">
          <cell r="A105">
            <v>1230019100</v>
          </cell>
          <cell r="B105" t="str">
            <v>OTROS</v>
          </cell>
          <cell r="C105">
            <v>109245.97</v>
          </cell>
          <cell r="D105">
            <v>109245.97</v>
          </cell>
        </row>
        <row r="106">
          <cell r="A106">
            <v>123001910001</v>
          </cell>
          <cell r="B106" t="str">
            <v>OFICINA CENTRAL</v>
          </cell>
          <cell r="C106">
            <v>109245.97</v>
          </cell>
          <cell r="D106">
            <v>109245.97</v>
          </cell>
        </row>
        <row r="107">
          <cell r="A107">
            <v>123002</v>
          </cell>
          <cell r="B107" t="str">
            <v>BIENES PARA CONSUMO</v>
          </cell>
          <cell r="C107">
            <v>43506.04</v>
          </cell>
          <cell r="D107">
            <v>43506.04</v>
          </cell>
        </row>
        <row r="108">
          <cell r="A108">
            <v>1230020100</v>
          </cell>
          <cell r="B108" t="str">
            <v>PAPELERIA, UTILES Y ENSERES</v>
          </cell>
          <cell r="C108">
            <v>40271.06</v>
          </cell>
          <cell r="D108">
            <v>40271.06</v>
          </cell>
        </row>
        <row r="109">
          <cell r="A109">
            <v>123002010001</v>
          </cell>
          <cell r="B109" t="str">
            <v>OFICINA CENTRAL</v>
          </cell>
          <cell r="C109">
            <v>40271.06</v>
          </cell>
          <cell r="D109">
            <v>40271.06</v>
          </cell>
        </row>
        <row r="110">
          <cell r="A110">
            <v>1230029100</v>
          </cell>
          <cell r="B110" t="str">
            <v>OTROS</v>
          </cell>
          <cell r="C110">
            <v>3234.98</v>
          </cell>
          <cell r="D110">
            <v>3234.98</v>
          </cell>
        </row>
        <row r="111">
          <cell r="A111">
            <v>123002910001</v>
          </cell>
          <cell r="B111" t="str">
            <v>ARTICULOS DE ASEO Y LIMPIEZA</v>
          </cell>
          <cell r="C111">
            <v>1369.84</v>
          </cell>
          <cell r="D111">
            <v>1369.84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65.14</v>
          </cell>
          <cell r="D112">
            <v>65.14</v>
          </cell>
        </row>
        <row r="113">
          <cell r="A113">
            <v>123002910003</v>
          </cell>
          <cell r="B113" t="str">
            <v>CUPONES DE COMBUSTIBLE</v>
          </cell>
          <cell r="C113">
            <v>1800</v>
          </cell>
          <cell r="D113">
            <v>1800</v>
          </cell>
        </row>
        <row r="114">
          <cell r="A114">
            <v>124</v>
          </cell>
          <cell r="B114" t="str">
            <v>GASTOS PAGADOS POR ANTICIPADO Y CARGOS DIFERIDOS</v>
          </cell>
          <cell r="C114">
            <v>7020930.79</v>
          </cell>
          <cell r="D114">
            <v>7020930.79</v>
          </cell>
        </row>
        <row r="115">
          <cell r="A115">
            <v>1240</v>
          </cell>
          <cell r="B115" t="str">
            <v>GASTOS PAGADOS POR ANTICIPADO Y CARGOS DIFERIDOS</v>
          </cell>
          <cell r="C115">
            <v>7020930.79</v>
          </cell>
          <cell r="D115">
            <v>7020930.79</v>
          </cell>
        </row>
        <row r="116">
          <cell r="A116">
            <v>124001</v>
          </cell>
          <cell r="B116" t="str">
            <v>SEGUROS</v>
          </cell>
          <cell r="C116">
            <v>80657.98</v>
          </cell>
          <cell r="D116">
            <v>80657.98</v>
          </cell>
        </row>
        <row r="117">
          <cell r="A117">
            <v>1240010100</v>
          </cell>
          <cell r="B117" t="str">
            <v>SOBRE PERSONAS</v>
          </cell>
          <cell r="C117">
            <v>21918.42</v>
          </cell>
          <cell r="D117">
            <v>21918.42</v>
          </cell>
        </row>
        <row r="118">
          <cell r="A118">
            <v>124001010001</v>
          </cell>
          <cell r="B118" t="str">
            <v>SEGURO DE VIDA</v>
          </cell>
          <cell r="C118">
            <v>6069.41</v>
          </cell>
          <cell r="D118">
            <v>6069.41</v>
          </cell>
        </row>
        <row r="119">
          <cell r="A119">
            <v>124001010002</v>
          </cell>
          <cell r="B119" t="str">
            <v>SEGURO MEDICO HOSPITALARIO</v>
          </cell>
          <cell r="C119">
            <v>15849.01</v>
          </cell>
          <cell r="D119">
            <v>15849.01</v>
          </cell>
        </row>
        <row r="120">
          <cell r="A120">
            <v>1240010200</v>
          </cell>
          <cell r="B120" t="str">
            <v>SOBRE BIENES</v>
          </cell>
          <cell r="C120">
            <v>2693.58</v>
          </cell>
          <cell r="D120">
            <v>2693.58</v>
          </cell>
        </row>
        <row r="121">
          <cell r="A121">
            <v>1240010300</v>
          </cell>
          <cell r="B121" t="str">
            <v>SOBRE RIESGOS DE INTERMEDIACION</v>
          </cell>
          <cell r="C121">
            <v>56045.98</v>
          </cell>
          <cell r="D121">
            <v>56045.98</v>
          </cell>
        </row>
        <row r="122">
          <cell r="A122">
            <v>124002</v>
          </cell>
          <cell r="B122" t="str">
            <v>ALQUILERES</v>
          </cell>
          <cell r="C122">
            <v>810.19</v>
          </cell>
          <cell r="D122">
            <v>810.19</v>
          </cell>
        </row>
        <row r="123">
          <cell r="A123">
            <v>1240020100</v>
          </cell>
          <cell r="B123" t="str">
            <v>LOCALES</v>
          </cell>
          <cell r="C123">
            <v>810.19</v>
          </cell>
          <cell r="D123">
            <v>810.19</v>
          </cell>
        </row>
        <row r="124">
          <cell r="A124">
            <v>124004</v>
          </cell>
          <cell r="B124" t="str">
            <v>INTANGIBLES</v>
          </cell>
          <cell r="C124">
            <v>2661966.52</v>
          </cell>
          <cell r="D124">
            <v>2661966.52</v>
          </cell>
        </row>
        <row r="125">
          <cell r="A125">
            <v>1240040100</v>
          </cell>
          <cell r="B125" t="str">
            <v>PROGRAMAS COMPUTACIONALES</v>
          </cell>
          <cell r="C125">
            <v>2661966.52</v>
          </cell>
          <cell r="D125">
            <v>2661966.52</v>
          </cell>
        </row>
        <row r="126">
          <cell r="A126">
            <v>124004010001</v>
          </cell>
          <cell r="B126" t="str">
            <v>ADQUIRIDOS POR LA EMPRESA</v>
          </cell>
          <cell r="C126">
            <v>2661966.52</v>
          </cell>
          <cell r="D126">
            <v>2661966.52</v>
          </cell>
        </row>
        <row r="127">
          <cell r="A127">
            <v>124006</v>
          </cell>
          <cell r="B127" t="str">
            <v>DIFERENCIAS TEMPORARIAS POR IMPUESTOS SOBRE LAS GANANCIAS</v>
          </cell>
          <cell r="C127">
            <v>67818.86</v>
          </cell>
          <cell r="D127">
            <v>67818.86</v>
          </cell>
        </row>
        <row r="128">
          <cell r="A128">
            <v>1240060100</v>
          </cell>
          <cell r="B128" t="str">
            <v>IMPUESTO SOBRE LA RENTA</v>
          </cell>
          <cell r="C128">
            <v>67818.86</v>
          </cell>
          <cell r="D128">
            <v>67818.86</v>
          </cell>
        </row>
        <row r="129">
          <cell r="A129">
            <v>124098</v>
          </cell>
          <cell r="B129" t="str">
            <v>OTROS PAGOS ANTICIPADOS</v>
          </cell>
          <cell r="C129">
            <v>1264006.74</v>
          </cell>
          <cell r="D129">
            <v>1264006.74</v>
          </cell>
        </row>
        <row r="130">
          <cell r="A130">
            <v>1240980100</v>
          </cell>
          <cell r="B130" t="str">
            <v>PAGO A CUENTA DEL IMPUESTO SOBRE LA RENTA</v>
          </cell>
          <cell r="C130">
            <v>871453.35</v>
          </cell>
          <cell r="D130">
            <v>871453.35</v>
          </cell>
        </row>
        <row r="131">
          <cell r="A131">
            <v>124098010001</v>
          </cell>
          <cell r="B131" t="str">
            <v>IMPUESTO SOBRE INGRESOS GRAVADOS</v>
          </cell>
          <cell r="C131">
            <v>755810.91</v>
          </cell>
          <cell r="D131">
            <v>755810.91</v>
          </cell>
        </row>
        <row r="132">
          <cell r="A132">
            <v>124098010002</v>
          </cell>
          <cell r="B132" t="str">
            <v>IMPUESTO RETENIDO SOBRE INGRESO GRAVADOS</v>
          </cell>
          <cell r="C132">
            <v>115642.44</v>
          </cell>
          <cell r="D132">
            <v>115642.44</v>
          </cell>
        </row>
        <row r="133">
          <cell r="A133">
            <v>1240980200</v>
          </cell>
          <cell r="B133" t="str">
            <v>SUSCRIPCIONES Y CONTRATOS DE MANTENIMIENTO</v>
          </cell>
          <cell r="C133">
            <v>280822</v>
          </cell>
          <cell r="D133">
            <v>280822</v>
          </cell>
        </row>
        <row r="134">
          <cell r="A134">
            <v>124098020001</v>
          </cell>
          <cell r="B134" t="str">
            <v>SUSCRIPCIONES</v>
          </cell>
          <cell r="C134">
            <v>1398.84</v>
          </cell>
          <cell r="D134">
            <v>1398.84</v>
          </cell>
        </row>
        <row r="135">
          <cell r="A135">
            <v>124098020002</v>
          </cell>
          <cell r="B135" t="str">
            <v>CONTRATOS DE MANTENIMIENTO</v>
          </cell>
          <cell r="C135">
            <v>279423.15999999997</v>
          </cell>
          <cell r="D135">
            <v>279423.15999999997</v>
          </cell>
        </row>
        <row r="136">
          <cell r="A136">
            <v>1240989100</v>
          </cell>
          <cell r="B136" t="str">
            <v>OTROS</v>
          </cell>
          <cell r="C136">
            <v>111731.39</v>
          </cell>
          <cell r="D136">
            <v>111731.39</v>
          </cell>
        </row>
        <row r="137">
          <cell r="A137">
            <v>124098910001</v>
          </cell>
          <cell r="B137" t="str">
            <v>IMPUESTOS MUNICIPALES</v>
          </cell>
          <cell r="C137">
            <v>1020.46</v>
          </cell>
          <cell r="D137">
            <v>1020.46</v>
          </cell>
        </row>
        <row r="138">
          <cell r="A138">
            <v>124098910002</v>
          </cell>
          <cell r="B138" t="str">
            <v>RENOVACION DE MATRICULA DE COMERCIO</v>
          </cell>
          <cell r="C138">
            <v>9623.82</v>
          </cell>
          <cell r="D138">
            <v>9623.82</v>
          </cell>
        </row>
        <row r="139">
          <cell r="A139">
            <v>124098910003</v>
          </cell>
          <cell r="B139" t="str">
            <v>PAGOS A PROVEEDORES</v>
          </cell>
          <cell r="C139">
            <v>101087.11</v>
          </cell>
          <cell r="D139">
            <v>101087.11</v>
          </cell>
        </row>
        <row r="140">
          <cell r="A140">
            <v>124099</v>
          </cell>
          <cell r="B140" t="str">
            <v>OTROS CARGOS DIFERIDOS</v>
          </cell>
          <cell r="C140">
            <v>2945670.5</v>
          </cell>
          <cell r="D140">
            <v>2945670.5</v>
          </cell>
        </row>
        <row r="141">
          <cell r="A141">
            <v>1240990100</v>
          </cell>
          <cell r="B141" t="str">
            <v>PRESTACIONES AL PERSONAL</v>
          </cell>
          <cell r="C141">
            <v>550.08000000000004</v>
          </cell>
          <cell r="D141">
            <v>550.08000000000004</v>
          </cell>
        </row>
        <row r="142">
          <cell r="A142">
            <v>1240999100</v>
          </cell>
          <cell r="B142" t="str">
            <v>OTROS</v>
          </cell>
          <cell r="C142">
            <v>2945120.42</v>
          </cell>
          <cell r="D142">
            <v>2945120.42</v>
          </cell>
        </row>
        <row r="143">
          <cell r="A143">
            <v>124099910003</v>
          </cell>
          <cell r="B143" t="str">
            <v>COMISIONES BANCARIAS</v>
          </cell>
          <cell r="C143">
            <v>2887403.38</v>
          </cell>
          <cell r="D143">
            <v>2887403.38</v>
          </cell>
        </row>
        <row r="144">
          <cell r="A144">
            <v>12409991000301</v>
          </cell>
          <cell r="B144" t="str">
            <v>BANCOS Y FINANCIERAS</v>
          </cell>
          <cell r="C144">
            <v>8333.36</v>
          </cell>
          <cell r="D144">
            <v>8333.36</v>
          </cell>
        </row>
        <row r="145">
          <cell r="A145">
            <v>12409991000306</v>
          </cell>
          <cell r="B145" t="str">
            <v>ENTIDADES EXTRANJERAS</v>
          </cell>
          <cell r="C145">
            <v>2879070.02</v>
          </cell>
          <cell r="D145">
            <v>2879070.02</v>
          </cell>
        </row>
        <row r="146">
          <cell r="A146">
            <v>124099910006</v>
          </cell>
          <cell r="B146" t="str">
            <v>PROYECTO</v>
          </cell>
          <cell r="C146">
            <v>11941.19</v>
          </cell>
          <cell r="D146">
            <v>11941.19</v>
          </cell>
        </row>
        <row r="147">
          <cell r="A147">
            <v>124099910009</v>
          </cell>
          <cell r="B147" t="str">
            <v>OTROS GASTOS SOBRE PRESTAMOS OBTENIDOS</v>
          </cell>
          <cell r="C147">
            <v>45775.85</v>
          </cell>
          <cell r="D147">
            <v>45775.85</v>
          </cell>
        </row>
        <row r="148">
          <cell r="A148">
            <v>12409991000901</v>
          </cell>
          <cell r="B148" t="str">
            <v>CONSULTORIAS POR PRESTAMOS</v>
          </cell>
          <cell r="C148">
            <v>45775.85</v>
          </cell>
          <cell r="D148">
            <v>45775.85</v>
          </cell>
        </row>
        <row r="149">
          <cell r="A149">
            <v>125</v>
          </cell>
          <cell r="B149" t="str">
            <v>CUENTAS POR COBRAR</v>
          </cell>
          <cell r="C149">
            <v>10430308.16</v>
          </cell>
          <cell r="D149">
            <v>10430308.16</v>
          </cell>
        </row>
        <row r="150">
          <cell r="A150">
            <v>1250</v>
          </cell>
          <cell r="B150" t="str">
            <v>CUENTAS POR COBRAR</v>
          </cell>
          <cell r="C150">
            <v>10475920.66</v>
          </cell>
          <cell r="D150">
            <v>10475920.66</v>
          </cell>
        </row>
        <row r="151">
          <cell r="A151">
            <v>125001</v>
          </cell>
          <cell r="B151" t="str">
            <v>SALDOS POR COBRAR</v>
          </cell>
          <cell r="C151">
            <v>734678.76</v>
          </cell>
          <cell r="D151">
            <v>734678.76</v>
          </cell>
        </row>
        <row r="152">
          <cell r="A152">
            <v>1250010100</v>
          </cell>
          <cell r="B152" t="str">
            <v>ASOCIADOS</v>
          </cell>
          <cell r="C152">
            <v>734678.76</v>
          </cell>
          <cell r="D152">
            <v>734678.76</v>
          </cell>
        </row>
        <row r="153">
          <cell r="A153">
            <v>125001010001</v>
          </cell>
          <cell r="B153" t="str">
            <v>A CAJAS DE CREDITO</v>
          </cell>
          <cell r="C153">
            <v>727700.41</v>
          </cell>
          <cell r="D153">
            <v>727700.41</v>
          </cell>
        </row>
        <row r="154">
          <cell r="A154">
            <v>125001010002</v>
          </cell>
          <cell r="B154" t="str">
            <v>A BANCOS DE LOS TRABAJADORES</v>
          </cell>
          <cell r="C154">
            <v>6978.35</v>
          </cell>
          <cell r="D154">
            <v>6978.35</v>
          </cell>
        </row>
        <row r="155">
          <cell r="A155">
            <v>125003</v>
          </cell>
          <cell r="B155" t="str">
            <v>PAGOS POR CUENTA AJENA</v>
          </cell>
          <cell r="C155">
            <v>3248.87</v>
          </cell>
          <cell r="D155">
            <v>3248.87</v>
          </cell>
        </row>
        <row r="156">
          <cell r="A156">
            <v>1250039101</v>
          </cell>
          <cell r="B156" t="str">
            <v>OTROS DEUDORES</v>
          </cell>
          <cell r="C156">
            <v>3248.87</v>
          </cell>
          <cell r="D156">
            <v>3248.87</v>
          </cell>
        </row>
        <row r="157">
          <cell r="A157">
            <v>125003910102</v>
          </cell>
          <cell r="B157" t="str">
            <v>COMISION - SERVICIOS DE TRANSACCIONES TARJETAS DE DEBITO - A</v>
          </cell>
          <cell r="C157">
            <v>3248.87</v>
          </cell>
          <cell r="D157">
            <v>3248.87</v>
          </cell>
        </row>
        <row r="158">
          <cell r="A158">
            <v>125004</v>
          </cell>
          <cell r="B158" t="str">
            <v>SERVICIOS FINANCIEROS</v>
          </cell>
          <cell r="C158">
            <v>476523.16</v>
          </cell>
          <cell r="D158">
            <v>476523.16</v>
          </cell>
        </row>
        <row r="159">
          <cell r="A159">
            <v>1250040201</v>
          </cell>
          <cell r="B159" t="str">
            <v>SERVICIOS DE CAJA POR PERCIBIR</v>
          </cell>
          <cell r="C159">
            <v>211448.7</v>
          </cell>
          <cell r="D159">
            <v>211448.7</v>
          </cell>
        </row>
        <row r="160">
          <cell r="A160">
            <v>125004020103</v>
          </cell>
          <cell r="B160" t="str">
            <v>EMPRESAS REMESADORAS</v>
          </cell>
          <cell r="C160">
            <v>211448.7</v>
          </cell>
          <cell r="D160">
            <v>211448.7</v>
          </cell>
        </row>
        <row r="161">
          <cell r="A161">
            <v>12500402010301</v>
          </cell>
          <cell r="B161" t="str">
            <v>PAGO DE REMESA FAMILIAR-FEDECREDITO</v>
          </cell>
          <cell r="C161">
            <v>211448.7</v>
          </cell>
          <cell r="D161">
            <v>211448.7</v>
          </cell>
        </row>
        <row r="162">
          <cell r="A162">
            <v>1250049101</v>
          </cell>
          <cell r="B162" t="str">
            <v>OTROS SERVICIOS FINANCIEROS</v>
          </cell>
          <cell r="C162">
            <v>265074.46000000002</v>
          </cell>
          <cell r="D162">
            <v>265074.46000000002</v>
          </cell>
        </row>
        <row r="163">
          <cell r="A163">
            <v>125004910104</v>
          </cell>
          <cell r="B163" t="str">
            <v>SERVICIOS - ATM´S</v>
          </cell>
          <cell r="C163">
            <v>247760</v>
          </cell>
          <cell r="D163">
            <v>247760</v>
          </cell>
        </row>
        <row r="164">
          <cell r="A164">
            <v>12500491010404</v>
          </cell>
          <cell r="B164" t="str">
            <v>SERVICIO DE ATM´S A OTROS BANCOS POR COBRAR A ATH</v>
          </cell>
          <cell r="C164">
            <v>62385</v>
          </cell>
          <cell r="D164">
            <v>62385</v>
          </cell>
        </row>
        <row r="165">
          <cell r="A165">
            <v>12500491010405</v>
          </cell>
          <cell r="B165" t="str">
            <v>SERVICIO DE ATMs A OTROS BANCOS - VISA</v>
          </cell>
          <cell r="C165">
            <v>185375</v>
          </cell>
          <cell r="D165">
            <v>185375</v>
          </cell>
        </row>
        <row r="166">
          <cell r="A166">
            <v>1250049101040500</v>
          </cell>
          <cell r="B166" t="str">
            <v>SERVICIO DE ATMs TARJETAS EXTRANJERAS</v>
          </cell>
          <cell r="C166">
            <v>17300</v>
          </cell>
          <cell r="D166">
            <v>17300</v>
          </cell>
        </row>
        <row r="167">
          <cell r="A167">
            <v>1250049101040500</v>
          </cell>
          <cell r="B167" t="str">
            <v>SERVICIO DE ATMs TARJETAS DE BANCOS LOCALES</v>
          </cell>
          <cell r="C167">
            <v>168075</v>
          </cell>
          <cell r="D167">
            <v>168075</v>
          </cell>
        </row>
        <row r="168">
          <cell r="A168">
            <v>125004910105</v>
          </cell>
          <cell r="B168" t="str">
            <v>COMISIONES - ATM´S</v>
          </cell>
          <cell r="C168">
            <v>17300.59</v>
          </cell>
          <cell r="D168">
            <v>17300.59</v>
          </cell>
        </row>
        <row r="169">
          <cell r="A169">
            <v>12500491010504</v>
          </cell>
          <cell r="B169" t="str">
            <v>SERVICIO DE ATM´S A OTROS BANCOS POR COBRAR A ATH</v>
          </cell>
          <cell r="C169">
            <v>3659.08</v>
          </cell>
          <cell r="D169">
            <v>3659.08</v>
          </cell>
        </row>
        <row r="170">
          <cell r="A170">
            <v>12500491010505</v>
          </cell>
          <cell r="B170" t="str">
            <v>COMISION POR SERVICIO DE ATM A OTROS BANCOS - VISA</v>
          </cell>
          <cell r="C170">
            <v>13641.51</v>
          </cell>
          <cell r="D170">
            <v>13641.51</v>
          </cell>
        </row>
        <row r="171">
          <cell r="A171">
            <v>1250049101050500</v>
          </cell>
          <cell r="B171" t="str">
            <v>SERVICIO ATM A OTROS BANCOS - TARJETAS BANCOS LOCALES</v>
          </cell>
          <cell r="C171">
            <v>13641.51</v>
          </cell>
          <cell r="D171">
            <v>13641.51</v>
          </cell>
        </row>
        <row r="172">
          <cell r="A172">
            <v>125004910108</v>
          </cell>
          <cell r="B172" t="str">
            <v>CONTROVERSIAS SERVICIO ATM - TARJETAS BANCOS LOCALE</v>
          </cell>
          <cell r="C172">
            <v>13.87</v>
          </cell>
          <cell r="D172">
            <v>13.87</v>
          </cell>
        </row>
        <row r="173">
          <cell r="A173">
            <v>12500491010801</v>
          </cell>
          <cell r="B173" t="str">
            <v>CONTROVERSIAS SERVICIO ATM - TARJETAS EXTRANJERAS</v>
          </cell>
          <cell r="C173">
            <v>13.87</v>
          </cell>
          <cell r="D173">
            <v>13.87</v>
          </cell>
        </row>
        <row r="174">
          <cell r="A174">
            <v>125005</v>
          </cell>
          <cell r="B174" t="str">
            <v>ANTICIPOS</v>
          </cell>
          <cell r="C174">
            <v>35930.15</v>
          </cell>
          <cell r="D174">
            <v>35930.15</v>
          </cell>
        </row>
        <row r="175">
          <cell r="A175">
            <v>1250050201</v>
          </cell>
          <cell r="B175" t="str">
            <v>A PROVEEDORES</v>
          </cell>
          <cell r="C175">
            <v>35930.15</v>
          </cell>
          <cell r="D175">
            <v>35930.15</v>
          </cell>
        </row>
        <row r="176">
          <cell r="A176">
            <v>125099</v>
          </cell>
          <cell r="B176" t="str">
            <v>OTRAS</v>
          </cell>
          <cell r="C176">
            <v>9225539.7200000007</v>
          </cell>
          <cell r="D176">
            <v>9225539.7200000007</v>
          </cell>
        </row>
        <row r="177">
          <cell r="A177">
            <v>1250990101</v>
          </cell>
          <cell r="B177" t="str">
            <v>FALTANTES DE CAJEROS</v>
          </cell>
          <cell r="C177">
            <v>1140</v>
          </cell>
          <cell r="D177">
            <v>1140</v>
          </cell>
        </row>
        <row r="178">
          <cell r="A178">
            <v>125099010103</v>
          </cell>
          <cell r="B178" t="str">
            <v>FALTANTE EN ATM´S</v>
          </cell>
          <cell r="C178">
            <v>1140</v>
          </cell>
          <cell r="D178">
            <v>1140</v>
          </cell>
        </row>
        <row r="179">
          <cell r="A179">
            <v>1250999101</v>
          </cell>
          <cell r="B179" t="str">
            <v>OTRAS</v>
          </cell>
          <cell r="C179">
            <v>9224399.7200000007</v>
          </cell>
          <cell r="D179">
            <v>9224399.7200000007</v>
          </cell>
        </row>
        <row r="180">
          <cell r="A180">
            <v>125099910103</v>
          </cell>
          <cell r="B180" t="str">
            <v>DEPOSITOS EN GARANTIA</v>
          </cell>
          <cell r="C180">
            <v>29777.22</v>
          </cell>
          <cell r="D180">
            <v>29777.22</v>
          </cell>
        </row>
        <row r="181">
          <cell r="A181">
            <v>125099910105</v>
          </cell>
          <cell r="B181" t="str">
            <v>VALORES PENDIENTES DE OPERACIONES TRANSFER365</v>
          </cell>
          <cell r="C181">
            <v>738.01</v>
          </cell>
          <cell r="D181">
            <v>738.01</v>
          </cell>
        </row>
        <row r="182">
          <cell r="A182">
            <v>125099910107</v>
          </cell>
          <cell r="B182" t="str">
            <v>COLATERAL VISA</v>
          </cell>
          <cell r="C182">
            <v>2283612.96</v>
          </cell>
          <cell r="D182">
            <v>2283612.96</v>
          </cell>
        </row>
        <row r="183">
          <cell r="A183">
            <v>125099910112</v>
          </cell>
          <cell r="B183" t="str">
            <v>TRANSFERENCIA DE FONDOS</v>
          </cell>
          <cell r="C183">
            <v>310.75</v>
          </cell>
          <cell r="D183">
            <v>310.75</v>
          </cell>
        </row>
        <row r="184">
          <cell r="A184">
            <v>12509991011299</v>
          </cell>
          <cell r="B184" t="str">
            <v>OTROS</v>
          </cell>
          <cell r="C184">
            <v>310.75</v>
          </cell>
          <cell r="D184">
            <v>310.75</v>
          </cell>
        </row>
        <row r="185">
          <cell r="A185">
            <v>125099910113</v>
          </cell>
          <cell r="B185" t="str">
            <v>PLAN DE MARKETING</v>
          </cell>
          <cell r="C185">
            <v>76837.100000000006</v>
          </cell>
          <cell r="D185">
            <v>76837.100000000006</v>
          </cell>
        </row>
        <row r="186">
          <cell r="A186">
            <v>125099910114</v>
          </cell>
          <cell r="B186" t="str">
            <v>SALDO PRESTAMOS EX EMPLEADOS</v>
          </cell>
          <cell r="C186">
            <v>194873.27</v>
          </cell>
          <cell r="D186">
            <v>194873.27</v>
          </cell>
        </row>
        <row r="187">
          <cell r="A187">
            <v>125099910116</v>
          </cell>
          <cell r="B187" t="str">
            <v>CAMP. PROMOCIONAL SISTEMA FEDECREDITO</v>
          </cell>
          <cell r="C187">
            <v>31.86</v>
          </cell>
          <cell r="D187">
            <v>31.86</v>
          </cell>
        </row>
        <row r="188">
          <cell r="A188">
            <v>125099910122</v>
          </cell>
          <cell r="B188" t="str">
            <v>CADI</v>
          </cell>
          <cell r="C188">
            <v>1582.49</v>
          </cell>
          <cell r="D188">
            <v>1582.49</v>
          </cell>
        </row>
        <row r="189">
          <cell r="A189">
            <v>125099910123</v>
          </cell>
          <cell r="B189" t="str">
            <v>GASTOS POR COBRAR CADI</v>
          </cell>
          <cell r="C189">
            <v>10201.11</v>
          </cell>
          <cell r="D189">
            <v>10201.11</v>
          </cell>
        </row>
        <row r="190">
          <cell r="A190">
            <v>125099910129</v>
          </cell>
          <cell r="B190" t="str">
            <v>PROYECTOS</v>
          </cell>
          <cell r="C190">
            <v>896338.79</v>
          </cell>
          <cell r="D190">
            <v>896338.79</v>
          </cell>
        </row>
        <row r="191">
          <cell r="A191">
            <v>12509991012907</v>
          </cell>
          <cell r="B191" t="str">
            <v>PROYECTOS OTROS</v>
          </cell>
          <cell r="C191">
            <v>896338.79</v>
          </cell>
          <cell r="D191">
            <v>896338.79</v>
          </cell>
        </row>
        <row r="192">
          <cell r="A192">
            <v>125099910134</v>
          </cell>
          <cell r="B192" t="str">
            <v>CORPORACION FINANCIERA INTERNACIONAL</v>
          </cell>
          <cell r="C192">
            <v>5244444.03</v>
          </cell>
          <cell r="D192">
            <v>5244444.03</v>
          </cell>
        </row>
        <row r="193">
          <cell r="A193">
            <v>125099910135</v>
          </cell>
          <cell r="B193" t="str">
            <v>OPERACIONES POR APLICAR</v>
          </cell>
          <cell r="C193">
            <v>1470</v>
          </cell>
          <cell r="D193">
            <v>1470</v>
          </cell>
        </row>
        <row r="194">
          <cell r="A194">
            <v>125099910152</v>
          </cell>
          <cell r="B194" t="str">
            <v>SERVICIOS DE COLECTURIA EXTERNA</v>
          </cell>
          <cell r="C194">
            <v>113219.42</v>
          </cell>
          <cell r="D194">
            <v>113219.42</v>
          </cell>
        </row>
        <row r="195">
          <cell r="A195">
            <v>12509991015201</v>
          </cell>
          <cell r="B195" t="str">
            <v>PAGOS COLECTADOS</v>
          </cell>
          <cell r="C195">
            <v>113219.42</v>
          </cell>
          <cell r="D195">
            <v>113219.42</v>
          </cell>
        </row>
        <row r="196">
          <cell r="A196">
            <v>1250999101520100</v>
          </cell>
          <cell r="B196" t="str">
            <v>FARMACIAS ECONOMICAS</v>
          </cell>
          <cell r="C196">
            <v>112896</v>
          </cell>
          <cell r="D196">
            <v>112896</v>
          </cell>
        </row>
        <row r="197">
          <cell r="A197">
            <v>1250999101520100</v>
          </cell>
          <cell r="B197" t="str">
            <v>GRUPO MONGE - ALMACENES PRADO</v>
          </cell>
          <cell r="C197">
            <v>2</v>
          </cell>
          <cell r="D197">
            <v>2</v>
          </cell>
        </row>
        <row r="198">
          <cell r="A198">
            <v>1250999101520100</v>
          </cell>
          <cell r="B198" t="str">
            <v>SOVIPE COMERCIAL - ALMACENES WAY</v>
          </cell>
          <cell r="C198">
            <v>321.42</v>
          </cell>
          <cell r="D198">
            <v>321.42</v>
          </cell>
        </row>
        <row r="199">
          <cell r="A199">
            <v>125099910156</v>
          </cell>
          <cell r="B199" t="str">
            <v>SERVICIO DE BANCA MOVIL</v>
          </cell>
          <cell r="C199">
            <v>357.98</v>
          </cell>
          <cell r="D199">
            <v>357.98</v>
          </cell>
        </row>
        <row r="200">
          <cell r="A200">
            <v>12509991015601</v>
          </cell>
          <cell r="B200" t="str">
            <v>SERVICIO DE BANCA MOVIL</v>
          </cell>
          <cell r="C200">
            <v>357.98</v>
          </cell>
          <cell r="D200">
            <v>357.98</v>
          </cell>
        </row>
        <row r="201">
          <cell r="A201">
            <v>125099910163</v>
          </cell>
          <cell r="B201" t="str">
            <v>COMISIONES POR SERVICIO</v>
          </cell>
          <cell r="C201">
            <v>43785.79</v>
          </cell>
          <cell r="D201">
            <v>43785.79</v>
          </cell>
        </row>
        <row r="202">
          <cell r="A202">
            <v>12509991016301</v>
          </cell>
          <cell r="B202" t="str">
            <v>COMISION POR COBRAR A COLECTORES</v>
          </cell>
          <cell r="C202">
            <v>43383.65</v>
          </cell>
          <cell r="D202">
            <v>43383.65</v>
          </cell>
        </row>
        <row r="203">
          <cell r="A203">
            <v>12509991016303</v>
          </cell>
          <cell r="B203" t="str">
            <v>COMISION POR SERVICIO DE COMERCIALIZACION DE SEGUROS</v>
          </cell>
          <cell r="C203">
            <v>296.13</v>
          </cell>
          <cell r="D203">
            <v>296.13</v>
          </cell>
        </row>
        <row r="204">
          <cell r="A204">
            <v>12509991016304</v>
          </cell>
          <cell r="B204" t="str">
            <v>COMISION POR SERVICIOS DE COMERCIALIZACION</v>
          </cell>
          <cell r="C204">
            <v>106.01</v>
          </cell>
          <cell r="D204">
            <v>106.01</v>
          </cell>
        </row>
        <row r="205">
          <cell r="A205">
            <v>1250999101630400</v>
          </cell>
          <cell r="B205" t="str">
            <v>COMISION POR COMERCIALIZACION DE SEGUROS REMESAS FAMILIARES</v>
          </cell>
          <cell r="C205">
            <v>106.01</v>
          </cell>
          <cell r="D205">
            <v>106.01</v>
          </cell>
        </row>
        <row r="206">
          <cell r="A206">
            <v>125099910166</v>
          </cell>
          <cell r="B206" t="str">
            <v>SERVICIOS DE COMERCIALIZACION</v>
          </cell>
          <cell r="C206">
            <v>715</v>
          </cell>
          <cell r="D206">
            <v>715</v>
          </cell>
        </row>
        <row r="207">
          <cell r="A207">
            <v>12509991016601</v>
          </cell>
          <cell r="B207" t="str">
            <v>INDEMNIZACION DE SEGURO REMESAS FAMILIARES</v>
          </cell>
          <cell r="C207">
            <v>715</v>
          </cell>
          <cell r="D207">
            <v>715</v>
          </cell>
        </row>
        <row r="208">
          <cell r="A208">
            <v>125099910199</v>
          </cell>
          <cell r="B208" t="str">
            <v>VARIAS</v>
          </cell>
          <cell r="C208">
            <v>326103.94</v>
          </cell>
          <cell r="D208">
            <v>326103.94</v>
          </cell>
        </row>
        <row r="209">
          <cell r="A209">
            <v>1259</v>
          </cell>
          <cell r="B209" t="str">
            <v>PROVISION DE INCOBRABILIDAD DE CUENTAS POR COBRAR</v>
          </cell>
          <cell r="C209">
            <v>-45612.5</v>
          </cell>
          <cell r="D209">
            <v>-45612.5</v>
          </cell>
        </row>
        <row r="210">
          <cell r="A210">
            <v>125900</v>
          </cell>
          <cell r="B210" t="str">
            <v>PROVISION DE INCOBRABILIDAD DE CUENTAS POR COBRAR</v>
          </cell>
          <cell r="C210">
            <v>-45612.5</v>
          </cell>
          <cell r="D210">
            <v>-45612.5</v>
          </cell>
        </row>
        <row r="211">
          <cell r="A211">
            <v>1259000001</v>
          </cell>
          <cell r="B211" t="str">
            <v>PROVISION POR INCOBRABILIDAD DE CUENTAS POR COBRAR</v>
          </cell>
          <cell r="C211">
            <v>-45612.5</v>
          </cell>
          <cell r="D211">
            <v>-45612.5</v>
          </cell>
        </row>
        <row r="212">
          <cell r="A212">
            <v>125900000101</v>
          </cell>
          <cell r="B212" t="str">
            <v>SALDOS POR COBRAR</v>
          </cell>
          <cell r="C212">
            <v>-45612.5</v>
          </cell>
          <cell r="D212">
            <v>-45612.5</v>
          </cell>
        </row>
        <row r="213">
          <cell r="A213">
            <v>126</v>
          </cell>
          <cell r="B213" t="str">
            <v>DERECHOS Y PARTICIPACIONES</v>
          </cell>
          <cell r="C213">
            <v>3525599.68</v>
          </cell>
          <cell r="D213">
            <v>3525599.68</v>
          </cell>
        </row>
        <row r="214">
          <cell r="A214">
            <v>1260</v>
          </cell>
          <cell r="B214" t="str">
            <v>DERECHOS Y PARTICIPACIONES</v>
          </cell>
          <cell r="C214">
            <v>3525599.68</v>
          </cell>
          <cell r="D214">
            <v>3525599.68</v>
          </cell>
        </row>
        <row r="215">
          <cell r="A215">
            <v>126001</v>
          </cell>
          <cell r="B215" t="str">
            <v>INVERSIONES CONJUNTAS</v>
          </cell>
          <cell r="C215">
            <v>3525599.68</v>
          </cell>
          <cell r="D215">
            <v>3525599.68</v>
          </cell>
        </row>
        <row r="216">
          <cell r="A216">
            <v>1260010101</v>
          </cell>
          <cell r="B216" t="str">
            <v>EN SOCIEDADES NACIONALES - VALOR DE ADQUISICION</v>
          </cell>
          <cell r="C216">
            <v>3032200</v>
          </cell>
          <cell r="D216">
            <v>3032200</v>
          </cell>
        </row>
        <row r="217">
          <cell r="A217">
            <v>126001010101</v>
          </cell>
          <cell r="B217" t="str">
            <v>COSTO DE ADQUISICION</v>
          </cell>
          <cell r="C217">
            <v>3032200</v>
          </cell>
          <cell r="D217">
            <v>3032200</v>
          </cell>
        </row>
        <row r="218">
          <cell r="A218">
            <v>1260019801</v>
          </cell>
          <cell r="B218" t="str">
            <v>EN SOCIEDADES NACIONALES - REVALUO</v>
          </cell>
          <cell r="C218">
            <v>493399.68</v>
          </cell>
          <cell r="D218">
            <v>493399.68</v>
          </cell>
        </row>
        <row r="219">
          <cell r="A219">
            <v>13</v>
          </cell>
          <cell r="B219" t="str">
            <v>ACTIVO FIJO</v>
          </cell>
          <cell r="C219">
            <v>15099887.58</v>
          </cell>
          <cell r="D219">
            <v>15099887.58</v>
          </cell>
        </row>
        <row r="220">
          <cell r="A220">
            <v>131</v>
          </cell>
          <cell r="B220" t="str">
            <v>NO DEPRECIABLES</v>
          </cell>
          <cell r="C220">
            <v>3560974.2</v>
          </cell>
          <cell r="D220">
            <v>3560974.2</v>
          </cell>
        </row>
        <row r="221">
          <cell r="A221">
            <v>1310</v>
          </cell>
          <cell r="B221" t="str">
            <v>NO DEPRECIABLES</v>
          </cell>
          <cell r="C221">
            <v>3560974.2</v>
          </cell>
          <cell r="D221">
            <v>3560974.2</v>
          </cell>
        </row>
        <row r="222">
          <cell r="A222">
            <v>131001</v>
          </cell>
          <cell r="B222" t="str">
            <v>TERRENOS</v>
          </cell>
          <cell r="C222">
            <v>1879277.17</v>
          </cell>
          <cell r="D222">
            <v>1879277.17</v>
          </cell>
        </row>
        <row r="223">
          <cell r="A223">
            <v>1310010100</v>
          </cell>
          <cell r="B223" t="str">
            <v>TERRENOS - VALOR DE ADQUISICION</v>
          </cell>
          <cell r="C223">
            <v>374985.69</v>
          </cell>
          <cell r="D223">
            <v>374985.69</v>
          </cell>
        </row>
        <row r="224">
          <cell r="A224">
            <v>1310019800</v>
          </cell>
          <cell r="B224" t="str">
            <v>TERRENOS ¨ REVALUO</v>
          </cell>
          <cell r="C224">
            <v>1504291.48</v>
          </cell>
          <cell r="D224">
            <v>1504291.48</v>
          </cell>
        </row>
        <row r="225">
          <cell r="A225">
            <v>131002</v>
          </cell>
          <cell r="B225" t="str">
            <v>CONSTRUCCIONES EN PROCESO</v>
          </cell>
          <cell r="C225">
            <v>1227641.67</v>
          </cell>
          <cell r="D225">
            <v>1227641.67</v>
          </cell>
        </row>
        <row r="226">
          <cell r="A226">
            <v>1310020100</v>
          </cell>
          <cell r="B226" t="str">
            <v>INMUEBLES</v>
          </cell>
          <cell r="C226">
            <v>1227641.67</v>
          </cell>
          <cell r="D226">
            <v>1227641.67</v>
          </cell>
        </row>
        <row r="227">
          <cell r="A227">
            <v>131003</v>
          </cell>
          <cell r="B227" t="str">
            <v>MOBILIARIO Y EQUIPO POR UTILIZAR</v>
          </cell>
          <cell r="C227">
            <v>454055.36</v>
          </cell>
          <cell r="D227">
            <v>454055.36</v>
          </cell>
        </row>
        <row r="228">
          <cell r="A228">
            <v>1310030200</v>
          </cell>
          <cell r="B228" t="str">
            <v>MOBILIARIO Y EQUIPO EN EXISTENCIA</v>
          </cell>
          <cell r="C228">
            <v>454055.36</v>
          </cell>
          <cell r="D228">
            <v>454055.36</v>
          </cell>
        </row>
        <row r="229">
          <cell r="A229">
            <v>132</v>
          </cell>
          <cell r="B229" t="str">
            <v>DEPRECIABLES</v>
          </cell>
          <cell r="C229">
            <v>11430999.92</v>
          </cell>
          <cell r="D229">
            <v>11430999.92</v>
          </cell>
        </row>
        <row r="230">
          <cell r="A230">
            <v>1320</v>
          </cell>
          <cell r="B230" t="str">
            <v>DEPRECIABLES</v>
          </cell>
          <cell r="C230">
            <v>25355564.530000001</v>
          </cell>
          <cell r="D230">
            <v>25355564.530000001</v>
          </cell>
        </row>
        <row r="231">
          <cell r="A231">
            <v>132001</v>
          </cell>
          <cell r="B231" t="str">
            <v>EDIFICACIONES</v>
          </cell>
          <cell r="C231">
            <v>12207505.189999999</v>
          </cell>
          <cell r="D231">
            <v>12207505.189999999</v>
          </cell>
        </row>
        <row r="232">
          <cell r="A232">
            <v>1320010100</v>
          </cell>
          <cell r="B232" t="str">
            <v>EDIFICACIONES - VALOR DE ADQUISICION</v>
          </cell>
          <cell r="C232">
            <v>9264466.1699999999</v>
          </cell>
          <cell r="D232">
            <v>9264466.1699999999</v>
          </cell>
        </row>
        <row r="233">
          <cell r="A233">
            <v>132001010001</v>
          </cell>
          <cell r="B233" t="str">
            <v>EDIFICACIONES PROPIAS</v>
          </cell>
          <cell r="C233">
            <v>9264466.1699999999</v>
          </cell>
          <cell r="D233">
            <v>9264466.1699999999</v>
          </cell>
        </row>
        <row r="234">
          <cell r="A234">
            <v>1320019800</v>
          </cell>
          <cell r="B234" t="str">
            <v>EDIFICACIONES ¨ REVALUO</v>
          </cell>
          <cell r="C234">
            <v>2943039.02</v>
          </cell>
          <cell r="D234">
            <v>2943039.02</v>
          </cell>
        </row>
        <row r="235">
          <cell r="A235">
            <v>132002</v>
          </cell>
          <cell r="B235" t="str">
            <v>EQUIPO DE COMPUTACION</v>
          </cell>
          <cell r="C235">
            <v>7864811.25</v>
          </cell>
          <cell r="D235">
            <v>7864811.25</v>
          </cell>
        </row>
        <row r="236">
          <cell r="A236">
            <v>1320020100</v>
          </cell>
          <cell r="B236" t="str">
            <v>EQUIPO DE COMPUTACION - VALOR DE ADQUISICION</v>
          </cell>
          <cell r="C236">
            <v>7864811.25</v>
          </cell>
          <cell r="D236">
            <v>7864811.25</v>
          </cell>
        </row>
        <row r="237">
          <cell r="A237">
            <v>132002010001</v>
          </cell>
          <cell r="B237" t="str">
            <v>EQUIPO DE COMPUTACION PROPIO</v>
          </cell>
          <cell r="C237">
            <v>7864811.25</v>
          </cell>
          <cell r="D237">
            <v>7864811.25</v>
          </cell>
        </row>
        <row r="238">
          <cell r="A238">
            <v>132003</v>
          </cell>
          <cell r="B238" t="str">
            <v>EQUIPO DE OFICINA</v>
          </cell>
          <cell r="C238">
            <v>347182.6</v>
          </cell>
          <cell r="D238">
            <v>347182.6</v>
          </cell>
        </row>
        <row r="239">
          <cell r="A239">
            <v>1320030100</v>
          </cell>
          <cell r="B239" t="str">
            <v>EQUIPO DE OFICINA - VALOR DE ADQUISICION</v>
          </cell>
          <cell r="C239">
            <v>347182.6</v>
          </cell>
          <cell r="D239">
            <v>347182.6</v>
          </cell>
        </row>
        <row r="240">
          <cell r="A240">
            <v>132003010001</v>
          </cell>
          <cell r="B240" t="str">
            <v>EQUIPO DE OFICINA PROPIO</v>
          </cell>
          <cell r="C240">
            <v>347182.6</v>
          </cell>
          <cell r="D240">
            <v>347182.6</v>
          </cell>
        </row>
        <row r="241">
          <cell r="A241">
            <v>132004</v>
          </cell>
          <cell r="B241" t="str">
            <v>MOBILIARIO</v>
          </cell>
          <cell r="C241">
            <v>498562.68</v>
          </cell>
          <cell r="D241">
            <v>498562.68</v>
          </cell>
        </row>
        <row r="242">
          <cell r="A242">
            <v>1320040100</v>
          </cell>
          <cell r="B242" t="str">
            <v>MOBILIARIO - VALOR DE ADQUISICION</v>
          </cell>
          <cell r="C242">
            <v>498562.68</v>
          </cell>
          <cell r="D242">
            <v>498562.68</v>
          </cell>
        </row>
        <row r="243">
          <cell r="A243">
            <v>132004010001</v>
          </cell>
          <cell r="B243" t="str">
            <v>MOBILIARIO PROPIO</v>
          </cell>
          <cell r="C243">
            <v>498562.68</v>
          </cell>
          <cell r="D243">
            <v>498562.68</v>
          </cell>
        </row>
        <row r="244">
          <cell r="A244">
            <v>132005</v>
          </cell>
          <cell r="B244" t="str">
            <v>VEHICULOS</v>
          </cell>
          <cell r="C244">
            <v>1055686.1299999999</v>
          </cell>
          <cell r="D244">
            <v>1055686.1299999999</v>
          </cell>
        </row>
        <row r="245">
          <cell r="A245">
            <v>1320050100</v>
          </cell>
          <cell r="B245" t="str">
            <v>VEHICULOS - VALOR DE ADQUISICION</v>
          </cell>
          <cell r="C245">
            <v>1055686.1299999999</v>
          </cell>
          <cell r="D245">
            <v>1055686.1299999999</v>
          </cell>
        </row>
        <row r="246">
          <cell r="A246">
            <v>132005010001</v>
          </cell>
          <cell r="B246" t="str">
            <v>VEHICULOS PROPIOS</v>
          </cell>
          <cell r="C246">
            <v>1055686.1299999999</v>
          </cell>
          <cell r="D246">
            <v>1055686.1299999999</v>
          </cell>
        </row>
        <row r="247">
          <cell r="A247">
            <v>132006</v>
          </cell>
          <cell r="B247" t="str">
            <v>MAQUINARIA, EQUIPO Y HERRAMIENTA</v>
          </cell>
          <cell r="C247">
            <v>3381816.68</v>
          </cell>
          <cell r="D247">
            <v>3381816.68</v>
          </cell>
        </row>
        <row r="248">
          <cell r="A248">
            <v>1320060100</v>
          </cell>
          <cell r="B248" t="str">
            <v>MAQUINARIA, EQUIPO Y HERRAMIENTA - VALOR DE ADQUISICION.</v>
          </cell>
          <cell r="C248">
            <v>3381816.68</v>
          </cell>
          <cell r="D248">
            <v>3381816.68</v>
          </cell>
        </row>
        <row r="249">
          <cell r="A249">
            <v>132006010001</v>
          </cell>
          <cell r="B249" t="str">
            <v>MAQUINARIA, EQUIPO Y HERRAMIENTA PROPIAS</v>
          </cell>
          <cell r="C249">
            <v>3381816.68</v>
          </cell>
          <cell r="D249">
            <v>3381816.68</v>
          </cell>
        </row>
        <row r="250">
          <cell r="A250">
            <v>1329</v>
          </cell>
          <cell r="B250" t="str">
            <v>DEPRECIACION ACUMULADA</v>
          </cell>
          <cell r="C250">
            <v>-13924564.609999999</v>
          </cell>
          <cell r="D250">
            <v>-13924564.609999999</v>
          </cell>
        </row>
        <row r="251">
          <cell r="A251">
            <v>132901</v>
          </cell>
          <cell r="B251" t="str">
            <v>VALOR HISTORICO</v>
          </cell>
          <cell r="C251">
            <v>-11929482.16</v>
          </cell>
          <cell r="D251">
            <v>-11929482.16</v>
          </cell>
        </row>
        <row r="252">
          <cell r="A252">
            <v>1329010100</v>
          </cell>
          <cell r="B252" t="str">
            <v>EDIFICACIONES</v>
          </cell>
          <cell r="C252">
            <v>-2933057.83</v>
          </cell>
          <cell r="D252">
            <v>-2933057.83</v>
          </cell>
        </row>
        <row r="253">
          <cell r="A253">
            <v>1329010200</v>
          </cell>
          <cell r="B253" t="str">
            <v>EQUIPO DE COMPUTACION</v>
          </cell>
          <cell r="C253">
            <v>-5576146.1100000003</v>
          </cell>
          <cell r="D253">
            <v>-5576146.1100000003</v>
          </cell>
        </row>
        <row r="254">
          <cell r="A254">
            <v>1329010300</v>
          </cell>
          <cell r="B254" t="str">
            <v>EQUIPO DE OFICINA</v>
          </cell>
          <cell r="C254">
            <v>-251077.71</v>
          </cell>
          <cell r="D254">
            <v>-251077.71</v>
          </cell>
        </row>
        <row r="255">
          <cell r="A255">
            <v>1329010400</v>
          </cell>
          <cell r="B255" t="str">
            <v>MOBILIARIO</v>
          </cell>
          <cell r="C255">
            <v>-426521.54</v>
          </cell>
          <cell r="D255">
            <v>-426521.54</v>
          </cell>
        </row>
        <row r="256">
          <cell r="A256">
            <v>1329010500</v>
          </cell>
          <cell r="B256" t="str">
            <v>VEHICULOS</v>
          </cell>
          <cell r="C256">
            <v>-879833.52</v>
          </cell>
          <cell r="D256">
            <v>-879833.52</v>
          </cell>
        </row>
        <row r="257">
          <cell r="A257">
            <v>1329010600</v>
          </cell>
          <cell r="B257" t="str">
            <v>MAQUINARIA, EQUIPO Y HERRAMIENTA</v>
          </cell>
          <cell r="C257">
            <v>-1862845.45</v>
          </cell>
          <cell r="D257">
            <v>-1862845.45</v>
          </cell>
        </row>
        <row r="258">
          <cell r="A258">
            <v>132902</v>
          </cell>
          <cell r="B258" t="str">
            <v>REVALUOS</v>
          </cell>
          <cell r="C258">
            <v>-1995082.45</v>
          </cell>
          <cell r="D258">
            <v>-1995082.45</v>
          </cell>
        </row>
        <row r="259">
          <cell r="A259">
            <v>1329020100</v>
          </cell>
          <cell r="B259" t="str">
            <v>EDIFICACIONES</v>
          </cell>
          <cell r="C259">
            <v>-1995082.45</v>
          </cell>
          <cell r="D259">
            <v>-1995082.45</v>
          </cell>
        </row>
        <row r="260">
          <cell r="A260">
            <v>133</v>
          </cell>
          <cell r="B260" t="str">
            <v>AMORTIZABLES</v>
          </cell>
          <cell r="C260">
            <v>107913.46</v>
          </cell>
          <cell r="D260">
            <v>107913.46</v>
          </cell>
        </row>
        <row r="261">
          <cell r="A261">
            <v>1330</v>
          </cell>
          <cell r="B261" t="str">
            <v>AMORTIZABLES</v>
          </cell>
          <cell r="C261">
            <v>107913.46</v>
          </cell>
          <cell r="D261">
            <v>107913.46</v>
          </cell>
        </row>
        <row r="262">
          <cell r="A262">
            <v>133002</v>
          </cell>
          <cell r="B262" t="str">
            <v>REMODELACIONES Y READECUACIONES</v>
          </cell>
          <cell r="C262">
            <v>107913.46</v>
          </cell>
          <cell r="D262">
            <v>107913.46</v>
          </cell>
        </row>
        <row r="263">
          <cell r="A263">
            <v>1330020100</v>
          </cell>
          <cell r="B263" t="str">
            <v>INMUEBLES PROPIOS</v>
          </cell>
          <cell r="C263">
            <v>107913.46</v>
          </cell>
          <cell r="D263">
            <v>107913.46</v>
          </cell>
        </row>
        <row r="264">
          <cell r="A264">
            <v>0</v>
          </cell>
          <cell r="B264"/>
          <cell r="C264"/>
          <cell r="D264"/>
        </row>
        <row r="265">
          <cell r="A265">
            <v>0</v>
          </cell>
          <cell r="B265" t="str">
            <v>TOTAL ACTIVO</v>
          </cell>
          <cell r="C265">
            <v>602596210.86000001</v>
          </cell>
          <cell r="D265">
            <v>602596210.86000001</v>
          </cell>
        </row>
        <row r="266">
          <cell r="A266">
            <v>0</v>
          </cell>
          <cell r="B266"/>
          <cell r="C266"/>
          <cell r="D266"/>
        </row>
        <row r="267">
          <cell r="A267">
            <v>71</v>
          </cell>
          <cell r="B267" t="str">
            <v>COSTOS DE OPERACIONES DE INTERMEDIACION</v>
          </cell>
          <cell r="C267">
            <v>1608382.59</v>
          </cell>
          <cell r="D267">
            <v>1608382.59</v>
          </cell>
        </row>
        <row r="268">
          <cell r="A268">
            <v>711</v>
          </cell>
          <cell r="B268" t="str">
            <v>CAPTACION DE RECURSOS</v>
          </cell>
          <cell r="C268">
            <v>1608382.59</v>
          </cell>
          <cell r="D268">
            <v>1608382.59</v>
          </cell>
        </row>
        <row r="269">
          <cell r="A269">
            <v>7110</v>
          </cell>
          <cell r="B269" t="str">
            <v>CAPTACION DE RECURSOS</v>
          </cell>
          <cell r="C269">
            <v>1608382.59</v>
          </cell>
          <cell r="D269">
            <v>1608382.59</v>
          </cell>
        </row>
        <row r="270">
          <cell r="A270">
            <v>711001</v>
          </cell>
          <cell r="B270" t="str">
            <v>DEPOSITOS</v>
          </cell>
          <cell r="C270">
            <v>13616.44</v>
          </cell>
          <cell r="D270">
            <v>13616.44</v>
          </cell>
        </row>
        <row r="271">
          <cell r="A271">
            <v>7110010200</v>
          </cell>
          <cell r="B271" t="str">
            <v>INTERESES DE DEPOSITOS A PLAZO</v>
          </cell>
          <cell r="C271">
            <v>13616.44</v>
          </cell>
          <cell r="D271">
            <v>13616.44</v>
          </cell>
        </row>
        <row r="272">
          <cell r="A272">
            <v>711001020001</v>
          </cell>
          <cell r="B272" t="str">
            <v>PACTADOS HASTA UN AÑO PLAZO</v>
          </cell>
          <cell r="C272">
            <v>13616.44</v>
          </cell>
          <cell r="D272">
            <v>13616.44</v>
          </cell>
        </row>
        <row r="273">
          <cell r="A273">
            <v>71100102000102</v>
          </cell>
          <cell r="B273" t="str">
            <v>A 30 DIAS PLAZO</v>
          </cell>
          <cell r="C273">
            <v>13616.44</v>
          </cell>
          <cell r="D273">
            <v>13616.44</v>
          </cell>
        </row>
        <row r="274">
          <cell r="A274">
            <v>711002</v>
          </cell>
          <cell r="B274" t="str">
            <v>PRESTAMOS PARA TERCEROS</v>
          </cell>
          <cell r="C274">
            <v>1530676.98</v>
          </cell>
          <cell r="D274">
            <v>1530676.98</v>
          </cell>
        </row>
        <row r="275">
          <cell r="A275">
            <v>7110020100</v>
          </cell>
          <cell r="B275" t="str">
            <v>INTERESES</v>
          </cell>
          <cell r="C275">
            <v>1358604.83</v>
          </cell>
          <cell r="D275">
            <v>1358604.83</v>
          </cell>
        </row>
        <row r="276">
          <cell r="A276">
            <v>711002010001</v>
          </cell>
          <cell r="B276" t="str">
            <v>PACTADOS HASTA UN AÑO PLAZO</v>
          </cell>
          <cell r="C276">
            <v>38390.410000000003</v>
          </cell>
          <cell r="D276">
            <v>38390.410000000003</v>
          </cell>
        </row>
        <row r="277">
          <cell r="A277">
            <v>711002010002</v>
          </cell>
          <cell r="B277" t="str">
            <v>PACTADOS A MAS DE UN AÑO PLAZO</v>
          </cell>
          <cell r="C277">
            <v>54811.46</v>
          </cell>
          <cell r="D277">
            <v>54811.46</v>
          </cell>
        </row>
        <row r="278">
          <cell r="A278">
            <v>711002010003</v>
          </cell>
          <cell r="B278" t="str">
            <v>PACTADOS A CINCO O MAS AÑOS PLAZO</v>
          </cell>
          <cell r="C278">
            <v>1265402.96</v>
          </cell>
          <cell r="D278">
            <v>1265402.96</v>
          </cell>
        </row>
        <row r="279">
          <cell r="A279">
            <v>7110020200</v>
          </cell>
          <cell r="B279" t="str">
            <v>COMISIONES</v>
          </cell>
          <cell r="C279">
            <v>172072.15</v>
          </cell>
          <cell r="D279">
            <v>172072.15</v>
          </cell>
        </row>
        <row r="280">
          <cell r="A280">
            <v>711002020001</v>
          </cell>
          <cell r="B280" t="str">
            <v>PACTADOS HASTA UN AÑO PLAZO</v>
          </cell>
          <cell r="C280">
            <v>2083.3200000000002</v>
          </cell>
          <cell r="D280">
            <v>2083.3200000000002</v>
          </cell>
        </row>
        <row r="281">
          <cell r="A281">
            <v>711002020003</v>
          </cell>
          <cell r="B281" t="str">
            <v>PACTADOS A CINCO O MAS AÑOS PLAZO</v>
          </cell>
          <cell r="C281">
            <v>169988.83</v>
          </cell>
          <cell r="D281">
            <v>169988.83</v>
          </cell>
        </row>
        <row r="282">
          <cell r="A282">
            <v>711007</v>
          </cell>
          <cell r="B282" t="str">
            <v>OTROS COSTOS DE INTERMEDIACION</v>
          </cell>
          <cell r="C282">
            <v>64089.17</v>
          </cell>
          <cell r="D282">
            <v>64089.17</v>
          </cell>
        </row>
        <row r="283">
          <cell r="A283">
            <v>7110070300</v>
          </cell>
          <cell r="B283" t="str">
            <v>COMISIONES PAGADAS POR ADQUISICION DE TITULOS VALORES</v>
          </cell>
          <cell r="C283">
            <v>64089.17</v>
          </cell>
          <cell r="D283">
            <v>64089.17</v>
          </cell>
        </row>
        <row r="284">
          <cell r="A284">
            <v>72</v>
          </cell>
          <cell r="B284" t="str">
            <v>COSTOS DE OTRAS OPERACIONES</v>
          </cell>
          <cell r="C284">
            <v>1515811.13</v>
          </cell>
          <cell r="D284">
            <v>1515811.13</v>
          </cell>
        </row>
        <row r="285">
          <cell r="A285">
            <v>722</v>
          </cell>
          <cell r="B285" t="str">
            <v>PRESTACION DE SERVICIOS</v>
          </cell>
          <cell r="C285">
            <v>1515811.13</v>
          </cell>
          <cell r="D285">
            <v>1515811.13</v>
          </cell>
        </row>
        <row r="286">
          <cell r="A286">
            <v>7220</v>
          </cell>
          <cell r="B286" t="str">
            <v>PRESTACION DE SERVICIOS</v>
          </cell>
          <cell r="C286">
            <v>1515811.13</v>
          </cell>
          <cell r="D286">
            <v>1515811.13</v>
          </cell>
        </row>
        <row r="287">
          <cell r="A287">
            <v>722001</v>
          </cell>
          <cell r="B287" t="str">
            <v>PRESTACION DE SERVICIOS FINANCIEROS</v>
          </cell>
          <cell r="C287">
            <v>1453941.38</v>
          </cell>
          <cell r="D287">
            <v>1453941.38</v>
          </cell>
        </row>
        <row r="288">
          <cell r="A288">
            <v>7220010000</v>
          </cell>
          <cell r="B288" t="str">
            <v>PRESTACION DE SERVICIOS FINANCIEROS</v>
          </cell>
          <cell r="C288">
            <v>1453941.38</v>
          </cell>
          <cell r="D288">
            <v>1453941.38</v>
          </cell>
        </row>
        <row r="289">
          <cell r="A289">
            <v>722001000006</v>
          </cell>
          <cell r="B289" t="str">
            <v>UNIDAD PYME</v>
          </cell>
          <cell r="C289">
            <v>52802.080000000002</v>
          </cell>
          <cell r="D289">
            <v>52802.080000000002</v>
          </cell>
        </row>
        <row r="290">
          <cell r="A290">
            <v>722001000010</v>
          </cell>
          <cell r="B290" t="str">
            <v>RESGUARDO Y CUSTODIA DE DOCUMENTOS</v>
          </cell>
          <cell r="C290">
            <v>296.58</v>
          </cell>
          <cell r="D290">
            <v>296.58</v>
          </cell>
        </row>
        <row r="291">
          <cell r="A291">
            <v>722001000013</v>
          </cell>
          <cell r="B291" t="str">
            <v>SERVICIOS POR PAGO DE REMESAS FAMILIARES</v>
          </cell>
          <cell r="C291">
            <v>48472.14</v>
          </cell>
          <cell r="D291">
            <v>48472.14</v>
          </cell>
        </row>
        <row r="292">
          <cell r="A292">
            <v>722001000015</v>
          </cell>
          <cell r="B292" t="str">
            <v>TARJETAS</v>
          </cell>
          <cell r="C292">
            <v>858463.23</v>
          </cell>
          <cell r="D292">
            <v>858463.23</v>
          </cell>
        </row>
        <row r="293">
          <cell r="A293">
            <v>72200100001501</v>
          </cell>
          <cell r="B293" t="str">
            <v>TARJETA DE CREDITO</v>
          </cell>
          <cell r="C293">
            <v>557057.75</v>
          </cell>
          <cell r="D293">
            <v>557057.75</v>
          </cell>
        </row>
        <row r="294">
          <cell r="A294">
            <v>72200100001502</v>
          </cell>
          <cell r="B294" t="str">
            <v>TARJETA DE DEBITO</v>
          </cell>
          <cell r="C294">
            <v>301405.48</v>
          </cell>
          <cell r="D294">
            <v>301405.48</v>
          </cell>
        </row>
        <row r="295">
          <cell r="A295">
            <v>722001000024</v>
          </cell>
          <cell r="B295" t="str">
            <v>SERVICIO SARO</v>
          </cell>
          <cell r="C295">
            <v>14384.88</v>
          </cell>
          <cell r="D295">
            <v>14384.88</v>
          </cell>
        </row>
        <row r="296">
          <cell r="A296">
            <v>722001000025</v>
          </cell>
          <cell r="B296" t="str">
            <v>SERVICIO CREDIT SCORING</v>
          </cell>
          <cell r="C296">
            <v>14261.88</v>
          </cell>
          <cell r="D296">
            <v>14261.88</v>
          </cell>
        </row>
        <row r="297">
          <cell r="A297">
            <v>722001000041</v>
          </cell>
          <cell r="B297" t="str">
            <v>SERVICIO DE SALUD A TU ALCANCE</v>
          </cell>
          <cell r="C297">
            <v>246.85</v>
          </cell>
          <cell r="D297">
            <v>246.85</v>
          </cell>
        </row>
        <row r="298">
          <cell r="A298">
            <v>722001000042</v>
          </cell>
          <cell r="B298" t="str">
            <v>COMISIONES ATM´S</v>
          </cell>
          <cell r="C298">
            <v>633.9</v>
          </cell>
          <cell r="D298">
            <v>633.9</v>
          </cell>
        </row>
        <row r="299">
          <cell r="A299">
            <v>72200100004203</v>
          </cell>
          <cell r="B299" t="str">
            <v>COMISION A ATH POR OPERACIONES DE OTROS BANCOS EN ATM DE FCB</v>
          </cell>
          <cell r="C299">
            <v>633.9</v>
          </cell>
          <cell r="D299">
            <v>633.9</v>
          </cell>
        </row>
        <row r="300">
          <cell r="A300">
            <v>722001000043</v>
          </cell>
          <cell r="B300" t="str">
            <v>ADMINISTRACION Y OTROS COSTOS POR SERVICIO EN ATM´S</v>
          </cell>
          <cell r="C300">
            <v>248428.92</v>
          </cell>
          <cell r="D300">
            <v>248428.92</v>
          </cell>
        </row>
        <row r="301">
          <cell r="A301">
            <v>722001000046</v>
          </cell>
          <cell r="B301" t="str">
            <v>CORRESPONSALES NO BANCARIOS</v>
          </cell>
          <cell r="C301">
            <v>358.6</v>
          </cell>
          <cell r="D301">
            <v>358.6</v>
          </cell>
        </row>
        <row r="302">
          <cell r="A302">
            <v>72200100004601</v>
          </cell>
          <cell r="B302" t="str">
            <v>COMISION POR SERVICIOS DE RED DE CNB</v>
          </cell>
          <cell r="C302">
            <v>358.6</v>
          </cell>
          <cell r="D302">
            <v>358.6</v>
          </cell>
        </row>
        <row r="303">
          <cell r="A303">
            <v>722001000048</v>
          </cell>
          <cell r="B303" t="str">
            <v>ADMINISTRACION Y OTROS COSTOS POR SERVICIOS DE CNB</v>
          </cell>
          <cell r="C303">
            <v>32876.49</v>
          </cell>
          <cell r="D303">
            <v>32876.49</v>
          </cell>
        </row>
        <row r="304">
          <cell r="A304">
            <v>722001000056</v>
          </cell>
          <cell r="B304" t="str">
            <v>BANCA MOVIL</v>
          </cell>
          <cell r="C304">
            <v>33645.47</v>
          </cell>
          <cell r="D304">
            <v>33645.47</v>
          </cell>
        </row>
        <row r="305">
          <cell r="A305">
            <v>72200100005601</v>
          </cell>
          <cell r="B305" t="str">
            <v>COMISION POR SERVICIO DE BANCA MOVIL</v>
          </cell>
          <cell r="C305">
            <v>10531.72</v>
          </cell>
          <cell r="D305">
            <v>10531.72</v>
          </cell>
        </row>
        <row r="306">
          <cell r="A306">
            <v>72200100005602</v>
          </cell>
          <cell r="B306" t="str">
            <v>ADMINISTRACION Y OTROS COSTOS POR SERVICIO DE BANCA MOVIL</v>
          </cell>
          <cell r="C306">
            <v>23113.75</v>
          </cell>
          <cell r="D306">
            <v>23113.75</v>
          </cell>
        </row>
        <row r="307">
          <cell r="A307">
            <v>722001000060</v>
          </cell>
          <cell r="B307" t="str">
            <v>CALL CENTER TARJETAS</v>
          </cell>
          <cell r="C307">
            <v>137141.04999999999</v>
          </cell>
          <cell r="D307">
            <v>137141.04999999999</v>
          </cell>
        </row>
        <row r="308">
          <cell r="A308">
            <v>722001000066</v>
          </cell>
          <cell r="B308" t="str">
            <v>SERVICIO DE KIOSKOS FINANCIEROS</v>
          </cell>
          <cell r="C308">
            <v>3711.43</v>
          </cell>
          <cell r="D308">
            <v>3711.43</v>
          </cell>
        </row>
        <row r="309">
          <cell r="A309">
            <v>72200100006603</v>
          </cell>
          <cell r="B309" t="str">
            <v>COMISION POR SERVICIO DE ADMINISTRACION DE KIOSKOS</v>
          </cell>
          <cell r="C309">
            <v>3711.43</v>
          </cell>
          <cell r="D309">
            <v>3711.43</v>
          </cell>
        </row>
        <row r="310">
          <cell r="A310">
            <v>722001000099</v>
          </cell>
          <cell r="B310" t="str">
            <v>OTROS</v>
          </cell>
          <cell r="C310">
            <v>8217.8799999999992</v>
          </cell>
          <cell r="D310">
            <v>8217.8799999999992</v>
          </cell>
        </row>
        <row r="311">
          <cell r="A311">
            <v>722002</v>
          </cell>
          <cell r="B311" t="str">
            <v>PRESTACION DE SERVICIOS TECNICOS</v>
          </cell>
          <cell r="C311">
            <v>61869.75</v>
          </cell>
          <cell r="D311">
            <v>61869.75</v>
          </cell>
        </row>
        <row r="312">
          <cell r="A312">
            <v>7220020300</v>
          </cell>
          <cell r="B312" t="str">
            <v>SERVICIOS DE CAPACITACION</v>
          </cell>
          <cell r="C312">
            <v>22564.07</v>
          </cell>
          <cell r="D312">
            <v>22564.07</v>
          </cell>
        </row>
        <row r="313">
          <cell r="A313">
            <v>7220020700</v>
          </cell>
          <cell r="B313" t="str">
            <v>ASESORIA</v>
          </cell>
          <cell r="C313">
            <v>16793.419999999998</v>
          </cell>
          <cell r="D313">
            <v>16793.419999999998</v>
          </cell>
        </row>
        <row r="314">
          <cell r="A314">
            <v>7220029100</v>
          </cell>
          <cell r="B314" t="str">
            <v>OTROS</v>
          </cell>
          <cell r="C314">
            <v>22512.26</v>
          </cell>
          <cell r="D314">
            <v>22512.26</v>
          </cell>
        </row>
        <row r="315">
          <cell r="A315">
            <v>722002910002</v>
          </cell>
          <cell r="B315" t="str">
            <v>SERVICIO DE ORGANIZACION Y METODO</v>
          </cell>
          <cell r="C315">
            <v>269.77999999999997</v>
          </cell>
          <cell r="D315">
            <v>269.77999999999997</v>
          </cell>
        </row>
        <row r="316">
          <cell r="A316">
            <v>722002910003</v>
          </cell>
          <cell r="B316" t="str">
            <v>SERVICIO DE SELECCION Y EVALUACION DE RECURSOS HUMANOS</v>
          </cell>
          <cell r="C316">
            <v>3097.28</v>
          </cell>
          <cell r="D316">
            <v>3097.28</v>
          </cell>
        </row>
        <row r="317">
          <cell r="A317">
            <v>722002910004</v>
          </cell>
          <cell r="B317" t="str">
            <v>SERVICIO DE CIERRE CENTRALIZADO EN CADI</v>
          </cell>
          <cell r="C317">
            <v>19145.2</v>
          </cell>
          <cell r="D317">
            <v>19145.2</v>
          </cell>
        </row>
        <row r="318">
          <cell r="A318">
            <v>0</v>
          </cell>
          <cell r="B318"/>
          <cell r="C318"/>
          <cell r="D318"/>
        </row>
        <row r="319">
          <cell r="A319">
            <v>0</v>
          </cell>
          <cell r="B319" t="str">
            <v>TOTAL COSTOS</v>
          </cell>
          <cell r="C319">
            <v>3124193.72</v>
          </cell>
          <cell r="D319">
            <v>3124193.72</v>
          </cell>
        </row>
        <row r="320">
          <cell r="A320">
            <v>0</v>
          </cell>
          <cell r="B320"/>
          <cell r="C320"/>
          <cell r="D320"/>
        </row>
        <row r="321">
          <cell r="A321">
            <v>81</v>
          </cell>
          <cell r="B321" t="str">
            <v>GASTOS DE OPERACION</v>
          </cell>
          <cell r="C321">
            <v>1452687.27</v>
          </cell>
          <cell r="D321">
            <v>1452687.27</v>
          </cell>
        </row>
        <row r="322">
          <cell r="A322">
            <v>811</v>
          </cell>
          <cell r="B322" t="str">
            <v>GASTOS DE FUNCIONARIOS Y EMPLEADOS</v>
          </cell>
          <cell r="C322">
            <v>782756.98</v>
          </cell>
          <cell r="D322">
            <v>782756.98</v>
          </cell>
        </row>
        <row r="323">
          <cell r="A323">
            <v>8110</v>
          </cell>
          <cell r="B323" t="str">
            <v>GASTOS DE FUNCIONARIOS Y EMPLEADOS</v>
          </cell>
          <cell r="C323">
            <v>782756.98</v>
          </cell>
          <cell r="D323">
            <v>782756.98</v>
          </cell>
        </row>
        <row r="324">
          <cell r="A324">
            <v>811001</v>
          </cell>
          <cell r="B324" t="str">
            <v>REMUNERACIONES</v>
          </cell>
          <cell r="C324">
            <v>341368.55</v>
          </cell>
          <cell r="D324">
            <v>341368.55</v>
          </cell>
        </row>
        <row r="325">
          <cell r="A325">
            <v>8110010100</v>
          </cell>
          <cell r="B325" t="str">
            <v>SALARIOS ORDINARIOS</v>
          </cell>
          <cell r="C325">
            <v>335261.37</v>
          </cell>
          <cell r="D325">
            <v>335261.37</v>
          </cell>
        </row>
        <row r="326">
          <cell r="A326">
            <v>8110010200</v>
          </cell>
          <cell r="B326" t="str">
            <v>SALARIOS EXTRAORDINARIOS</v>
          </cell>
          <cell r="C326">
            <v>6107.18</v>
          </cell>
          <cell r="D326">
            <v>6107.18</v>
          </cell>
        </row>
        <row r="327">
          <cell r="A327">
            <v>811002</v>
          </cell>
          <cell r="B327" t="str">
            <v>PRESTACIONES AL PERSONAL</v>
          </cell>
          <cell r="C327">
            <v>262891.57</v>
          </cell>
          <cell r="D327">
            <v>262891.57</v>
          </cell>
        </row>
        <row r="328">
          <cell r="A328">
            <v>8110020100</v>
          </cell>
          <cell r="B328" t="str">
            <v>AGUINALDOS Y BONIFICACIONES</v>
          </cell>
          <cell r="C328">
            <v>129924.62</v>
          </cell>
          <cell r="D328">
            <v>129924.62</v>
          </cell>
        </row>
        <row r="329">
          <cell r="A329">
            <v>811002010001</v>
          </cell>
          <cell r="B329" t="str">
            <v>AGUINALDO</v>
          </cell>
          <cell r="C329">
            <v>31835.88</v>
          </cell>
          <cell r="D329">
            <v>31835.88</v>
          </cell>
        </row>
        <row r="330">
          <cell r="A330">
            <v>811002010002</v>
          </cell>
          <cell r="B330" t="str">
            <v>BONIFICACIONES</v>
          </cell>
          <cell r="C330">
            <v>98088.74</v>
          </cell>
          <cell r="D330">
            <v>98088.74</v>
          </cell>
        </row>
        <row r="331">
          <cell r="A331">
            <v>8110020200</v>
          </cell>
          <cell r="B331" t="str">
            <v>VACACIONES</v>
          </cell>
          <cell r="C331">
            <v>33999.86</v>
          </cell>
          <cell r="D331">
            <v>33999.86</v>
          </cell>
        </row>
        <row r="332">
          <cell r="A332">
            <v>811002020001</v>
          </cell>
          <cell r="B332" t="str">
            <v>ORDINARIAS</v>
          </cell>
          <cell r="C332">
            <v>33999.86</v>
          </cell>
          <cell r="D332">
            <v>33999.86</v>
          </cell>
        </row>
        <row r="333">
          <cell r="A333">
            <v>8110020300</v>
          </cell>
          <cell r="B333" t="str">
            <v>UNIFORMES</v>
          </cell>
          <cell r="C333">
            <v>391.86</v>
          </cell>
          <cell r="D333">
            <v>391.86</v>
          </cell>
        </row>
        <row r="334">
          <cell r="A334">
            <v>8110020400</v>
          </cell>
          <cell r="B334" t="str">
            <v>SEGURO SOCIAL Y F.S.V.</v>
          </cell>
          <cell r="C334">
            <v>12497.6</v>
          </cell>
          <cell r="D334">
            <v>12497.6</v>
          </cell>
        </row>
        <row r="335">
          <cell r="A335">
            <v>811002040001</v>
          </cell>
          <cell r="B335" t="str">
            <v>SALUD</v>
          </cell>
          <cell r="C335">
            <v>12497.6</v>
          </cell>
          <cell r="D335">
            <v>12497.6</v>
          </cell>
        </row>
        <row r="336">
          <cell r="A336">
            <v>8110020500</v>
          </cell>
          <cell r="B336" t="str">
            <v>INSAFOR</v>
          </cell>
          <cell r="C336">
            <v>1607.84</v>
          </cell>
          <cell r="D336">
            <v>1607.84</v>
          </cell>
        </row>
        <row r="337">
          <cell r="A337">
            <v>8110020600</v>
          </cell>
          <cell r="B337" t="str">
            <v>GASTOS MEDICOS</v>
          </cell>
          <cell r="C337">
            <v>1733.26</v>
          </cell>
          <cell r="D337">
            <v>1733.26</v>
          </cell>
        </row>
        <row r="338">
          <cell r="A338">
            <v>8110020800</v>
          </cell>
          <cell r="B338" t="str">
            <v>ATENCIONES Y RECREACIONES</v>
          </cell>
          <cell r="C338">
            <v>5658.63</v>
          </cell>
          <cell r="D338">
            <v>5658.63</v>
          </cell>
        </row>
        <row r="339">
          <cell r="A339">
            <v>811002080001</v>
          </cell>
          <cell r="B339" t="str">
            <v>ATENCIONES SOCIALES</v>
          </cell>
          <cell r="C339">
            <v>2008.79</v>
          </cell>
          <cell r="D339">
            <v>2008.79</v>
          </cell>
        </row>
        <row r="340">
          <cell r="A340">
            <v>811002080002</v>
          </cell>
          <cell r="B340" t="str">
            <v>ACTIVIDADES DEPORTIVAS, CULTURALES Y OTRAS</v>
          </cell>
          <cell r="C340">
            <v>3649.84</v>
          </cell>
          <cell r="D340">
            <v>3649.84</v>
          </cell>
        </row>
        <row r="341">
          <cell r="A341">
            <v>8110020900</v>
          </cell>
          <cell r="B341" t="str">
            <v>OTROS SEGUROS</v>
          </cell>
          <cell r="C341">
            <v>20311.84</v>
          </cell>
          <cell r="D341">
            <v>20311.84</v>
          </cell>
        </row>
        <row r="342">
          <cell r="A342">
            <v>811002090001</v>
          </cell>
          <cell r="B342" t="str">
            <v>DE VIDA</v>
          </cell>
          <cell r="C342">
            <v>4745.62</v>
          </cell>
          <cell r="D342">
            <v>4745.62</v>
          </cell>
        </row>
        <row r="343">
          <cell r="A343">
            <v>811002090002</v>
          </cell>
          <cell r="B343" t="str">
            <v>DE FIDELIDAD</v>
          </cell>
          <cell r="C343">
            <v>2887.26</v>
          </cell>
          <cell r="D343">
            <v>2887.26</v>
          </cell>
        </row>
        <row r="344">
          <cell r="A344">
            <v>811002090003</v>
          </cell>
          <cell r="B344" t="str">
            <v>MEDICO HOSPITALARIO</v>
          </cell>
          <cell r="C344">
            <v>12678.96</v>
          </cell>
          <cell r="D344">
            <v>12678.96</v>
          </cell>
        </row>
        <row r="345">
          <cell r="A345">
            <v>8110021000</v>
          </cell>
          <cell r="B345" t="str">
            <v>AFP'S</v>
          </cell>
          <cell r="C345">
            <v>22631.84</v>
          </cell>
          <cell r="D345">
            <v>22631.84</v>
          </cell>
        </row>
        <row r="346">
          <cell r="A346">
            <v>811002100001</v>
          </cell>
          <cell r="B346" t="str">
            <v>CONFIA</v>
          </cell>
          <cell r="C346">
            <v>10657.65</v>
          </cell>
          <cell r="D346">
            <v>10657.65</v>
          </cell>
        </row>
        <row r="347">
          <cell r="A347">
            <v>811002100002</v>
          </cell>
          <cell r="B347" t="str">
            <v>CRECER</v>
          </cell>
          <cell r="C347">
            <v>11974.19</v>
          </cell>
          <cell r="D347">
            <v>11974.19</v>
          </cell>
        </row>
        <row r="348">
          <cell r="A348">
            <v>8110029100</v>
          </cell>
          <cell r="B348" t="str">
            <v>OTRAS PRESTACIONES AL PERSONAL</v>
          </cell>
          <cell r="C348">
            <v>34134.22</v>
          </cell>
          <cell r="D348">
            <v>34134.22</v>
          </cell>
        </row>
        <row r="349">
          <cell r="A349">
            <v>811002910001</v>
          </cell>
          <cell r="B349" t="str">
            <v>PRESTACION ALIMENTARIA</v>
          </cell>
          <cell r="C349">
            <v>9473.94</v>
          </cell>
          <cell r="D349">
            <v>9473.94</v>
          </cell>
        </row>
        <row r="350">
          <cell r="A350">
            <v>811002910002</v>
          </cell>
          <cell r="B350" t="str">
            <v>CAFE, AZUCAR Y ALIMENTACION</v>
          </cell>
          <cell r="C350">
            <v>3600.05</v>
          </cell>
          <cell r="D350">
            <v>3600.05</v>
          </cell>
        </row>
        <row r="351">
          <cell r="A351">
            <v>811002910003</v>
          </cell>
          <cell r="B351" t="str">
            <v>PRESTACION 25% I.S.S.S.</v>
          </cell>
          <cell r="C351">
            <v>17110.75</v>
          </cell>
          <cell r="D351">
            <v>17110.75</v>
          </cell>
        </row>
        <row r="352">
          <cell r="A352">
            <v>811002910004</v>
          </cell>
          <cell r="B352" t="str">
            <v>LENTES</v>
          </cell>
          <cell r="C352">
            <v>160</v>
          </cell>
          <cell r="D352">
            <v>160</v>
          </cell>
        </row>
        <row r="353">
          <cell r="A353">
            <v>811002910005</v>
          </cell>
          <cell r="B353" t="str">
            <v>INDEMNIZACION POR RETIRO VOLUNTARIO</v>
          </cell>
          <cell r="C353">
            <v>178.36</v>
          </cell>
          <cell r="D353">
            <v>178.36</v>
          </cell>
        </row>
        <row r="354">
          <cell r="A354">
            <v>811002910006</v>
          </cell>
          <cell r="B354" t="str">
            <v>IPSFA</v>
          </cell>
          <cell r="C354">
            <v>211.12</v>
          </cell>
          <cell r="D354">
            <v>211.12</v>
          </cell>
        </row>
        <row r="355">
          <cell r="A355">
            <v>811002910099</v>
          </cell>
          <cell r="B355" t="str">
            <v>OTRAS</v>
          </cell>
          <cell r="C355">
            <v>3400</v>
          </cell>
          <cell r="D355">
            <v>3400</v>
          </cell>
        </row>
        <row r="356">
          <cell r="A356">
            <v>811003</v>
          </cell>
          <cell r="B356" t="str">
            <v>INDEMNIZACIONES AL PERSONAL</v>
          </cell>
          <cell r="C356">
            <v>37330.18</v>
          </cell>
          <cell r="D356">
            <v>37330.18</v>
          </cell>
        </row>
        <row r="357">
          <cell r="A357">
            <v>8110030100</v>
          </cell>
          <cell r="B357" t="str">
            <v>POR DESPIDO</v>
          </cell>
          <cell r="C357">
            <v>37330.18</v>
          </cell>
          <cell r="D357">
            <v>37330.18</v>
          </cell>
        </row>
        <row r="358">
          <cell r="A358">
            <v>811004</v>
          </cell>
          <cell r="B358" t="str">
            <v>GASTOS DEL DIRECTORIO</v>
          </cell>
          <cell r="C358">
            <v>104122.4</v>
          </cell>
          <cell r="D358">
            <v>104122.4</v>
          </cell>
        </row>
        <row r="359">
          <cell r="A359">
            <v>8110040100</v>
          </cell>
          <cell r="B359" t="str">
            <v>DIETAS</v>
          </cell>
          <cell r="C359">
            <v>90000</v>
          </cell>
          <cell r="D359">
            <v>90000</v>
          </cell>
        </row>
        <row r="360">
          <cell r="A360">
            <v>811004010001</v>
          </cell>
          <cell r="B360" t="str">
            <v>CONSEJO DIRECTIVO O JUNTA DIRECTIVA</v>
          </cell>
          <cell r="C360">
            <v>90000</v>
          </cell>
          <cell r="D360">
            <v>90000</v>
          </cell>
        </row>
        <row r="361">
          <cell r="A361">
            <v>8110049100</v>
          </cell>
          <cell r="B361" t="str">
            <v>OTRAS PRESTACIONES</v>
          </cell>
          <cell r="C361">
            <v>14122.4</v>
          </cell>
          <cell r="D361">
            <v>14122.4</v>
          </cell>
        </row>
        <row r="362">
          <cell r="A362">
            <v>811004910001</v>
          </cell>
          <cell r="B362" t="str">
            <v>ALIMENTACION</v>
          </cell>
          <cell r="C362">
            <v>328.03</v>
          </cell>
          <cell r="D362">
            <v>328.03</v>
          </cell>
        </row>
        <row r="363">
          <cell r="A363">
            <v>811004910002</v>
          </cell>
          <cell r="B363" t="str">
            <v>SEGURO MEDICO HOSPITALARIO</v>
          </cell>
          <cell r="C363">
            <v>10428.66</v>
          </cell>
          <cell r="D363">
            <v>10428.66</v>
          </cell>
        </row>
        <row r="364">
          <cell r="A364">
            <v>811004910003</v>
          </cell>
          <cell r="B364" t="str">
            <v>SEGURO DE VIDA</v>
          </cell>
          <cell r="C364">
            <v>2954</v>
          </cell>
          <cell r="D364">
            <v>2954</v>
          </cell>
        </row>
        <row r="365">
          <cell r="A365">
            <v>811004910099</v>
          </cell>
          <cell r="B365" t="str">
            <v>OTRAS</v>
          </cell>
          <cell r="C365">
            <v>411.71</v>
          </cell>
          <cell r="D365">
            <v>411.71</v>
          </cell>
        </row>
        <row r="366">
          <cell r="A366">
            <v>811005</v>
          </cell>
          <cell r="B366" t="str">
            <v>OTROS GASTOS DEL PERSONAL</v>
          </cell>
          <cell r="C366">
            <v>37044.28</v>
          </cell>
          <cell r="D366">
            <v>37044.28</v>
          </cell>
        </row>
        <row r="367">
          <cell r="A367">
            <v>8110050100</v>
          </cell>
          <cell r="B367" t="str">
            <v>CAPACITACION</v>
          </cell>
          <cell r="C367">
            <v>10316.91</v>
          </cell>
          <cell r="D367">
            <v>10316.91</v>
          </cell>
        </row>
        <row r="368">
          <cell r="A368">
            <v>811005010001</v>
          </cell>
          <cell r="B368" t="str">
            <v>INSTITUTOCIONAL</v>
          </cell>
          <cell r="C368">
            <v>6628.91</v>
          </cell>
          <cell r="D368">
            <v>6628.91</v>
          </cell>
        </row>
        <row r="369">
          <cell r="A369">
            <v>811005010002</v>
          </cell>
          <cell r="B369" t="str">
            <v>PROGRAMA DE BECAS A EMPLEADOS</v>
          </cell>
          <cell r="C369">
            <v>3688</v>
          </cell>
          <cell r="D369">
            <v>3688</v>
          </cell>
        </row>
        <row r="370">
          <cell r="A370">
            <v>8110050200</v>
          </cell>
          <cell r="B370" t="str">
            <v>GASTOS DE VIAJE</v>
          </cell>
          <cell r="C370">
            <v>353.25</v>
          </cell>
          <cell r="D370">
            <v>353.25</v>
          </cell>
        </row>
        <row r="371">
          <cell r="A371">
            <v>8110050400</v>
          </cell>
          <cell r="B371" t="str">
            <v>VI TICOS Y TRANSPORTE</v>
          </cell>
          <cell r="C371">
            <v>26374.12</v>
          </cell>
          <cell r="D371">
            <v>26374.12</v>
          </cell>
        </row>
        <row r="372">
          <cell r="A372">
            <v>811005040001</v>
          </cell>
          <cell r="B372" t="str">
            <v>VIATICOS</v>
          </cell>
          <cell r="C372">
            <v>3874.48</v>
          </cell>
          <cell r="D372">
            <v>3874.48</v>
          </cell>
        </row>
        <row r="373">
          <cell r="A373">
            <v>811005040002</v>
          </cell>
          <cell r="B373" t="str">
            <v>TRANSPORTE</v>
          </cell>
          <cell r="C373">
            <v>6826.6</v>
          </cell>
          <cell r="D373">
            <v>6826.6</v>
          </cell>
        </row>
        <row r="374">
          <cell r="A374">
            <v>811005040003</v>
          </cell>
          <cell r="B374" t="str">
            <v>KILOMETRAJE</v>
          </cell>
          <cell r="C374">
            <v>15673.04</v>
          </cell>
          <cell r="D374">
            <v>15673.04</v>
          </cell>
        </row>
        <row r="375">
          <cell r="A375">
            <v>812</v>
          </cell>
          <cell r="B375" t="str">
            <v>GASTOS GENERALES</v>
          </cell>
          <cell r="C375">
            <v>542661.21</v>
          </cell>
          <cell r="D375">
            <v>542661.21</v>
          </cell>
        </row>
        <row r="376">
          <cell r="A376">
            <v>8120</v>
          </cell>
          <cell r="B376" t="str">
            <v>GASTOS GENERALES</v>
          </cell>
          <cell r="C376">
            <v>542661.21</v>
          </cell>
          <cell r="D376">
            <v>542661.21</v>
          </cell>
        </row>
        <row r="377">
          <cell r="A377">
            <v>812001</v>
          </cell>
          <cell r="B377" t="str">
            <v>CONSUMO DE MATERIALES</v>
          </cell>
          <cell r="C377">
            <v>16645.47</v>
          </cell>
          <cell r="D377">
            <v>16645.47</v>
          </cell>
        </row>
        <row r="378">
          <cell r="A378">
            <v>8120010100</v>
          </cell>
          <cell r="B378" t="str">
            <v>COMBUSTIBLE Y LUBRICANTES</v>
          </cell>
          <cell r="C378">
            <v>3346.04</v>
          </cell>
          <cell r="D378">
            <v>3346.04</v>
          </cell>
        </row>
        <row r="379">
          <cell r="A379">
            <v>8120010200</v>
          </cell>
          <cell r="B379" t="str">
            <v>PAPELERIA Y UTILES</v>
          </cell>
          <cell r="C379">
            <v>6036.79</v>
          </cell>
          <cell r="D379">
            <v>6036.79</v>
          </cell>
        </row>
        <row r="380">
          <cell r="A380">
            <v>8120010300</v>
          </cell>
          <cell r="B380" t="str">
            <v>MATERIALES DE LIMPIEZA</v>
          </cell>
          <cell r="C380">
            <v>7262.64</v>
          </cell>
          <cell r="D380">
            <v>7262.64</v>
          </cell>
        </row>
        <row r="381">
          <cell r="A381">
            <v>812002</v>
          </cell>
          <cell r="B381" t="str">
            <v>REPARACION Y MANTENIMIENTO DE ACTIVO FIJO</v>
          </cell>
          <cell r="C381">
            <v>35334.97</v>
          </cell>
          <cell r="D381">
            <v>35334.97</v>
          </cell>
        </row>
        <row r="382">
          <cell r="A382">
            <v>8120020100</v>
          </cell>
          <cell r="B382" t="str">
            <v>EDIFICIOS PROPIOS</v>
          </cell>
          <cell r="C382">
            <v>19854.150000000001</v>
          </cell>
          <cell r="D382">
            <v>19854.150000000001</v>
          </cell>
        </row>
        <row r="383">
          <cell r="A383">
            <v>812002010001</v>
          </cell>
          <cell r="B383" t="str">
            <v>OFICINA CENTRAL</v>
          </cell>
          <cell r="C383">
            <v>8251.7199999999993</v>
          </cell>
          <cell r="D383">
            <v>8251.7199999999993</v>
          </cell>
        </row>
        <row r="384">
          <cell r="A384">
            <v>812002010002</v>
          </cell>
          <cell r="B384" t="str">
            <v>CENTRO RECREATIVO</v>
          </cell>
          <cell r="C384">
            <v>6999.08</v>
          </cell>
          <cell r="D384">
            <v>6999.08</v>
          </cell>
        </row>
        <row r="385">
          <cell r="A385">
            <v>812002010003</v>
          </cell>
          <cell r="B385" t="str">
            <v>AGENCIAS</v>
          </cell>
          <cell r="C385">
            <v>4603.3500000000004</v>
          </cell>
          <cell r="D385">
            <v>4603.3500000000004</v>
          </cell>
        </row>
        <row r="386">
          <cell r="A386">
            <v>8120020200</v>
          </cell>
          <cell r="B386" t="str">
            <v>EQUIPO DE COMPUTACION</v>
          </cell>
          <cell r="C386">
            <v>6940.55</v>
          </cell>
          <cell r="D386">
            <v>6940.55</v>
          </cell>
        </row>
        <row r="387">
          <cell r="A387">
            <v>8120020300</v>
          </cell>
          <cell r="B387" t="str">
            <v>VEHICULOS</v>
          </cell>
          <cell r="C387">
            <v>3226.35</v>
          </cell>
          <cell r="D387">
            <v>3226.35</v>
          </cell>
        </row>
        <row r="388">
          <cell r="A388">
            <v>8120020400</v>
          </cell>
          <cell r="B388" t="str">
            <v>MOBILIARIO Y EQUIPO DE OFICINA</v>
          </cell>
          <cell r="C388">
            <v>5313.92</v>
          </cell>
          <cell r="D388">
            <v>5313.92</v>
          </cell>
        </row>
        <row r="389">
          <cell r="A389">
            <v>812002040001</v>
          </cell>
          <cell r="B389" t="str">
            <v>MOBILIARIO</v>
          </cell>
          <cell r="C389">
            <v>356.19</v>
          </cell>
          <cell r="D389">
            <v>356.19</v>
          </cell>
        </row>
        <row r="390">
          <cell r="A390">
            <v>812002040002</v>
          </cell>
          <cell r="B390" t="str">
            <v>EQUIPO</v>
          </cell>
          <cell r="C390">
            <v>4957.7299999999996</v>
          </cell>
          <cell r="D390">
            <v>4957.7299999999996</v>
          </cell>
        </row>
        <row r="391">
          <cell r="A391">
            <v>81200204000201</v>
          </cell>
          <cell r="B391" t="str">
            <v>EQUIPO DE OFICINA</v>
          </cell>
          <cell r="C391">
            <v>240</v>
          </cell>
          <cell r="D391">
            <v>240</v>
          </cell>
        </row>
        <row r="392">
          <cell r="A392">
            <v>81200204000202</v>
          </cell>
          <cell r="B392" t="str">
            <v>AIRE ACONDICIONADO</v>
          </cell>
          <cell r="C392">
            <v>3857.73</v>
          </cell>
          <cell r="D392">
            <v>3857.73</v>
          </cell>
        </row>
        <row r="393">
          <cell r="A393">
            <v>81200204000203</v>
          </cell>
          <cell r="B393" t="str">
            <v>PLANTA DE EMERGENCIA</v>
          </cell>
          <cell r="C393">
            <v>860</v>
          </cell>
          <cell r="D393">
            <v>860</v>
          </cell>
        </row>
        <row r="394">
          <cell r="A394">
            <v>812003</v>
          </cell>
          <cell r="B394" t="str">
            <v>SERVICIOS PUBLICOS E IMPUESTOS</v>
          </cell>
          <cell r="C394">
            <v>116322.46</v>
          </cell>
          <cell r="D394">
            <v>116322.46</v>
          </cell>
        </row>
        <row r="395">
          <cell r="A395">
            <v>8120030100</v>
          </cell>
          <cell r="B395" t="str">
            <v>COMUNICACIONES</v>
          </cell>
          <cell r="C395">
            <v>13810.35</v>
          </cell>
          <cell r="D395">
            <v>13810.35</v>
          </cell>
        </row>
        <row r="396">
          <cell r="A396">
            <v>8120030200</v>
          </cell>
          <cell r="B396" t="str">
            <v>ENERGIA ELECTRICA</v>
          </cell>
          <cell r="C396">
            <v>32638.86</v>
          </cell>
          <cell r="D396">
            <v>32638.86</v>
          </cell>
        </row>
        <row r="397">
          <cell r="A397">
            <v>8120030300</v>
          </cell>
          <cell r="B397" t="str">
            <v>AGUA POTABLE</v>
          </cell>
          <cell r="C397">
            <v>1645.36</v>
          </cell>
          <cell r="D397">
            <v>1645.36</v>
          </cell>
        </row>
        <row r="398">
          <cell r="A398">
            <v>8120030400</v>
          </cell>
          <cell r="B398" t="str">
            <v>IMPUESTOS FISCALES</v>
          </cell>
          <cell r="C398">
            <v>60993.24</v>
          </cell>
          <cell r="D398">
            <v>60993.24</v>
          </cell>
        </row>
        <row r="399">
          <cell r="A399">
            <v>812003040001</v>
          </cell>
          <cell r="B399" t="str">
            <v>REMANENTE DE IVA</v>
          </cell>
          <cell r="C399">
            <v>54863.77</v>
          </cell>
          <cell r="D399">
            <v>54863.77</v>
          </cell>
        </row>
        <row r="400">
          <cell r="A400">
            <v>812003040002</v>
          </cell>
          <cell r="B400" t="str">
            <v>FOVIAL</v>
          </cell>
          <cell r="C400">
            <v>316.61</v>
          </cell>
          <cell r="D400">
            <v>316.61</v>
          </cell>
        </row>
        <row r="401">
          <cell r="A401">
            <v>812003040003</v>
          </cell>
          <cell r="B401" t="str">
            <v>DERECHOS DE REGISTRO DE COMERCIO</v>
          </cell>
          <cell r="C401">
            <v>2455.7399999999998</v>
          </cell>
          <cell r="D401">
            <v>2455.7399999999998</v>
          </cell>
        </row>
        <row r="402">
          <cell r="A402">
            <v>812003040004</v>
          </cell>
          <cell r="B402" t="str">
            <v>TARJETA DE CIRCULACION DE VEHICULOS</v>
          </cell>
          <cell r="C402">
            <v>1312.58</v>
          </cell>
          <cell r="D402">
            <v>1312.58</v>
          </cell>
        </row>
        <row r="403">
          <cell r="A403">
            <v>812003040099</v>
          </cell>
          <cell r="B403" t="str">
            <v>OTROS</v>
          </cell>
          <cell r="C403">
            <v>2044.54</v>
          </cell>
          <cell r="D403">
            <v>2044.54</v>
          </cell>
        </row>
        <row r="404">
          <cell r="A404">
            <v>8120030500</v>
          </cell>
          <cell r="B404" t="str">
            <v>IMPUESTOS MUNICIPALES</v>
          </cell>
          <cell r="C404">
            <v>7234.65</v>
          </cell>
          <cell r="D404">
            <v>7234.65</v>
          </cell>
        </row>
        <row r="405">
          <cell r="A405">
            <v>812004</v>
          </cell>
          <cell r="B405" t="str">
            <v>PUBLICIDAD Y PROMOCION</v>
          </cell>
          <cell r="C405">
            <v>11055</v>
          </cell>
          <cell r="D405">
            <v>11055</v>
          </cell>
        </row>
        <row r="406">
          <cell r="A406">
            <v>8120040300</v>
          </cell>
          <cell r="B406" t="str">
            <v>PRENSA ESCRITA</v>
          </cell>
          <cell r="C406">
            <v>780</v>
          </cell>
          <cell r="D406">
            <v>780</v>
          </cell>
        </row>
        <row r="407">
          <cell r="A407">
            <v>8120040400</v>
          </cell>
          <cell r="B407" t="str">
            <v>OTROS MEDIOS</v>
          </cell>
          <cell r="C407">
            <v>4275</v>
          </cell>
          <cell r="D407">
            <v>4275</v>
          </cell>
        </row>
        <row r="408">
          <cell r="A408">
            <v>812004040001</v>
          </cell>
          <cell r="B408" t="str">
            <v>OTTROS MEDIOS</v>
          </cell>
          <cell r="C408">
            <v>4275</v>
          </cell>
          <cell r="D408">
            <v>4275</v>
          </cell>
        </row>
        <row r="409">
          <cell r="A409">
            <v>8120040600</v>
          </cell>
          <cell r="B409" t="str">
            <v>GASTOS DE REPRESENTACIION</v>
          </cell>
          <cell r="C409">
            <v>6000</v>
          </cell>
          <cell r="D409">
            <v>6000</v>
          </cell>
        </row>
        <row r="410">
          <cell r="A410">
            <v>812006</v>
          </cell>
          <cell r="B410" t="str">
            <v>SEGUROS SOBRE BIENES</v>
          </cell>
          <cell r="C410">
            <v>13167.88</v>
          </cell>
          <cell r="D410">
            <v>13167.88</v>
          </cell>
        </row>
        <row r="411">
          <cell r="A411">
            <v>8120060100</v>
          </cell>
          <cell r="B411" t="str">
            <v>SOBRE ACTIVOS FIJOS</v>
          </cell>
          <cell r="C411">
            <v>11861.75</v>
          </cell>
          <cell r="D411">
            <v>11861.75</v>
          </cell>
        </row>
        <row r="412">
          <cell r="A412">
            <v>812006010001</v>
          </cell>
          <cell r="B412" t="str">
            <v>EDIFICIOS</v>
          </cell>
          <cell r="C412">
            <v>6443.51</v>
          </cell>
          <cell r="D412">
            <v>6443.51</v>
          </cell>
        </row>
        <row r="413">
          <cell r="A413">
            <v>812006010002</v>
          </cell>
          <cell r="B413" t="str">
            <v>MOBILIARIO</v>
          </cell>
          <cell r="C413">
            <v>441.54</v>
          </cell>
          <cell r="D413">
            <v>441.54</v>
          </cell>
        </row>
        <row r="414">
          <cell r="A414">
            <v>812006010003</v>
          </cell>
          <cell r="B414" t="str">
            <v>EQUIPO DE OFICINA</v>
          </cell>
          <cell r="C414">
            <v>833.54</v>
          </cell>
          <cell r="D414">
            <v>833.54</v>
          </cell>
        </row>
        <row r="415">
          <cell r="A415">
            <v>812006010004</v>
          </cell>
          <cell r="B415" t="str">
            <v>VEHICULOS</v>
          </cell>
          <cell r="C415">
            <v>3681.06</v>
          </cell>
          <cell r="D415">
            <v>3681.06</v>
          </cell>
        </row>
        <row r="416">
          <cell r="A416">
            <v>812006010005</v>
          </cell>
          <cell r="B416" t="str">
            <v>MAQUINARIA, EQUIPO Y HERRAMIENTAS</v>
          </cell>
          <cell r="C416">
            <v>462.1</v>
          </cell>
          <cell r="D416">
            <v>462.1</v>
          </cell>
        </row>
        <row r="417">
          <cell r="A417">
            <v>8120060200</v>
          </cell>
          <cell r="B417" t="str">
            <v>SOBRE RIESGOS BANCARIOS</v>
          </cell>
          <cell r="C417">
            <v>1306.1300000000001</v>
          </cell>
          <cell r="D417">
            <v>1306.1300000000001</v>
          </cell>
        </row>
        <row r="418">
          <cell r="A418">
            <v>812007</v>
          </cell>
          <cell r="B418" t="str">
            <v>HONORARIOS PROFESIONALES</v>
          </cell>
          <cell r="C418">
            <v>38495.800000000003</v>
          </cell>
          <cell r="D418">
            <v>38495.800000000003</v>
          </cell>
        </row>
        <row r="419">
          <cell r="A419">
            <v>8120070100</v>
          </cell>
          <cell r="B419" t="str">
            <v>AUDITORES</v>
          </cell>
          <cell r="C419">
            <v>9166.66</v>
          </cell>
          <cell r="D419">
            <v>9166.66</v>
          </cell>
        </row>
        <row r="420">
          <cell r="A420">
            <v>812007010001</v>
          </cell>
          <cell r="B420" t="str">
            <v>AUDITORIA EXTERNA</v>
          </cell>
          <cell r="C420">
            <v>7500</v>
          </cell>
          <cell r="D420">
            <v>7500</v>
          </cell>
        </row>
        <row r="421">
          <cell r="A421">
            <v>812007010002</v>
          </cell>
          <cell r="B421" t="str">
            <v>AUDITORIA FISCAL</v>
          </cell>
          <cell r="C421">
            <v>1666.66</v>
          </cell>
          <cell r="D421">
            <v>1666.66</v>
          </cell>
        </row>
        <row r="422">
          <cell r="A422">
            <v>8120070200</v>
          </cell>
          <cell r="B422" t="str">
            <v>ABOGADOS</v>
          </cell>
          <cell r="C422">
            <v>14362.5</v>
          </cell>
          <cell r="D422">
            <v>14362.5</v>
          </cell>
        </row>
        <row r="423">
          <cell r="A423">
            <v>8120070900</v>
          </cell>
          <cell r="B423" t="str">
            <v>OTROS</v>
          </cell>
          <cell r="C423">
            <v>14966.64</v>
          </cell>
          <cell r="D423">
            <v>14966.64</v>
          </cell>
        </row>
        <row r="424">
          <cell r="A424">
            <v>812008</v>
          </cell>
          <cell r="B424" t="str">
            <v>SUPERINTENDENCIA DEL SISTEMA FINANCIERO</v>
          </cell>
          <cell r="C424">
            <v>53002.76</v>
          </cell>
          <cell r="D424">
            <v>53002.76</v>
          </cell>
        </row>
        <row r="425">
          <cell r="A425">
            <v>8120080100</v>
          </cell>
          <cell r="B425" t="str">
            <v>CUOTA OBLIGATORIA</v>
          </cell>
          <cell r="C425">
            <v>53002.76</v>
          </cell>
          <cell r="D425">
            <v>53002.76</v>
          </cell>
        </row>
        <row r="426">
          <cell r="A426">
            <v>812011</v>
          </cell>
          <cell r="B426" t="str">
            <v>SERVICIOS TECNICOS</v>
          </cell>
          <cell r="C426">
            <v>64004.06</v>
          </cell>
          <cell r="D426">
            <v>64004.06</v>
          </cell>
        </row>
        <row r="427">
          <cell r="A427">
            <v>8120110700</v>
          </cell>
          <cell r="B427" t="str">
            <v>ASESORIA</v>
          </cell>
          <cell r="C427">
            <v>2471.94</v>
          </cell>
          <cell r="D427">
            <v>2471.94</v>
          </cell>
        </row>
        <row r="428">
          <cell r="A428">
            <v>8120110800</v>
          </cell>
          <cell r="B428" t="str">
            <v>INFORM TICA</v>
          </cell>
          <cell r="C428">
            <v>61532.12</v>
          </cell>
          <cell r="D428">
            <v>61532.12</v>
          </cell>
        </row>
        <row r="429">
          <cell r="A429">
            <v>812099</v>
          </cell>
          <cell r="B429" t="str">
            <v>OTROS</v>
          </cell>
          <cell r="C429">
            <v>194632.81</v>
          </cell>
          <cell r="D429">
            <v>194632.81</v>
          </cell>
        </row>
        <row r="430">
          <cell r="A430">
            <v>8120990100</v>
          </cell>
          <cell r="B430" t="str">
            <v>SERVICIOS DE SEGURIDAD</v>
          </cell>
          <cell r="C430">
            <v>42047.22</v>
          </cell>
          <cell r="D430">
            <v>42047.22</v>
          </cell>
        </row>
        <row r="431">
          <cell r="A431">
            <v>8120990200</v>
          </cell>
          <cell r="B431" t="str">
            <v>SUSCRIPCIONES</v>
          </cell>
          <cell r="C431">
            <v>537.9</v>
          </cell>
          <cell r="D431">
            <v>537.9</v>
          </cell>
        </row>
        <row r="432">
          <cell r="A432">
            <v>8120990300</v>
          </cell>
          <cell r="B432" t="str">
            <v>CONTRIBUCIONES</v>
          </cell>
          <cell r="C432">
            <v>13809.49</v>
          </cell>
          <cell r="D432">
            <v>13809.49</v>
          </cell>
        </row>
        <row r="433">
          <cell r="A433">
            <v>812099030099</v>
          </cell>
          <cell r="B433" t="str">
            <v>OTRAS INSTITUCIONES</v>
          </cell>
          <cell r="C433">
            <v>13809.49</v>
          </cell>
          <cell r="D433">
            <v>13809.49</v>
          </cell>
        </row>
        <row r="434">
          <cell r="A434">
            <v>8120990400</v>
          </cell>
          <cell r="B434" t="str">
            <v>PUBLICACIONES Y CONVOCATORIAS</v>
          </cell>
          <cell r="C434">
            <v>3594</v>
          </cell>
          <cell r="D434">
            <v>3594</v>
          </cell>
        </row>
        <row r="435">
          <cell r="A435">
            <v>8120999100</v>
          </cell>
          <cell r="B435" t="str">
            <v>OTROS</v>
          </cell>
          <cell r="C435">
            <v>134644.20000000001</v>
          </cell>
          <cell r="D435">
            <v>134644.20000000001</v>
          </cell>
        </row>
        <row r="436">
          <cell r="A436">
            <v>812099910001</v>
          </cell>
          <cell r="B436" t="str">
            <v>SERVICIOS DE LIMPIEZA Y MENSAJERIA</v>
          </cell>
          <cell r="C436">
            <v>24893.24</v>
          </cell>
          <cell r="D436">
            <v>24893.24</v>
          </cell>
        </row>
        <row r="437">
          <cell r="A437">
            <v>812099910003</v>
          </cell>
          <cell r="B437" t="str">
            <v>MEMBRESIA</v>
          </cell>
          <cell r="C437">
            <v>2442.02</v>
          </cell>
          <cell r="D437">
            <v>2442.02</v>
          </cell>
        </row>
        <row r="438">
          <cell r="A438">
            <v>812099910004</v>
          </cell>
          <cell r="B438" t="str">
            <v>ASAMBLEA GENERAL DE ACCIONISTAS</v>
          </cell>
          <cell r="C438">
            <v>555.54999999999995</v>
          </cell>
          <cell r="D438">
            <v>555.54999999999995</v>
          </cell>
        </row>
        <row r="439">
          <cell r="A439">
            <v>812099910007</v>
          </cell>
          <cell r="B439" t="str">
            <v>EVENTOS INSTITUCIONALES</v>
          </cell>
          <cell r="C439">
            <v>2637.79</v>
          </cell>
          <cell r="D439">
            <v>2637.79</v>
          </cell>
        </row>
        <row r="440">
          <cell r="A440">
            <v>812099910008</v>
          </cell>
          <cell r="B440" t="str">
            <v>DIETAS A COMITES DE APOYO AL CONSEJO DIRECTIVO</v>
          </cell>
          <cell r="C440">
            <v>1100</v>
          </cell>
          <cell r="D440">
            <v>1100</v>
          </cell>
        </row>
        <row r="441">
          <cell r="A441">
            <v>812099910012</v>
          </cell>
          <cell r="B441" t="str">
            <v>CUENTA CORRIENTE</v>
          </cell>
          <cell r="C441">
            <v>78329.84</v>
          </cell>
          <cell r="D441">
            <v>78329.84</v>
          </cell>
        </row>
        <row r="442">
          <cell r="A442">
            <v>812099910099</v>
          </cell>
          <cell r="B442" t="str">
            <v>OTROS</v>
          </cell>
          <cell r="C442">
            <v>24685.759999999998</v>
          </cell>
          <cell r="D442">
            <v>24685.759999999998</v>
          </cell>
        </row>
        <row r="443">
          <cell r="A443">
            <v>813</v>
          </cell>
          <cell r="B443" t="str">
            <v>DEPRECIACIONES Y AMORTIZACIONES</v>
          </cell>
          <cell r="C443">
            <v>127269.08</v>
          </cell>
          <cell r="D443">
            <v>127269.08</v>
          </cell>
        </row>
        <row r="444">
          <cell r="A444">
            <v>8130</v>
          </cell>
          <cell r="B444" t="str">
            <v>DEPRECIACIONES Y AMORTIZACIONES</v>
          </cell>
          <cell r="C444">
            <v>127269.08</v>
          </cell>
          <cell r="D444">
            <v>127269.08</v>
          </cell>
        </row>
        <row r="445">
          <cell r="A445">
            <v>813001</v>
          </cell>
          <cell r="B445" t="str">
            <v>DEPRECIACIONES</v>
          </cell>
          <cell r="C445">
            <v>96016.58</v>
          </cell>
          <cell r="D445">
            <v>96016.58</v>
          </cell>
        </row>
        <row r="446">
          <cell r="A446">
            <v>8130010100</v>
          </cell>
          <cell r="B446" t="str">
            <v>BIENES MUEBLES</v>
          </cell>
          <cell r="C446">
            <v>54252.75</v>
          </cell>
          <cell r="D446">
            <v>54252.75</v>
          </cell>
        </row>
        <row r="447">
          <cell r="A447">
            <v>813001010001</v>
          </cell>
          <cell r="B447" t="str">
            <v>VALOR HISTORICO</v>
          </cell>
          <cell r="C447">
            <v>54252.75</v>
          </cell>
          <cell r="D447">
            <v>54252.75</v>
          </cell>
        </row>
        <row r="448">
          <cell r="A448">
            <v>81300101000102</v>
          </cell>
          <cell r="B448" t="str">
            <v>EQUIPO DE COMPUTACION</v>
          </cell>
          <cell r="C448">
            <v>29146.62</v>
          </cell>
          <cell r="D448">
            <v>29146.62</v>
          </cell>
        </row>
        <row r="449">
          <cell r="A449">
            <v>81300101000103</v>
          </cell>
          <cell r="B449" t="str">
            <v>EQUIPO DE OFICINA</v>
          </cell>
          <cell r="C449">
            <v>2969.92</v>
          </cell>
          <cell r="D449">
            <v>2969.92</v>
          </cell>
        </row>
        <row r="450">
          <cell r="A450">
            <v>81300101000104</v>
          </cell>
          <cell r="B450" t="str">
            <v>MOBILIARIO</v>
          </cell>
          <cell r="C450">
            <v>2912.29</v>
          </cell>
          <cell r="D450">
            <v>2912.29</v>
          </cell>
        </row>
        <row r="451">
          <cell r="A451">
            <v>81300101000105</v>
          </cell>
          <cell r="B451" t="str">
            <v>VEHICULOS</v>
          </cell>
          <cell r="C451">
            <v>10026.24</v>
          </cell>
          <cell r="D451">
            <v>10026.24</v>
          </cell>
        </row>
        <row r="452">
          <cell r="A452">
            <v>81300101000106</v>
          </cell>
          <cell r="B452" t="str">
            <v>MAQUINARIA, EQUIPO Y HERRAMIENTAS</v>
          </cell>
          <cell r="C452">
            <v>9197.68</v>
          </cell>
          <cell r="D452">
            <v>9197.68</v>
          </cell>
        </row>
        <row r="453">
          <cell r="A453">
            <v>8130010200</v>
          </cell>
          <cell r="B453" t="str">
            <v>BIENES INMUEBLES</v>
          </cell>
          <cell r="C453">
            <v>41763.83</v>
          </cell>
          <cell r="D453">
            <v>41763.83</v>
          </cell>
        </row>
        <row r="454">
          <cell r="A454">
            <v>813001020001</v>
          </cell>
          <cell r="B454" t="str">
            <v>VALOR HISTORICO</v>
          </cell>
          <cell r="C454">
            <v>35264.370000000003</v>
          </cell>
          <cell r="D454">
            <v>35264.370000000003</v>
          </cell>
        </row>
        <row r="455">
          <cell r="A455">
            <v>81300102000101</v>
          </cell>
          <cell r="B455" t="str">
            <v>EDIFICACIONES</v>
          </cell>
          <cell r="C455">
            <v>35264.370000000003</v>
          </cell>
          <cell r="D455">
            <v>35264.370000000003</v>
          </cell>
        </row>
        <row r="456">
          <cell r="A456">
            <v>813001020002</v>
          </cell>
          <cell r="B456" t="str">
            <v>REVALUOS</v>
          </cell>
          <cell r="C456">
            <v>6499.46</v>
          </cell>
          <cell r="D456">
            <v>6499.46</v>
          </cell>
        </row>
        <row r="457">
          <cell r="A457">
            <v>81300102000201</v>
          </cell>
          <cell r="B457" t="str">
            <v>EDIFICACIONES</v>
          </cell>
          <cell r="C457">
            <v>6499.46</v>
          </cell>
          <cell r="D457">
            <v>6499.46</v>
          </cell>
        </row>
        <row r="458">
          <cell r="A458">
            <v>813002</v>
          </cell>
          <cell r="B458" t="str">
            <v>AMORTIZACIONES</v>
          </cell>
          <cell r="C458">
            <v>31252.5</v>
          </cell>
          <cell r="D458">
            <v>31252.5</v>
          </cell>
        </row>
        <row r="459">
          <cell r="A459">
            <v>8130020200</v>
          </cell>
          <cell r="B459" t="str">
            <v>REMODELACIONES Y READECUACIONES EN LOCALES PROPIOS</v>
          </cell>
          <cell r="C459">
            <v>2296.04</v>
          </cell>
          <cell r="D459">
            <v>2296.04</v>
          </cell>
        </row>
        <row r="460">
          <cell r="A460">
            <v>813002020002</v>
          </cell>
          <cell r="B460" t="str">
            <v>INMUEBLES</v>
          </cell>
          <cell r="C460">
            <v>2296.04</v>
          </cell>
          <cell r="D460">
            <v>2296.04</v>
          </cell>
        </row>
        <row r="461">
          <cell r="A461">
            <v>8130020300</v>
          </cell>
          <cell r="B461" t="str">
            <v>PROGRAMAS COMPUTACIONALES</v>
          </cell>
          <cell r="C461">
            <v>28956.46</v>
          </cell>
          <cell r="D461">
            <v>28956.46</v>
          </cell>
        </row>
        <row r="462">
          <cell r="A462">
            <v>82</v>
          </cell>
          <cell r="B462" t="str">
            <v>GASTOS NO OPERACIONALES</v>
          </cell>
          <cell r="C462">
            <v>14645.29</v>
          </cell>
          <cell r="D462">
            <v>14645.29</v>
          </cell>
        </row>
        <row r="463">
          <cell r="A463">
            <v>827</v>
          </cell>
          <cell r="B463" t="str">
            <v>OTROS</v>
          </cell>
          <cell r="C463">
            <v>14645.29</v>
          </cell>
          <cell r="D463">
            <v>14645.29</v>
          </cell>
        </row>
        <row r="464">
          <cell r="A464">
            <v>8270</v>
          </cell>
          <cell r="B464" t="str">
            <v>OTROS</v>
          </cell>
          <cell r="C464">
            <v>14645.29</v>
          </cell>
          <cell r="D464">
            <v>14645.29</v>
          </cell>
        </row>
        <row r="465">
          <cell r="A465">
            <v>827000</v>
          </cell>
          <cell r="B465" t="str">
            <v>OTROS</v>
          </cell>
          <cell r="C465">
            <v>14645.29</v>
          </cell>
          <cell r="D465">
            <v>14645.29</v>
          </cell>
        </row>
        <row r="466">
          <cell r="A466">
            <v>8270000000</v>
          </cell>
          <cell r="B466" t="str">
            <v>OTROS</v>
          </cell>
          <cell r="C466">
            <v>14645.29</v>
          </cell>
          <cell r="D466">
            <v>14645.29</v>
          </cell>
        </row>
        <row r="467">
          <cell r="A467">
            <v>827000000002</v>
          </cell>
          <cell r="B467" t="str">
            <v>REMUNERACION ENCAJE ENTIDADES SOCIAS NO SUPERVISADAS S.</v>
          </cell>
          <cell r="C467">
            <v>9078.2800000000007</v>
          </cell>
          <cell r="D467">
            <v>9078.2800000000007</v>
          </cell>
        </row>
        <row r="468">
          <cell r="A468">
            <v>827000000004</v>
          </cell>
          <cell r="B468" t="str">
            <v>PROVISION PARA INCOBRABILIDAD DE CUENTAS POR COBRAR</v>
          </cell>
          <cell r="C468">
            <v>2042.27</v>
          </cell>
          <cell r="D468">
            <v>2042.27</v>
          </cell>
        </row>
        <row r="469">
          <cell r="A469">
            <v>827000000008</v>
          </cell>
          <cell r="B469" t="str">
            <v>ASISTENCIA MEDICA</v>
          </cell>
          <cell r="C469">
            <v>122.24</v>
          </cell>
          <cell r="D469">
            <v>122.24</v>
          </cell>
        </row>
        <row r="470">
          <cell r="A470">
            <v>827000000099</v>
          </cell>
          <cell r="B470" t="str">
            <v>OTROS</v>
          </cell>
          <cell r="C470">
            <v>3402.5</v>
          </cell>
          <cell r="D470">
            <v>3402.5</v>
          </cell>
        </row>
        <row r="471">
          <cell r="A471">
            <v>83</v>
          </cell>
          <cell r="B471" t="str">
            <v>IMPUESTOS DIRECTOS</v>
          </cell>
          <cell r="C471">
            <v>428058.06</v>
          </cell>
          <cell r="D471">
            <v>428058.06</v>
          </cell>
        </row>
        <row r="472">
          <cell r="A472">
            <v>831</v>
          </cell>
          <cell r="B472" t="str">
            <v>IMPUESTO SOBRE LA RENTA</v>
          </cell>
          <cell r="C472">
            <v>428058.06</v>
          </cell>
          <cell r="D472">
            <v>428058.06</v>
          </cell>
        </row>
        <row r="473">
          <cell r="A473">
            <v>8310</v>
          </cell>
          <cell r="B473" t="str">
            <v>IMPUESTO SOBRE LA RENTA</v>
          </cell>
          <cell r="C473">
            <v>428058.06</v>
          </cell>
          <cell r="D473">
            <v>428058.06</v>
          </cell>
        </row>
        <row r="474">
          <cell r="A474">
            <v>831000</v>
          </cell>
          <cell r="B474" t="str">
            <v>IMPUESTO SOBRE LA RENTA</v>
          </cell>
          <cell r="C474">
            <v>428058.06</v>
          </cell>
          <cell r="D474">
            <v>428058.06</v>
          </cell>
        </row>
        <row r="475">
          <cell r="A475">
            <v>8310000000</v>
          </cell>
          <cell r="B475" t="str">
            <v>IMPUESTO SOBRE LA RENTA</v>
          </cell>
          <cell r="C475">
            <v>428058.06</v>
          </cell>
          <cell r="D475">
            <v>428058.06</v>
          </cell>
        </row>
        <row r="476">
          <cell r="A476">
            <v>831000000001</v>
          </cell>
          <cell r="B476" t="str">
            <v>IMPUESTO SOBRE LA RENTA</v>
          </cell>
          <cell r="C476">
            <v>428058.06</v>
          </cell>
          <cell r="D476">
            <v>428058.06</v>
          </cell>
        </row>
        <row r="477">
          <cell r="A477">
            <v>0</v>
          </cell>
          <cell r="B477"/>
          <cell r="C477"/>
          <cell r="D477"/>
        </row>
        <row r="478">
          <cell r="A478">
            <v>0</v>
          </cell>
          <cell r="B478" t="str">
            <v>TOTAL GASTOS</v>
          </cell>
          <cell r="C478">
            <v>1895390.62</v>
          </cell>
          <cell r="D478">
            <v>1895390.62</v>
          </cell>
        </row>
        <row r="479">
          <cell r="A479">
            <v>0</v>
          </cell>
          <cell r="B479"/>
          <cell r="C479"/>
          <cell r="D479"/>
        </row>
        <row r="480">
          <cell r="A480">
            <v>0</v>
          </cell>
          <cell r="B480" t="str">
            <v>TOTAL CUENTAS DEUDORAS</v>
          </cell>
          <cell r="C480">
            <v>607615795.20000005</v>
          </cell>
          <cell r="D480">
            <v>607615795.20000005</v>
          </cell>
        </row>
        <row r="481">
          <cell r="A481">
            <v>0</v>
          </cell>
          <cell r="B481"/>
          <cell r="C481"/>
          <cell r="D481"/>
        </row>
        <row r="482">
          <cell r="A482">
            <v>0</v>
          </cell>
          <cell r="B482" t="str">
            <v>CUENTAS ACREEDORAS</v>
          </cell>
          <cell r="C482">
            <v>0</v>
          </cell>
          <cell r="D482">
            <v>0</v>
          </cell>
        </row>
        <row r="483">
          <cell r="A483">
            <v>21</v>
          </cell>
          <cell r="B483" t="str">
            <v>PASIVOS DE INTERMEDIACION</v>
          </cell>
          <cell r="C483">
            <v>-238553596.53</v>
          </cell>
          <cell r="D483">
            <v>-238553596.53</v>
          </cell>
        </row>
        <row r="484">
          <cell r="A484">
            <v>211</v>
          </cell>
          <cell r="B484" t="str">
            <v>DEPOSITOS</v>
          </cell>
          <cell r="C484">
            <v>-40799458.670000002</v>
          </cell>
          <cell r="D484">
            <v>-40799458.670000002</v>
          </cell>
        </row>
        <row r="485">
          <cell r="A485">
            <v>2110</v>
          </cell>
          <cell r="B485" t="str">
            <v>DEPOSITOS A LA VISTA</v>
          </cell>
          <cell r="C485">
            <v>-38799458.670000002</v>
          </cell>
          <cell r="D485">
            <v>-38799458.670000002</v>
          </cell>
        </row>
        <row r="486">
          <cell r="A486">
            <v>211001</v>
          </cell>
          <cell r="B486" t="str">
            <v>DEPOSITOS EN CUENTA CORRIENTE</v>
          </cell>
          <cell r="C486">
            <v>-38799458.670000002</v>
          </cell>
          <cell r="D486">
            <v>-38799458.670000002</v>
          </cell>
        </row>
        <row r="487">
          <cell r="A487">
            <v>2110010601</v>
          </cell>
          <cell r="B487" t="str">
            <v>OTRAS ENTIDADES DEL SISTEMA FINANCIERO</v>
          </cell>
          <cell r="C487">
            <v>-38799458.670000002</v>
          </cell>
          <cell r="D487">
            <v>-38799458.670000002</v>
          </cell>
        </row>
        <row r="488">
          <cell r="A488">
            <v>2111</v>
          </cell>
          <cell r="B488" t="str">
            <v>DEPOSITOS PACTADOS HASTA UN AÑO PLAZO</v>
          </cell>
          <cell r="C488">
            <v>-2000000</v>
          </cell>
          <cell r="D488">
            <v>-2000000</v>
          </cell>
        </row>
        <row r="489">
          <cell r="A489">
            <v>211102</v>
          </cell>
          <cell r="B489" t="str">
            <v>DEPOSITOS A 30 DIAS PLAZO</v>
          </cell>
          <cell r="C489">
            <v>-2000000</v>
          </cell>
          <cell r="D489">
            <v>-2000000</v>
          </cell>
        </row>
        <row r="490">
          <cell r="A490">
            <v>2111020601</v>
          </cell>
          <cell r="B490" t="str">
            <v>OTRAS ENTIDADES DEL SISTEMA FINANCIERO</v>
          </cell>
          <cell r="C490">
            <v>-2000000</v>
          </cell>
          <cell r="D490">
            <v>-2000000</v>
          </cell>
        </row>
        <row r="491">
          <cell r="A491">
            <v>212</v>
          </cell>
          <cell r="B491" t="str">
            <v>PRESTAMOS</v>
          </cell>
          <cell r="C491">
            <v>-197741782.21000001</v>
          </cell>
          <cell r="D491">
            <v>-197741782.21000001</v>
          </cell>
        </row>
        <row r="492">
          <cell r="A492">
            <v>2121</v>
          </cell>
          <cell r="B492" t="str">
            <v>PRESTAMOS PACTADOS HASTA UN AÑO PLAZO</v>
          </cell>
          <cell r="C492">
            <v>-5000000.45</v>
          </cell>
          <cell r="D492">
            <v>-5000000.45</v>
          </cell>
        </row>
        <row r="493">
          <cell r="A493">
            <v>212106</v>
          </cell>
          <cell r="B493" t="str">
            <v>ADEUDADO A OTRAS ENTIDADES DEL SISTEMA FINANCIERO</v>
          </cell>
          <cell r="C493">
            <v>-5000000.45</v>
          </cell>
          <cell r="D493">
            <v>-5000000.45</v>
          </cell>
        </row>
        <row r="494">
          <cell r="A494">
            <v>2121060701</v>
          </cell>
          <cell r="B494" t="str">
            <v>BANCOS</v>
          </cell>
          <cell r="C494">
            <v>-5000000</v>
          </cell>
          <cell r="D494">
            <v>-5000000</v>
          </cell>
        </row>
        <row r="495">
          <cell r="A495">
            <v>2121069901</v>
          </cell>
          <cell r="B495" t="str">
            <v>INTERESES Y OTROS POR PAGAR</v>
          </cell>
          <cell r="C495">
            <v>-0.45</v>
          </cell>
          <cell r="D495">
            <v>-0.45</v>
          </cell>
        </row>
        <row r="496">
          <cell r="A496">
            <v>212106990107</v>
          </cell>
          <cell r="B496" t="str">
            <v>A BANCOS</v>
          </cell>
          <cell r="C496">
            <v>-0.45</v>
          </cell>
          <cell r="D496">
            <v>-0.45</v>
          </cell>
        </row>
        <row r="497">
          <cell r="A497">
            <v>2122</v>
          </cell>
          <cell r="B497" t="str">
            <v>PRESTAMOS PACTADOS A MAS DE UN AÑO PLAZO</v>
          </cell>
          <cell r="C497">
            <v>-7242436.04</v>
          </cell>
          <cell r="D497">
            <v>-7242436.04</v>
          </cell>
        </row>
        <row r="498">
          <cell r="A498">
            <v>212206</v>
          </cell>
          <cell r="B498" t="str">
            <v>ADEUDADO A OTRAS ENTIDADES DEL SISTEMA FINANCIERO</v>
          </cell>
          <cell r="C498">
            <v>-6929601.6699999999</v>
          </cell>
          <cell r="D498">
            <v>-6929601.6699999999</v>
          </cell>
        </row>
        <row r="499">
          <cell r="A499">
            <v>2122060701</v>
          </cell>
          <cell r="B499" t="str">
            <v>BANCOS</v>
          </cell>
          <cell r="C499">
            <v>-6906837.4199999999</v>
          </cell>
          <cell r="D499">
            <v>-6906837.4199999999</v>
          </cell>
        </row>
        <row r="500">
          <cell r="A500">
            <v>2122069901</v>
          </cell>
          <cell r="B500" t="str">
            <v>INTERESES Y OTROS POR PAGAR</v>
          </cell>
          <cell r="C500">
            <v>-22764.25</v>
          </cell>
          <cell r="D500">
            <v>-22764.25</v>
          </cell>
        </row>
        <row r="501">
          <cell r="A501">
            <v>212206990107</v>
          </cell>
          <cell r="B501" t="str">
            <v>A BANCOS</v>
          </cell>
          <cell r="C501">
            <v>-22764.25</v>
          </cell>
          <cell r="D501">
            <v>-22764.25</v>
          </cell>
        </row>
        <row r="502">
          <cell r="A502">
            <v>212207</v>
          </cell>
          <cell r="B502" t="str">
            <v>ADEUDADO AL BMI PARA PRESTAR A TERCEROS</v>
          </cell>
          <cell r="C502">
            <v>-312834.37</v>
          </cell>
          <cell r="D502">
            <v>-312834.37</v>
          </cell>
        </row>
        <row r="503">
          <cell r="A503">
            <v>2122070101</v>
          </cell>
          <cell r="B503" t="str">
            <v>PARA PRESTAR A TERCEROS</v>
          </cell>
          <cell r="C503">
            <v>-311163.78000000003</v>
          </cell>
          <cell r="D503">
            <v>-311163.78000000003</v>
          </cell>
        </row>
        <row r="504">
          <cell r="A504">
            <v>2122079901</v>
          </cell>
          <cell r="B504" t="str">
            <v>INTERESES Y OTROS POR PAGAR</v>
          </cell>
          <cell r="C504">
            <v>-1670.59</v>
          </cell>
          <cell r="D504">
            <v>-1670.59</v>
          </cell>
        </row>
        <row r="505">
          <cell r="A505">
            <v>2123</v>
          </cell>
          <cell r="B505" t="str">
            <v>PRESTAMOS PACTADOS A CINCO O MAS ANIOS PLAZO</v>
          </cell>
          <cell r="C505">
            <v>-185499345.72</v>
          </cell>
          <cell r="D505">
            <v>-185499345.72</v>
          </cell>
        </row>
        <row r="506">
          <cell r="A506">
            <v>212306</v>
          </cell>
          <cell r="B506" t="str">
            <v>ADEUDADO A ENTIDADES EXTRANJERAS</v>
          </cell>
          <cell r="C506">
            <v>-179466630.99000001</v>
          </cell>
          <cell r="D506">
            <v>-179466630.99000001</v>
          </cell>
        </row>
        <row r="507">
          <cell r="A507">
            <v>2123060201</v>
          </cell>
          <cell r="B507" t="str">
            <v>ADEUDADO A BANCOS EXTRANJEROS POR LINEAS DE CREDITO</v>
          </cell>
          <cell r="C507">
            <v>-94644754.75</v>
          </cell>
          <cell r="D507">
            <v>-94644754.75</v>
          </cell>
        </row>
        <row r="508">
          <cell r="A508">
            <v>2123060301</v>
          </cell>
          <cell r="B508" t="str">
            <v>ADEUDADO A BANCOS EXTRANJEROS - OTROS</v>
          </cell>
          <cell r="C508">
            <v>-83462759.030000001</v>
          </cell>
          <cell r="D508">
            <v>-83462759.030000001</v>
          </cell>
        </row>
        <row r="509">
          <cell r="A509">
            <v>2123069901</v>
          </cell>
          <cell r="B509" t="str">
            <v>INTERESES Y OTROS POR PAGAR</v>
          </cell>
          <cell r="C509">
            <v>-1359117.21</v>
          </cell>
          <cell r="D509">
            <v>-1359117.21</v>
          </cell>
        </row>
        <row r="510">
          <cell r="A510">
            <v>212306990102</v>
          </cell>
          <cell r="B510" t="str">
            <v>ADEUDADO A BANCOS EXTRANJEROS POR LINEAS DE CREDITO</v>
          </cell>
          <cell r="C510">
            <v>-438063.78</v>
          </cell>
          <cell r="D510">
            <v>-438063.78</v>
          </cell>
        </row>
        <row r="511">
          <cell r="A511">
            <v>212306990103</v>
          </cell>
          <cell r="B511" t="str">
            <v>ADEUDADO A BANCOS EXTRANJEROS - OTROS</v>
          </cell>
          <cell r="C511">
            <v>-921053.43</v>
          </cell>
          <cell r="D511">
            <v>-921053.43</v>
          </cell>
        </row>
        <row r="512">
          <cell r="A512">
            <v>212307</v>
          </cell>
          <cell r="B512" t="str">
            <v>OTROS PRESTAMOS</v>
          </cell>
          <cell r="C512">
            <v>-6032714.7300000004</v>
          </cell>
          <cell r="D512">
            <v>-6032714.7300000004</v>
          </cell>
        </row>
        <row r="513">
          <cell r="A513">
            <v>2123070101</v>
          </cell>
          <cell r="B513" t="str">
            <v>PARA PRESTAR A TERCEROS</v>
          </cell>
          <cell r="C513">
            <v>-6000410.71</v>
          </cell>
          <cell r="D513">
            <v>-6000410.71</v>
          </cell>
        </row>
        <row r="514">
          <cell r="A514">
            <v>2123079901</v>
          </cell>
          <cell r="B514" t="str">
            <v>INTERESES Y OTROS POR PAGAR</v>
          </cell>
          <cell r="C514">
            <v>-32304.02</v>
          </cell>
          <cell r="D514">
            <v>-32304.02</v>
          </cell>
        </row>
        <row r="515">
          <cell r="A515">
            <v>213</v>
          </cell>
          <cell r="B515" t="str">
            <v>OBLIGACIONES A LA VISTA</v>
          </cell>
          <cell r="C515">
            <v>-12355.65</v>
          </cell>
          <cell r="D515">
            <v>-12355.65</v>
          </cell>
        </row>
        <row r="516">
          <cell r="A516">
            <v>2130</v>
          </cell>
          <cell r="B516" t="str">
            <v>OBLIGACIONES A LA VISTA</v>
          </cell>
          <cell r="C516">
            <v>-12355.65</v>
          </cell>
          <cell r="D516">
            <v>-12355.65</v>
          </cell>
        </row>
        <row r="517">
          <cell r="A517">
            <v>213001</v>
          </cell>
          <cell r="B517" t="str">
            <v>CHEQUES PROPIOS</v>
          </cell>
          <cell r="C517">
            <v>-7585.72</v>
          </cell>
          <cell r="D517">
            <v>-7585.72</v>
          </cell>
        </row>
        <row r="518">
          <cell r="A518">
            <v>2130010201</v>
          </cell>
          <cell r="B518" t="str">
            <v>CHEQUES CERTIFICADOS - ML</v>
          </cell>
          <cell r="C518">
            <v>-7585.72</v>
          </cell>
          <cell r="D518">
            <v>-7585.72</v>
          </cell>
        </row>
        <row r="519">
          <cell r="A519">
            <v>213003</v>
          </cell>
          <cell r="B519" t="str">
            <v>COBROS POR CUENTA AJENA</v>
          </cell>
          <cell r="C519">
            <v>-4769.93</v>
          </cell>
          <cell r="D519">
            <v>-4769.93</v>
          </cell>
        </row>
        <row r="520">
          <cell r="A520">
            <v>2130030100</v>
          </cell>
          <cell r="B520" t="str">
            <v>COBRANZAS LOCALES</v>
          </cell>
          <cell r="C520">
            <v>-1199.3499999999999</v>
          </cell>
          <cell r="D520">
            <v>-1199.3499999999999</v>
          </cell>
        </row>
        <row r="521">
          <cell r="A521">
            <v>213003010004</v>
          </cell>
          <cell r="B521" t="str">
            <v>COLECTORES</v>
          </cell>
          <cell r="C521">
            <v>-1199.3499999999999</v>
          </cell>
          <cell r="D521">
            <v>-1199.3499999999999</v>
          </cell>
        </row>
        <row r="522">
          <cell r="A522">
            <v>21300301000401</v>
          </cell>
          <cell r="B522" t="str">
            <v>COLECTORES PROPIOS</v>
          </cell>
          <cell r="C522">
            <v>-11.14</v>
          </cell>
          <cell r="D522">
            <v>-11.14</v>
          </cell>
        </row>
        <row r="523">
          <cell r="A523">
            <v>21300301000402</v>
          </cell>
          <cell r="B523" t="str">
            <v>COLECTORES INTERENTIDADES</v>
          </cell>
          <cell r="C523">
            <v>-1188.21</v>
          </cell>
          <cell r="D523">
            <v>-1188.21</v>
          </cell>
        </row>
        <row r="524">
          <cell r="A524">
            <v>2130030300</v>
          </cell>
          <cell r="B524" t="str">
            <v>IMPUESTOS Y SERVICIOS PIBLICOS</v>
          </cell>
          <cell r="C524">
            <v>-3570.58</v>
          </cell>
          <cell r="D524">
            <v>-3570.58</v>
          </cell>
        </row>
        <row r="525">
          <cell r="A525">
            <v>213003030002</v>
          </cell>
          <cell r="B525" t="str">
            <v>SERVICIOS PUBLICOS</v>
          </cell>
          <cell r="C525">
            <v>-3570.58</v>
          </cell>
          <cell r="D525">
            <v>-3570.58</v>
          </cell>
        </row>
        <row r="526">
          <cell r="A526">
            <v>21300303000203</v>
          </cell>
          <cell r="B526" t="str">
            <v>SERVICIO TELEFONICO</v>
          </cell>
          <cell r="C526">
            <v>-3570.58</v>
          </cell>
          <cell r="D526">
            <v>-3570.58</v>
          </cell>
        </row>
        <row r="527">
          <cell r="A527">
            <v>22</v>
          </cell>
          <cell r="B527" t="str">
            <v>OTROS PASIVOS</v>
          </cell>
          <cell r="C527">
            <v>-236907481.69</v>
          </cell>
          <cell r="D527">
            <v>-236907481.69</v>
          </cell>
        </row>
        <row r="528">
          <cell r="A528">
            <v>222</v>
          </cell>
          <cell r="B528" t="str">
            <v>CUENTAS POR PAGAR</v>
          </cell>
          <cell r="C528">
            <v>-228817710.47</v>
          </cell>
          <cell r="D528">
            <v>-228817710.47</v>
          </cell>
        </row>
        <row r="529">
          <cell r="A529">
            <v>2220</v>
          </cell>
          <cell r="B529" t="str">
            <v>CUENTAS POR PAGAR</v>
          </cell>
          <cell r="C529">
            <v>-228817710.47</v>
          </cell>
          <cell r="D529">
            <v>-228817710.47</v>
          </cell>
        </row>
        <row r="530">
          <cell r="A530">
            <v>222005</v>
          </cell>
          <cell r="B530" t="str">
            <v>IMPUESTOS SERVICIOS PUBLICOS Y OTRAS OBLIGACIONES</v>
          </cell>
          <cell r="C530">
            <v>-1158593.69</v>
          </cell>
          <cell r="D530">
            <v>-1158593.69</v>
          </cell>
        </row>
        <row r="531">
          <cell r="A531">
            <v>2220050100</v>
          </cell>
          <cell r="B531" t="str">
            <v>IMPUESTOS</v>
          </cell>
          <cell r="C531">
            <v>-204751.1</v>
          </cell>
          <cell r="D531">
            <v>-204751.1</v>
          </cell>
        </row>
        <row r="532">
          <cell r="A532">
            <v>222005010001</v>
          </cell>
          <cell r="B532" t="str">
            <v>IVA POR PAGAR</v>
          </cell>
          <cell r="C532">
            <v>-200466.64</v>
          </cell>
          <cell r="D532">
            <v>-200466.64</v>
          </cell>
        </row>
        <row r="533">
          <cell r="A533">
            <v>222005010002</v>
          </cell>
          <cell r="B533" t="str">
            <v>IMPUESTOS MUNICIPALES</v>
          </cell>
          <cell r="C533">
            <v>-4284.46</v>
          </cell>
          <cell r="D533">
            <v>-4284.46</v>
          </cell>
        </row>
        <row r="534">
          <cell r="A534">
            <v>2220050200</v>
          </cell>
          <cell r="B534" t="str">
            <v>SERVICIOS PUBLICOS</v>
          </cell>
          <cell r="C534">
            <v>-38527.19</v>
          </cell>
          <cell r="D534">
            <v>-38527.19</v>
          </cell>
        </row>
        <row r="535">
          <cell r="A535">
            <v>222005020001</v>
          </cell>
          <cell r="B535" t="str">
            <v>TELEFONO</v>
          </cell>
          <cell r="C535">
            <v>-18002.169999999998</v>
          </cell>
          <cell r="D535">
            <v>-18002.169999999998</v>
          </cell>
        </row>
        <row r="536">
          <cell r="A536">
            <v>222005020002</v>
          </cell>
          <cell r="B536" t="str">
            <v>AGUA</v>
          </cell>
          <cell r="C536">
            <v>-1935.9</v>
          </cell>
          <cell r="D536">
            <v>-1935.9</v>
          </cell>
        </row>
        <row r="537">
          <cell r="A537">
            <v>222005020003</v>
          </cell>
          <cell r="B537" t="str">
            <v>ENERGIA ELECTRICA</v>
          </cell>
          <cell r="C537">
            <v>-18589.12</v>
          </cell>
          <cell r="D537">
            <v>-18589.12</v>
          </cell>
        </row>
        <row r="538">
          <cell r="A538">
            <v>2220050300</v>
          </cell>
          <cell r="B538" t="str">
            <v>CUOTA PATRONAL ISSS</v>
          </cell>
          <cell r="C538">
            <v>-17167.060000000001</v>
          </cell>
          <cell r="D538">
            <v>-17167.060000000001</v>
          </cell>
        </row>
        <row r="539">
          <cell r="A539">
            <v>222005030001</v>
          </cell>
          <cell r="B539" t="str">
            <v>SALUD</v>
          </cell>
          <cell r="C539">
            <v>-15337.34</v>
          </cell>
          <cell r="D539">
            <v>-15337.34</v>
          </cell>
        </row>
        <row r="540">
          <cell r="A540">
            <v>222005030003</v>
          </cell>
          <cell r="B540" t="str">
            <v>INSTITUTO SALVADOREÑO DE FORMACION PROFESIONAL</v>
          </cell>
          <cell r="C540">
            <v>-1829.72</v>
          </cell>
          <cell r="D540">
            <v>-1829.72</v>
          </cell>
        </row>
        <row r="541">
          <cell r="A541">
            <v>2220050400</v>
          </cell>
          <cell r="B541" t="str">
            <v>PROVEEDORES</v>
          </cell>
          <cell r="C541">
            <v>-872939.32</v>
          </cell>
          <cell r="D541">
            <v>-872939.32</v>
          </cell>
        </row>
        <row r="542">
          <cell r="A542">
            <v>222005040001</v>
          </cell>
          <cell r="B542" t="str">
            <v>PROVEEDORES</v>
          </cell>
          <cell r="C542">
            <v>-838542.23</v>
          </cell>
          <cell r="D542">
            <v>-838542.23</v>
          </cell>
        </row>
        <row r="543">
          <cell r="A543">
            <v>222005040003</v>
          </cell>
          <cell r="B543" t="str">
            <v>PROVEEDORES - BANCA MOVIL</v>
          </cell>
          <cell r="C543">
            <v>-34397.089999999997</v>
          </cell>
          <cell r="D543">
            <v>-34397.089999999997</v>
          </cell>
        </row>
        <row r="544">
          <cell r="A544">
            <v>2220050700</v>
          </cell>
          <cell r="B544" t="str">
            <v>AFP</v>
          </cell>
          <cell r="C544">
            <v>-25209.02</v>
          </cell>
          <cell r="D544">
            <v>-25209.02</v>
          </cell>
        </row>
        <row r="545">
          <cell r="A545">
            <v>222005070001</v>
          </cell>
          <cell r="B545" t="str">
            <v>CONFIA</v>
          </cell>
          <cell r="C545">
            <v>-12276.21</v>
          </cell>
          <cell r="D545">
            <v>-12276.21</v>
          </cell>
        </row>
        <row r="546">
          <cell r="A546">
            <v>222005070002</v>
          </cell>
          <cell r="B546" t="str">
            <v>CRECER</v>
          </cell>
          <cell r="C546">
            <v>-12932.81</v>
          </cell>
          <cell r="D546">
            <v>-12932.81</v>
          </cell>
        </row>
        <row r="547">
          <cell r="A547">
            <v>222006</v>
          </cell>
          <cell r="B547" t="str">
            <v>IMPUESTO SOBRE LA RENTA</v>
          </cell>
          <cell r="C547">
            <v>-2792982.36</v>
          </cell>
          <cell r="D547">
            <v>-2792982.36</v>
          </cell>
        </row>
        <row r="548">
          <cell r="A548">
            <v>2220060000</v>
          </cell>
          <cell r="B548" t="str">
            <v>IMPUESTO SOBRE LA RENTA</v>
          </cell>
          <cell r="C548">
            <v>-2792982.36</v>
          </cell>
          <cell r="D548">
            <v>-2792982.36</v>
          </cell>
        </row>
        <row r="549">
          <cell r="A549">
            <v>222007</v>
          </cell>
          <cell r="B549" t="str">
            <v>PASIVOS TRANSITORIOS</v>
          </cell>
          <cell r="C549">
            <v>-4923.28</v>
          </cell>
          <cell r="D549">
            <v>-4923.28</v>
          </cell>
        </row>
        <row r="550">
          <cell r="A550">
            <v>2220070201</v>
          </cell>
          <cell r="B550" t="str">
            <v>COBROS POR CUENTA AJENA</v>
          </cell>
          <cell r="C550">
            <v>-4923.28</v>
          </cell>
          <cell r="D550">
            <v>-4923.28</v>
          </cell>
        </row>
        <row r="551">
          <cell r="A551">
            <v>222007020102</v>
          </cell>
          <cell r="B551" t="str">
            <v>SEGURO DE DEUDA</v>
          </cell>
          <cell r="C551">
            <v>-2124.84</v>
          </cell>
          <cell r="D551">
            <v>-2124.84</v>
          </cell>
        </row>
        <row r="552">
          <cell r="A552">
            <v>222007020104</v>
          </cell>
          <cell r="B552" t="str">
            <v>SEGUROS DE CESANTIA</v>
          </cell>
          <cell r="C552">
            <v>-1622.43</v>
          </cell>
          <cell r="D552">
            <v>-1622.43</v>
          </cell>
        </row>
        <row r="553">
          <cell r="A553">
            <v>222007020107</v>
          </cell>
          <cell r="B553" t="str">
            <v>SEGURO POR DAÑOS</v>
          </cell>
          <cell r="C553">
            <v>-1176.01</v>
          </cell>
          <cell r="D553">
            <v>-1176.01</v>
          </cell>
        </row>
        <row r="554">
          <cell r="A554">
            <v>222099</v>
          </cell>
          <cell r="B554" t="str">
            <v>OTRAS</v>
          </cell>
          <cell r="C554">
            <v>-224861211.13999999</v>
          </cell>
          <cell r="D554">
            <v>-224861211.13999999</v>
          </cell>
        </row>
        <row r="555">
          <cell r="A555">
            <v>2220990101</v>
          </cell>
          <cell r="B555" t="str">
            <v>SOBRANTES DE CAJA</v>
          </cell>
          <cell r="C555">
            <v>-4601.6499999999996</v>
          </cell>
          <cell r="D555">
            <v>-4601.6499999999996</v>
          </cell>
        </row>
        <row r="556">
          <cell r="A556">
            <v>222099010102</v>
          </cell>
          <cell r="B556" t="str">
            <v>AGENCIAS</v>
          </cell>
          <cell r="C556">
            <v>-1.61</v>
          </cell>
          <cell r="D556">
            <v>-1.61</v>
          </cell>
        </row>
        <row r="557">
          <cell r="A557">
            <v>222099010103</v>
          </cell>
          <cell r="B557" t="str">
            <v>SOBRANTE EN ATM´S</v>
          </cell>
          <cell r="C557">
            <v>-4600.04</v>
          </cell>
          <cell r="D557">
            <v>-4600.04</v>
          </cell>
        </row>
        <row r="558">
          <cell r="A558">
            <v>2220990201</v>
          </cell>
          <cell r="B558" t="str">
            <v>DEBITO FISCAL</v>
          </cell>
          <cell r="C558">
            <v>-7832.27</v>
          </cell>
          <cell r="D558">
            <v>-7832.27</v>
          </cell>
        </row>
        <row r="559">
          <cell r="A559">
            <v>222099020102</v>
          </cell>
          <cell r="B559" t="str">
            <v>RETENCION IVA 1 %</v>
          </cell>
          <cell r="C559">
            <v>-3906.25</v>
          </cell>
          <cell r="D559">
            <v>-3906.25</v>
          </cell>
        </row>
        <row r="560">
          <cell r="A560">
            <v>222099020103</v>
          </cell>
          <cell r="B560" t="str">
            <v>RETENCION IVA 13%</v>
          </cell>
          <cell r="C560">
            <v>-3926.02</v>
          </cell>
          <cell r="D560">
            <v>-3926.02</v>
          </cell>
        </row>
        <row r="561">
          <cell r="A561">
            <v>2220999101</v>
          </cell>
          <cell r="B561" t="str">
            <v>OTRAS</v>
          </cell>
          <cell r="C561">
            <v>-224848777.22</v>
          </cell>
          <cell r="D561">
            <v>-224848777.22</v>
          </cell>
        </row>
        <row r="562">
          <cell r="A562">
            <v>222099910102</v>
          </cell>
          <cell r="B562" t="str">
            <v>EXCEDENTES DE CUOTAS</v>
          </cell>
          <cell r="C562">
            <v>-388.1</v>
          </cell>
          <cell r="D562">
            <v>-388.1</v>
          </cell>
        </row>
        <row r="563">
          <cell r="A563">
            <v>222099910104</v>
          </cell>
          <cell r="B563" t="str">
            <v>SERVICIOS DE TARJETAS DE CREDITO Y DEBITO POR PAGAR</v>
          </cell>
          <cell r="C563">
            <v>-125487.79</v>
          </cell>
          <cell r="D563">
            <v>-125487.79</v>
          </cell>
        </row>
        <row r="564">
          <cell r="A564">
            <v>222099910105</v>
          </cell>
          <cell r="B564" t="str">
            <v>FONDO PARA GASTOS DE PUBLICIDAD DEL SISTEMA FEDECREDITO</v>
          </cell>
          <cell r="C564">
            <v>-1425000</v>
          </cell>
          <cell r="D564">
            <v>-1425000</v>
          </cell>
        </row>
        <row r="565">
          <cell r="A565">
            <v>222099910109</v>
          </cell>
          <cell r="B565" t="str">
            <v>RESERVA DE LIQUIDEZ</v>
          </cell>
          <cell r="C565">
            <v>-206644591.38</v>
          </cell>
          <cell r="D565">
            <v>-206644591.38</v>
          </cell>
        </row>
        <row r="566">
          <cell r="A566">
            <v>22209991010903</v>
          </cell>
          <cell r="B566" t="str">
            <v>ENTIDADES SOCIAS NO SUPERVISADAS POR SSF</v>
          </cell>
          <cell r="C566">
            <v>-206644591.38</v>
          </cell>
          <cell r="D566">
            <v>-206644591.38</v>
          </cell>
        </row>
        <row r="567">
          <cell r="A567">
            <v>2220999101090300</v>
          </cell>
          <cell r="B567" t="str">
            <v>CAJAS DE CREDITO</v>
          </cell>
          <cell r="C567">
            <v>-195381823.21000001</v>
          </cell>
          <cell r="D567">
            <v>-195381823.21000001</v>
          </cell>
        </row>
        <row r="568">
          <cell r="A568">
            <v>2220999101090300</v>
          </cell>
          <cell r="B568" t="str">
            <v>BANCOS DE LOS TRABAJADORES</v>
          </cell>
          <cell r="C568">
            <v>-11262768.17</v>
          </cell>
          <cell r="D568">
            <v>-11262768.17</v>
          </cell>
        </row>
        <row r="569">
          <cell r="A569">
            <v>222099910111</v>
          </cell>
          <cell r="B569" t="str">
            <v>DISPONIBLE DE ENTIDADES SOCIAS</v>
          </cell>
          <cell r="C569">
            <v>-7898000.2000000002</v>
          </cell>
          <cell r="D569">
            <v>-7898000.2000000002</v>
          </cell>
        </row>
        <row r="570">
          <cell r="A570">
            <v>22209991011101</v>
          </cell>
          <cell r="B570" t="str">
            <v>CAJAS DE CREDITO</v>
          </cell>
          <cell r="C570">
            <v>-6843945.4299999997</v>
          </cell>
          <cell r="D570">
            <v>-6843945.4299999997</v>
          </cell>
        </row>
        <row r="571">
          <cell r="A571">
            <v>22209991011102</v>
          </cell>
          <cell r="B571" t="str">
            <v>BANCOS DE LOS TRABAJADORES</v>
          </cell>
          <cell r="C571">
            <v>-1018026.62</v>
          </cell>
          <cell r="D571">
            <v>-1018026.62</v>
          </cell>
        </row>
        <row r="572">
          <cell r="A572">
            <v>22209991011103</v>
          </cell>
          <cell r="B572" t="str">
            <v>FEDESERVI</v>
          </cell>
          <cell r="C572">
            <v>-36028.15</v>
          </cell>
          <cell r="D572">
            <v>-36028.15</v>
          </cell>
        </row>
        <row r="573">
          <cell r="A573">
            <v>222099910117</v>
          </cell>
          <cell r="B573" t="str">
            <v>FONDO BECAS</v>
          </cell>
          <cell r="C573">
            <v>-15230</v>
          </cell>
          <cell r="D573">
            <v>-15230</v>
          </cell>
        </row>
        <row r="574">
          <cell r="A574">
            <v>222099910118</v>
          </cell>
          <cell r="B574" t="str">
            <v>IPSFA</v>
          </cell>
          <cell r="C574">
            <v>-62.81</v>
          </cell>
          <cell r="D574">
            <v>-62.81</v>
          </cell>
        </row>
        <row r="575">
          <cell r="A575">
            <v>222099910122</v>
          </cell>
          <cell r="B575" t="str">
            <v>CUOTAS GASTOS FUNCIONAMIENTO CADI</v>
          </cell>
          <cell r="C575">
            <v>-120394.94</v>
          </cell>
          <cell r="D575">
            <v>-120394.94</v>
          </cell>
        </row>
        <row r="576">
          <cell r="A576">
            <v>222099910132</v>
          </cell>
          <cell r="B576" t="str">
            <v>ADMINISTRACION DE VENTAS</v>
          </cell>
          <cell r="C576">
            <v>-13181.29</v>
          </cell>
          <cell r="D576">
            <v>-13181.29</v>
          </cell>
        </row>
        <row r="577">
          <cell r="A577">
            <v>22209991013202</v>
          </cell>
          <cell r="B577" t="str">
            <v>CONTRACARGOS</v>
          </cell>
          <cell r="C577">
            <v>-13181.29</v>
          </cell>
          <cell r="D577">
            <v>-13181.29</v>
          </cell>
        </row>
        <row r="578">
          <cell r="A578">
            <v>222099910133</v>
          </cell>
          <cell r="B578" t="str">
            <v>COMISIONES Y CARGOS DE TARJETA POR LIQUIDAR</v>
          </cell>
          <cell r="C578">
            <v>-20.07</v>
          </cell>
          <cell r="D578">
            <v>-20.07</v>
          </cell>
        </row>
        <row r="579">
          <cell r="A579">
            <v>222099910134</v>
          </cell>
          <cell r="B579" t="str">
            <v>FONDOS SIGUE CORPORATION</v>
          </cell>
          <cell r="C579">
            <v>-69913.97</v>
          </cell>
          <cell r="D579">
            <v>-69913.97</v>
          </cell>
        </row>
        <row r="580">
          <cell r="A580">
            <v>222099910135</v>
          </cell>
          <cell r="B580" t="str">
            <v>FONDOS RECIBA NETWORKS</v>
          </cell>
          <cell r="C580">
            <v>-113753.89</v>
          </cell>
          <cell r="D580">
            <v>-113753.89</v>
          </cell>
        </row>
        <row r="581">
          <cell r="A581">
            <v>222099910136</v>
          </cell>
          <cell r="B581" t="str">
            <v>TELECOM</v>
          </cell>
          <cell r="C581">
            <v>-34823.480000000003</v>
          </cell>
          <cell r="D581">
            <v>-34823.480000000003</v>
          </cell>
        </row>
        <row r="582">
          <cell r="A582">
            <v>222099910137</v>
          </cell>
          <cell r="B582" t="str">
            <v>UNITELLER</v>
          </cell>
          <cell r="C582">
            <v>-179390.74</v>
          </cell>
          <cell r="D582">
            <v>-179390.74</v>
          </cell>
        </row>
        <row r="583">
          <cell r="A583">
            <v>222099910140</v>
          </cell>
          <cell r="B583" t="str">
            <v>EMPRESAS REMESADORAS</v>
          </cell>
          <cell r="C583">
            <v>-374030.62</v>
          </cell>
          <cell r="D583">
            <v>-374030.62</v>
          </cell>
        </row>
        <row r="584">
          <cell r="A584">
            <v>222099910143</v>
          </cell>
          <cell r="B584" t="str">
            <v>COLECTURIA DELSUR</v>
          </cell>
          <cell r="C584">
            <v>-54597.8</v>
          </cell>
          <cell r="D584">
            <v>-54597.8</v>
          </cell>
        </row>
        <row r="585">
          <cell r="A585">
            <v>222099910145</v>
          </cell>
          <cell r="B585" t="str">
            <v>OPERACIONES POR APLICAR</v>
          </cell>
          <cell r="C585">
            <v>-65970</v>
          </cell>
          <cell r="D585">
            <v>-65970</v>
          </cell>
        </row>
        <row r="586">
          <cell r="A586">
            <v>222099910146</v>
          </cell>
          <cell r="B586" t="str">
            <v>SERVICIO DE ATM´S</v>
          </cell>
          <cell r="C586">
            <v>-310.39999999999998</v>
          </cell>
          <cell r="D586">
            <v>-310.39999999999998</v>
          </cell>
        </row>
        <row r="587">
          <cell r="A587">
            <v>22209991014602</v>
          </cell>
          <cell r="B587" t="str">
            <v>COMISIONES POR SERVICIO DE RED ATM´S</v>
          </cell>
          <cell r="C587">
            <v>-310.39999999999998</v>
          </cell>
          <cell r="D587">
            <v>-310.39999999999998</v>
          </cell>
        </row>
        <row r="588">
          <cell r="A588">
            <v>2220999101460200</v>
          </cell>
          <cell r="B588" t="str">
            <v>COMISION A ATH POR OPERACIONES DE OTROS BANCOS EN ATM DE FCB</v>
          </cell>
          <cell r="C588">
            <v>-310.39999999999998</v>
          </cell>
          <cell r="D588">
            <v>-310.39999999999998</v>
          </cell>
        </row>
        <row r="589">
          <cell r="A589">
            <v>222099910147</v>
          </cell>
          <cell r="B589" t="str">
            <v>AES</v>
          </cell>
          <cell r="C589">
            <v>-168015.07</v>
          </cell>
          <cell r="D589">
            <v>-168015.07</v>
          </cell>
        </row>
        <row r="590">
          <cell r="A590">
            <v>22209991014701</v>
          </cell>
          <cell r="B590" t="str">
            <v>SERVICIO DE CAESS</v>
          </cell>
          <cell r="C590">
            <v>-40149.86</v>
          </cell>
          <cell r="D590">
            <v>-40149.86</v>
          </cell>
        </row>
        <row r="591">
          <cell r="A591">
            <v>22209991014702</v>
          </cell>
          <cell r="B591" t="str">
            <v>SERVICIO DE CLESA</v>
          </cell>
          <cell r="C591">
            <v>-55944.33</v>
          </cell>
          <cell r="D591">
            <v>-55944.33</v>
          </cell>
        </row>
        <row r="592">
          <cell r="A592">
            <v>22209991014703</v>
          </cell>
          <cell r="B592" t="str">
            <v>SERVICIO DE EEO</v>
          </cell>
          <cell r="C592">
            <v>-44636.11</v>
          </cell>
          <cell r="D592">
            <v>-44636.11</v>
          </cell>
        </row>
        <row r="593">
          <cell r="A593">
            <v>22209991014704</v>
          </cell>
          <cell r="B593" t="str">
            <v>SERVICIO DE DEUSEN</v>
          </cell>
          <cell r="C593">
            <v>-27284.77</v>
          </cell>
          <cell r="D593">
            <v>-27284.77</v>
          </cell>
        </row>
        <row r="594">
          <cell r="A594">
            <v>222099910149</v>
          </cell>
          <cell r="B594" t="str">
            <v>RECARGA DE SALDO EN CELULARES</v>
          </cell>
          <cell r="C594">
            <v>-26228.6</v>
          </cell>
          <cell r="D594">
            <v>-26228.6</v>
          </cell>
        </row>
        <row r="595">
          <cell r="A595">
            <v>22209991014901</v>
          </cell>
          <cell r="B595" t="str">
            <v>RECARGA DE SALDO CLARO</v>
          </cell>
          <cell r="C595">
            <v>-25740</v>
          </cell>
          <cell r="D595">
            <v>-25740</v>
          </cell>
        </row>
        <row r="596">
          <cell r="A596">
            <v>22209991014902</v>
          </cell>
          <cell r="B596" t="str">
            <v>DIGICEL</v>
          </cell>
          <cell r="C596">
            <v>-71.599999999999994</v>
          </cell>
          <cell r="D596">
            <v>-71.599999999999994</v>
          </cell>
        </row>
        <row r="597">
          <cell r="A597">
            <v>22209991014903</v>
          </cell>
          <cell r="B597" t="str">
            <v>TELEFONICA</v>
          </cell>
          <cell r="C597">
            <v>-417</v>
          </cell>
          <cell r="D597">
            <v>-417</v>
          </cell>
        </row>
        <row r="598">
          <cell r="A598">
            <v>222099910150</v>
          </cell>
          <cell r="B598" t="str">
            <v>COLECTURIA BELCORP</v>
          </cell>
          <cell r="C598">
            <v>-9273.1200000000008</v>
          </cell>
          <cell r="D598">
            <v>-9273.1200000000008</v>
          </cell>
        </row>
        <row r="599">
          <cell r="A599">
            <v>22209991015001</v>
          </cell>
          <cell r="B599" t="str">
            <v>SERVICIO DE COLECTURIA BELCORP</v>
          </cell>
          <cell r="C599">
            <v>-9273.1200000000008</v>
          </cell>
          <cell r="D599">
            <v>-9273.1200000000008</v>
          </cell>
        </row>
        <row r="600">
          <cell r="A600">
            <v>222099910151</v>
          </cell>
          <cell r="B600" t="str">
            <v>SERVICIO DE COLECTURIA</v>
          </cell>
          <cell r="C600">
            <v>-163220.18</v>
          </cell>
          <cell r="D600">
            <v>-163220.18</v>
          </cell>
        </row>
        <row r="601">
          <cell r="A601">
            <v>22209991015101</v>
          </cell>
          <cell r="B601" t="str">
            <v>SERVICIO DE ANDA</v>
          </cell>
          <cell r="C601">
            <v>-9298.74</v>
          </cell>
          <cell r="D601">
            <v>-9298.74</v>
          </cell>
        </row>
        <row r="602">
          <cell r="A602">
            <v>22209991015103</v>
          </cell>
          <cell r="B602" t="str">
            <v>SERVICIO DE TELEFONIA TIGO</v>
          </cell>
          <cell r="C602">
            <v>-17822.509999999998</v>
          </cell>
          <cell r="D602">
            <v>-17822.509999999998</v>
          </cell>
        </row>
        <row r="603">
          <cell r="A603">
            <v>22209991015105</v>
          </cell>
          <cell r="B603" t="str">
            <v>DIGICEL</v>
          </cell>
          <cell r="C603">
            <v>-6510.95</v>
          </cell>
          <cell r="D603">
            <v>-6510.95</v>
          </cell>
        </row>
        <row r="604">
          <cell r="A604">
            <v>22209991015106</v>
          </cell>
          <cell r="B604" t="str">
            <v>TELEFONICA</v>
          </cell>
          <cell r="C604">
            <v>-514.94000000000005</v>
          </cell>
          <cell r="D604">
            <v>-514.94000000000005</v>
          </cell>
        </row>
        <row r="605">
          <cell r="A605">
            <v>22209991015107</v>
          </cell>
          <cell r="B605" t="str">
            <v>SEGUROS FEDECREDITO</v>
          </cell>
          <cell r="C605">
            <v>-7357.46</v>
          </cell>
          <cell r="D605">
            <v>-7357.46</v>
          </cell>
        </row>
        <row r="606">
          <cell r="A606">
            <v>2220999101510700</v>
          </cell>
          <cell r="B606" t="str">
            <v>SEGUROS FEDECREDITO, S.A.</v>
          </cell>
          <cell r="C606">
            <v>-2185.62</v>
          </cell>
          <cell r="D606">
            <v>-2185.62</v>
          </cell>
        </row>
        <row r="607">
          <cell r="A607">
            <v>2220999101510700</v>
          </cell>
          <cell r="B607" t="str">
            <v>FEDECREDITO VIDA, S.A., SEGUROS DE PERSONAS</v>
          </cell>
          <cell r="C607">
            <v>-5171.84</v>
          </cell>
          <cell r="D607">
            <v>-5171.84</v>
          </cell>
        </row>
        <row r="608">
          <cell r="A608">
            <v>22209991015108</v>
          </cell>
          <cell r="B608" t="str">
            <v>MULTINET</v>
          </cell>
          <cell r="C608">
            <v>-2799.76</v>
          </cell>
          <cell r="D608">
            <v>-2799.76</v>
          </cell>
        </row>
        <row r="609">
          <cell r="A609">
            <v>22209991015109</v>
          </cell>
          <cell r="B609" t="str">
            <v>ARABELA</v>
          </cell>
          <cell r="C609">
            <v>-419.81</v>
          </cell>
          <cell r="D609">
            <v>-419.81</v>
          </cell>
        </row>
        <row r="610">
          <cell r="A610">
            <v>22209991015110</v>
          </cell>
          <cell r="B610" t="str">
            <v>CREDI Q</v>
          </cell>
          <cell r="C610">
            <v>-12670.53</v>
          </cell>
          <cell r="D610">
            <v>-12670.53</v>
          </cell>
        </row>
        <row r="611">
          <cell r="A611">
            <v>22209991015111</v>
          </cell>
          <cell r="B611" t="str">
            <v>RENA WARE</v>
          </cell>
          <cell r="C611">
            <v>-132.9</v>
          </cell>
          <cell r="D611">
            <v>-132.9</v>
          </cell>
        </row>
        <row r="612">
          <cell r="A612">
            <v>22209991015112</v>
          </cell>
          <cell r="B612" t="str">
            <v>UNIVERSIDADES</v>
          </cell>
          <cell r="C612">
            <v>-2515.1799999999998</v>
          </cell>
          <cell r="D612">
            <v>-2515.1799999999998</v>
          </cell>
        </row>
        <row r="613">
          <cell r="A613">
            <v>2220999101511200</v>
          </cell>
          <cell r="B613" t="str">
            <v>UNIVERSIDAD FRANCISCO GAVIDIA</v>
          </cell>
          <cell r="C613">
            <v>-2515.1799999999998</v>
          </cell>
          <cell r="D613">
            <v>-2515.1799999999998</v>
          </cell>
        </row>
        <row r="614">
          <cell r="A614">
            <v>22209991015113</v>
          </cell>
          <cell r="B614" t="str">
            <v>DISTRIBUIDORAS AUTOMOTRIZ</v>
          </cell>
          <cell r="C614">
            <v>-514</v>
          </cell>
          <cell r="D614">
            <v>-514</v>
          </cell>
        </row>
        <row r="615">
          <cell r="A615">
            <v>2220999101511290</v>
          </cell>
          <cell r="B615" t="str">
            <v>YAMAHA</v>
          </cell>
          <cell r="C615">
            <v>-514</v>
          </cell>
          <cell r="D615">
            <v>-514</v>
          </cell>
        </row>
        <row r="616">
          <cell r="A616">
            <v>22209991015114</v>
          </cell>
          <cell r="B616" t="str">
            <v>ALMACENES PRADO</v>
          </cell>
          <cell r="C616">
            <v>-128.05000000000001</v>
          </cell>
          <cell r="D616">
            <v>-128.05000000000001</v>
          </cell>
        </row>
        <row r="617">
          <cell r="A617">
            <v>22209991015115</v>
          </cell>
          <cell r="B617" t="str">
            <v>FONDO SOCIAL PARA LA VIVIENDA</v>
          </cell>
          <cell r="C617">
            <v>-101409.8</v>
          </cell>
          <cell r="D617">
            <v>-101409.8</v>
          </cell>
        </row>
        <row r="618">
          <cell r="A618">
            <v>22209991015116</v>
          </cell>
          <cell r="B618" t="str">
            <v>AVON</v>
          </cell>
          <cell r="C618">
            <v>-1125.55</v>
          </cell>
          <cell r="D618">
            <v>-1125.55</v>
          </cell>
        </row>
        <row r="619">
          <cell r="A619">
            <v>222099910152</v>
          </cell>
          <cell r="B619" t="str">
            <v>SERVICIO DE COLECTURIA EXTERNA</v>
          </cell>
          <cell r="C619">
            <v>-33774.720000000001</v>
          </cell>
          <cell r="D619">
            <v>-33774.720000000001</v>
          </cell>
        </row>
        <row r="620">
          <cell r="A620">
            <v>22209991015201</v>
          </cell>
          <cell r="B620" t="str">
            <v>PAGOS COLECTADOS</v>
          </cell>
          <cell r="C620">
            <v>-33774.720000000001</v>
          </cell>
          <cell r="D620">
            <v>-33774.720000000001</v>
          </cell>
        </row>
        <row r="621">
          <cell r="A621">
            <v>2220999101520090</v>
          </cell>
          <cell r="B621" t="str">
            <v>FARMACIAS ECONOMICAS</v>
          </cell>
          <cell r="C621">
            <v>-33774.720000000001</v>
          </cell>
          <cell r="D621">
            <v>-33774.720000000001</v>
          </cell>
        </row>
        <row r="622">
          <cell r="A622">
            <v>222099910153</v>
          </cell>
          <cell r="B622" t="str">
            <v>COMERCIALIZACION DE SEGUROS</v>
          </cell>
          <cell r="C622">
            <v>-37539.65</v>
          </cell>
          <cell r="D622">
            <v>-37539.65</v>
          </cell>
        </row>
        <row r="623">
          <cell r="A623">
            <v>22209991015301</v>
          </cell>
          <cell r="B623" t="str">
            <v>FEDECREDITO VIDA, S.A., SEGUROS DE PERSONAS</v>
          </cell>
          <cell r="C623">
            <v>-37315.4</v>
          </cell>
          <cell r="D623">
            <v>-37315.4</v>
          </cell>
        </row>
        <row r="624">
          <cell r="A624">
            <v>22209991015303</v>
          </cell>
          <cell r="B624" t="str">
            <v>SERVICIO DE COMERCIALIZACION</v>
          </cell>
          <cell r="C624">
            <v>-224.25</v>
          </cell>
          <cell r="D624">
            <v>-224.25</v>
          </cell>
        </row>
        <row r="625">
          <cell r="A625">
            <v>2220999101530300</v>
          </cell>
          <cell r="B625" t="str">
            <v>SEGURO DE ASISTENCIA EXEQUIAL REPATRIACION</v>
          </cell>
          <cell r="C625">
            <v>-224.25</v>
          </cell>
          <cell r="D625">
            <v>-224.25</v>
          </cell>
        </row>
        <row r="626">
          <cell r="A626">
            <v>222099910156</v>
          </cell>
          <cell r="B626" t="str">
            <v>SERVICIO DE BANCA MOVIL</v>
          </cell>
          <cell r="C626">
            <v>-23175.01</v>
          </cell>
          <cell r="D626">
            <v>-23175.01</v>
          </cell>
        </row>
        <row r="627">
          <cell r="A627">
            <v>22209991015601</v>
          </cell>
          <cell r="B627" t="str">
            <v>SERVICIO DE BANCA MOVIL</v>
          </cell>
          <cell r="C627">
            <v>-23175.01</v>
          </cell>
          <cell r="D627">
            <v>-23175.01</v>
          </cell>
        </row>
        <row r="628">
          <cell r="A628">
            <v>222099910162</v>
          </cell>
          <cell r="B628" t="str">
            <v>COMISIONES POR SERVICIO</v>
          </cell>
          <cell r="C628">
            <v>-32637.200000000001</v>
          </cell>
          <cell r="D628">
            <v>-32637.200000000001</v>
          </cell>
        </row>
        <row r="629">
          <cell r="A629">
            <v>22209991016202</v>
          </cell>
          <cell r="B629" t="str">
            <v>COMISION POR SERVICIOS DE COLECTORES DE MESES ANTERIORES</v>
          </cell>
          <cell r="C629">
            <v>-32637.200000000001</v>
          </cell>
          <cell r="D629">
            <v>-32637.200000000001</v>
          </cell>
        </row>
        <row r="630">
          <cell r="A630">
            <v>222099910165</v>
          </cell>
          <cell r="B630" t="str">
            <v>REMESADORA RIA</v>
          </cell>
          <cell r="C630">
            <v>-39824.68</v>
          </cell>
          <cell r="D630">
            <v>-39824.68</v>
          </cell>
        </row>
        <row r="631">
          <cell r="A631">
            <v>222099910199</v>
          </cell>
          <cell r="B631" t="str">
            <v>OTRAS</v>
          </cell>
          <cell r="C631">
            <v>-7179941.5099999998</v>
          </cell>
          <cell r="D631">
            <v>-7179941.5099999998</v>
          </cell>
        </row>
        <row r="632">
          <cell r="A632">
            <v>223</v>
          </cell>
          <cell r="B632" t="str">
            <v>RETENCIONES</v>
          </cell>
          <cell r="C632">
            <v>-525626.13</v>
          </cell>
          <cell r="D632">
            <v>-525626.13</v>
          </cell>
        </row>
        <row r="633">
          <cell r="A633">
            <v>2230</v>
          </cell>
          <cell r="B633" t="str">
            <v>RETENCIONES</v>
          </cell>
          <cell r="C633">
            <v>-525626.13</v>
          </cell>
          <cell r="D633">
            <v>-525626.13</v>
          </cell>
        </row>
        <row r="634">
          <cell r="A634">
            <v>223000</v>
          </cell>
          <cell r="B634" t="str">
            <v>RETENCIONES</v>
          </cell>
          <cell r="C634">
            <v>-525626.13</v>
          </cell>
          <cell r="D634">
            <v>-525626.13</v>
          </cell>
        </row>
        <row r="635">
          <cell r="A635">
            <v>2230000100</v>
          </cell>
          <cell r="B635" t="str">
            <v>IMPUESTO SOBRE LA RENTA</v>
          </cell>
          <cell r="C635">
            <v>-482918.08</v>
          </cell>
          <cell r="D635">
            <v>-482918.08</v>
          </cell>
        </row>
        <row r="636">
          <cell r="A636">
            <v>223000010001</v>
          </cell>
          <cell r="B636" t="str">
            <v>EMPLEADOS</v>
          </cell>
          <cell r="C636">
            <v>-55356.33</v>
          </cell>
          <cell r="D636">
            <v>-55356.33</v>
          </cell>
        </row>
        <row r="637">
          <cell r="A637">
            <v>223000010003</v>
          </cell>
          <cell r="B637" t="str">
            <v>CAJAS DE CREDITO</v>
          </cell>
          <cell r="C637">
            <v>-347200.76</v>
          </cell>
          <cell r="D637">
            <v>-347200.76</v>
          </cell>
        </row>
        <row r="638">
          <cell r="A638">
            <v>223000010004</v>
          </cell>
          <cell r="B638" t="str">
            <v>BANCOS DE LOS TRABAJADORES</v>
          </cell>
          <cell r="C638">
            <v>-45832.5</v>
          </cell>
          <cell r="D638">
            <v>-45832.5</v>
          </cell>
        </row>
        <row r="639">
          <cell r="A639">
            <v>223000010005</v>
          </cell>
          <cell r="B639" t="str">
            <v>TERCERAS PERSONAS</v>
          </cell>
          <cell r="C639">
            <v>-34528.49</v>
          </cell>
          <cell r="D639">
            <v>-34528.49</v>
          </cell>
        </row>
        <row r="640">
          <cell r="A640">
            <v>22300001000501</v>
          </cell>
          <cell r="B640" t="str">
            <v>DOMICILIADAS</v>
          </cell>
          <cell r="C640">
            <v>-31628.46</v>
          </cell>
          <cell r="D640">
            <v>-31628.46</v>
          </cell>
        </row>
        <row r="641">
          <cell r="A641">
            <v>22300001000502</v>
          </cell>
          <cell r="B641" t="str">
            <v>NO DOMICILIADAS</v>
          </cell>
          <cell r="C641">
            <v>-2900.03</v>
          </cell>
          <cell r="D641">
            <v>-2900.03</v>
          </cell>
        </row>
        <row r="642">
          <cell r="A642">
            <v>2230000200</v>
          </cell>
          <cell r="B642" t="str">
            <v>ISSS</v>
          </cell>
          <cell r="C642">
            <v>-7997.37</v>
          </cell>
          <cell r="D642">
            <v>-7997.37</v>
          </cell>
        </row>
        <row r="643">
          <cell r="A643">
            <v>223000020001</v>
          </cell>
          <cell r="B643" t="str">
            <v>SALUD</v>
          </cell>
          <cell r="C643">
            <v>-7993.3</v>
          </cell>
          <cell r="D643">
            <v>-7993.3</v>
          </cell>
        </row>
        <row r="644">
          <cell r="A644">
            <v>223000020002</v>
          </cell>
          <cell r="B644" t="str">
            <v>INVALIDEZ, VEJEZ Y SOBREVIVIENCIA</v>
          </cell>
          <cell r="C644">
            <v>-4.07</v>
          </cell>
          <cell r="D644">
            <v>-4.07</v>
          </cell>
        </row>
        <row r="645">
          <cell r="A645">
            <v>2230000300</v>
          </cell>
          <cell r="B645" t="str">
            <v>AFPS</v>
          </cell>
          <cell r="C645">
            <v>-26631.56</v>
          </cell>
          <cell r="D645">
            <v>-26631.56</v>
          </cell>
        </row>
        <row r="646">
          <cell r="A646">
            <v>223000030001</v>
          </cell>
          <cell r="B646" t="str">
            <v>CONFIA</v>
          </cell>
          <cell r="C646">
            <v>-13491.17</v>
          </cell>
          <cell r="D646">
            <v>-13491.17</v>
          </cell>
        </row>
        <row r="647">
          <cell r="A647">
            <v>223000030002</v>
          </cell>
          <cell r="B647" t="str">
            <v>CRECER</v>
          </cell>
          <cell r="C647">
            <v>-13140.39</v>
          </cell>
          <cell r="D647">
            <v>-13140.39</v>
          </cell>
        </row>
        <row r="648">
          <cell r="A648">
            <v>2230000400</v>
          </cell>
          <cell r="B648" t="str">
            <v>BANCOS Y FINANCIERAS</v>
          </cell>
          <cell r="C648">
            <v>-2888.58</v>
          </cell>
          <cell r="D648">
            <v>-2888.58</v>
          </cell>
        </row>
        <row r="649">
          <cell r="A649">
            <v>223000040001</v>
          </cell>
          <cell r="B649" t="str">
            <v>BANCOS</v>
          </cell>
          <cell r="C649">
            <v>-1478.16</v>
          </cell>
          <cell r="D649">
            <v>-1478.16</v>
          </cell>
        </row>
        <row r="650">
          <cell r="A650">
            <v>22300004000101</v>
          </cell>
          <cell r="B650" t="str">
            <v>BANCO AGRICOLA S.A.</v>
          </cell>
          <cell r="C650">
            <v>-916.24</v>
          </cell>
          <cell r="D650">
            <v>-916.24</v>
          </cell>
        </row>
        <row r="651">
          <cell r="A651">
            <v>22300004000102</v>
          </cell>
          <cell r="B651" t="str">
            <v>BANCO CUSCATLAN SV, S.A.</v>
          </cell>
          <cell r="C651">
            <v>-41.52</v>
          </cell>
          <cell r="D651">
            <v>-41.52</v>
          </cell>
        </row>
        <row r="652">
          <cell r="A652">
            <v>22300004000103</v>
          </cell>
          <cell r="B652" t="str">
            <v>BANCO DE AMERICA CENTRAL</v>
          </cell>
          <cell r="C652">
            <v>-120.24</v>
          </cell>
          <cell r="D652">
            <v>-120.24</v>
          </cell>
        </row>
        <row r="653">
          <cell r="A653">
            <v>22300004000104</v>
          </cell>
          <cell r="B653" t="str">
            <v>BANCO CUSCATLAN, S.A.</v>
          </cell>
          <cell r="C653">
            <v>-90.07</v>
          </cell>
          <cell r="D653">
            <v>-90.07</v>
          </cell>
        </row>
        <row r="654">
          <cell r="A654">
            <v>22300004000111</v>
          </cell>
          <cell r="B654" t="str">
            <v>BANCO PROMERICA</v>
          </cell>
          <cell r="C654">
            <v>-176.1</v>
          </cell>
          <cell r="D654">
            <v>-176.1</v>
          </cell>
        </row>
        <row r="655">
          <cell r="A655">
            <v>22300004000112</v>
          </cell>
          <cell r="B655" t="str">
            <v>DAVIVIENDA</v>
          </cell>
          <cell r="C655">
            <v>-133.99</v>
          </cell>
          <cell r="D655">
            <v>-133.99</v>
          </cell>
        </row>
        <row r="656">
          <cell r="A656">
            <v>223000040005</v>
          </cell>
          <cell r="B656" t="str">
            <v>INTERMEDIARIOS FINANCIEROS NO BANCARIOS</v>
          </cell>
          <cell r="C656">
            <v>-503.9</v>
          </cell>
          <cell r="D656">
            <v>-503.9</v>
          </cell>
        </row>
        <row r="657">
          <cell r="A657">
            <v>22300004000501</v>
          </cell>
          <cell r="B657" t="str">
            <v>BANCOS DE LOS TRABAJADORES</v>
          </cell>
          <cell r="C657">
            <v>-143.29</v>
          </cell>
          <cell r="D657">
            <v>-143.29</v>
          </cell>
        </row>
        <row r="658">
          <cell r="A658">
            <v>22300004000502</v>
          </cell>
          <cell r="B658" t="str">
            <v>CAJAS DE CREDITO</v>
          </cell>
          <cell r="C658">
            <v>-360.61</v>
          </cell>
          <cell r="D658">
            <v>-360.61</v>
          </cell>
        </row>
        <row r="659">
          <cell r="A659">
            <v>223000040006</v>
          </cell>
          <cell r="B659" t="str">
            <v>FEDECREDITO</v>
          </cell>
          <cell r="C659">
            <v>-906.52</v>
          </cell>
          <cell r="D659">
            <v>-906.52</v>
          </cell>
        </row>
        <row r="660">
          <cell r="A660">
            <v>2230000500</v>
          </cell>
          <cell r="B660" t="str">
            <v>OTRAS RETENCIONES</v>
          </cell>
          <cell r="C660">
            <v>-5190.54</v>
          </cell>
          <cell r="D660">
            <v>-5190.54</v>
          </cell>
        </row>
        <row r="661">
          <cell r="A661">
            <v>223000050002</v>
          </cell>
          <cell r="B661" t="str">
            <v>EMBARGOS JUDICIALES</v>
          </cell>
          <cell r="C661">
            <v>-3901.19</v>
          </cell>
          <cell r="D661">
            <v>-3901.19</v>
          </cell>
        </row>
        <row r="662">
          <cell r="A662">
            <v>223000050003</v>
          </cell>
          <cell r="B662" t="str">
            <v>PROCURADURIA GENERAL DE LA REPUBLICA</v>
          </cell>
          <cell r="C662">
            <v>-82.5</v>
          </cell>
          <cell r="D662">
            <v>-82.5</v>
          </cell>
        </row>
        <row r="663">
          <cell r="A663">
            <v>223000050004</v>
          </cell>
          <cell r="B663" t="str">
            <v>FONDO SOCIAL PARA LA VIVIENDA</v>
          </cell>
          <cell r="C663">
            <v>-0.25</v>
          </cell>
          <cell r="D663">
            <v>-0.25</v>
          </cell>
        </row>
        <row r="664">
          <cell r="A664">
            <v>223000050005</v>
          </cell>
          <cell r="B664" t="str">
            <v>PAN AMERICAM LIFE</v>
          </cell>
          <cell r="C664">
            <v>-82.91</v>
          </cell>
          <cell r="D664">
            <v>-82.91</v>
          </cell>
        </row>
        <row r="665">
          <cell r="A665">
            <v>223000050009</v>
          </cell>
          <cell r="B665" t="str">
            <v>IPSFA</v>
          </cell>
          <cell r="C665">
            <v>-61.26</v>
          </cell>
          <cell r="D665">
            <v>-61.26</v>
          </cell>
        </row>
        <row r="666">
          <cell r="A666">
            <v>223000050099</v>
          </cell>
          <cell r="B666" t="str">
            <v>OTROS</v>
          </cell>
          <cell r="C666">
            <v>-1062.43</v>
          </cell>
          <cell r="D666">
            <v>-1062.43</v>
          </cell>
        </row>
        <row r="667">
          <cell r="A667">
            <v>224</v>
          </cell>
          <cell r="B667" t="str">
            <v>PROVISIONES</v>
          </cell>
          <cell r="C667">
            <v>-1130952.3799999999</v>
          </cell>
          <cell r="D667">
            <v>-1130952.3799999999</v>
          </cell>
        </row>
        <row r="668">
          <cell r="A668">
            <v>2240</v>
          </cell>
          <cell r="B668" t="str">
            <v>PROVISIONES</v>
          </cell>
          <cell r="C668">
            <v>-1130952.3799999999</v>
          </cell>
          <cell r="D668">
            <v>-1130952.3799999999</v>
          </cell>
        </row>
        <row r="669">
          <cell r="A669">
            <v>224001</v>
          </cell>
          <cell r="B669" t="str">
            <v>PROVISIONES LABORALES</v>
          </cell>
          <cell r="C669">
            <v>-602739.93999999994</v>
          </cell>
          <cell r="D669">
            <v>-602739.93999999994</v>
          </cell>
        </row>
        <row r="670">
          <cell r="A670">
            <v>2240010200</v>
          </cell>
          <cell r="B670" t="str">
            <v>VACACIONES</v>
          </cell>
          <cell r="C670">
            <v>-262681.25</v>
          </cell>
          <cell r="D670">
            <v>-262681.25</v>
          </cell>
        </row>
        <row r="671">
          <cell r="A671">
            <v>224001020001</v>
          </cell>
          <cell r="B671" t="str">
            <v>ORDINARIAS</v>
          </cell>
          <cell r="C671">
            <v>-262681.25</v>
          </cell>
          <cell r="D671">
            <v>-262681.25</v>
          </cell>
        </row>
        <row r="672">
          <cell r="A672">
            <v>2240010300</v>
          </cell>
          <cell r="B672" t="str">
            <v>GRATIFICACIONES</v>
          </cell>
          <cell r="C672">
            <v>-197596.76</v>
          </cell>
          <cell r="D672">
            <v>-197596.76</v>
          </cell>
        </row>
        <row r="673">
          <cell r="A673">
            <v>2240010400</v>
          </cell>
          <cell r="B673" t="str">
            <v>AGUINALDOS</v>
          </cell>
          <cell r="C673">
            <v>-65618.820000000007</v>
          </cell>
          <cell r="D673">
            <v>-65618.820000000007</v>
          </cell>
        </row>
        <row r="674">
          <cell r="A674">
            <v>2240010500</v>
          </cell>
          <cell r="B674" t="str">
            <v>INDEMNIZACIONES</v>
          </cell>
          <cell r="C674">
            <v>-76843.11</v>
          </cell>
          <cell r="D674">
            <v>-76843.11</v>
          </cell>
        </row>
        <row r="675">
          <cell r="A675">
            <v>224003</v>
          </cell>
          <cell r="B675" t="str">
            <v>OTRAS PROVISIONES</v>
          </cell>
          <cell r="C675">
            <v>-528212.43999999994</v>
          </cell>
          <cell r="D675">
            <v>-528212.43999999994</v>
          </cell>
        </row>
        <row r="676">
          <cell r="A676">
            <v>2240030001</v>
          </cell>
          <cell r="B676" t="str">
            <v>OTRAS PROVISIONES</v>
          </cell>
          <cell r="C676">
            <v>-528212.43999999994</v>
          </cell>
          <cell r="D676">
            <v>-528212.43999999994</v>
          </cell>
        </row>
        <row r="677">
          <cell r="A677">
            <v>224003000108</v>
          </cell>
          <cell r="B677" t="str">
            <v>AUDITORIA EXTERNA</v>
          </cell>
          <cell r="C677">
            <v>-6950</v>
          </cell>
          <cell r="D677">
            <v>-6950</v>
          </cell>
        </row>
        <row r="678">
          <cell r="A678">
            <v>224003000109</v>
          </cell>
          <cell r="B678" t="str">
            <v>AUDITORIA FISCAL</v>
          </cell>
          <cell r="C678">
            <v>-4999.9799999999996</v>
          </cell>
          <cell r="D678">
            <v>-4999.9799999999996</v>
          </cell>
        </row>
        <row r="679">
          <cell r="A679">
            <v>224003000116</v>
          </cell>
          <cell r="B679" t="str">
            <v>ADMINISTRACION PROGRAMA DE PROTECCION- TARJETA DE CREDITO</v>
          </cell>
          <cell r="C679">
            <v>-516262.46</v>
          </cell>
          <cell r="D679">
            <v>-516262.46</v>
          </cell>
        </row>
        <row r="680">
          <cell r="A680">
            <v>225</v>
          </cell>
          <cell r="B680" t="str">
            <v>CREDITOS DIFERIDOS</v>
          </cell>
          <cell r="C680">
            <v>-6433192.71</v>
          </cell>
          <cell r="D680">
            <v>-6433192.71</v>
          </cell>
        </row>
        <row r="681">
          <cell r="A681">
            <v>2250</v>
          </cell>
          <cell r="B681" t="str">
            <v>CREDITOS DIFERIDOS</v>
          </cell>
          <cell r="C681">
            <v>-6433192.71</v>
          </cell>
          <cell r="D681">
            <v>-6433192.71</v>
          </cell>
        </row>
        <row r="682">
          <cell r="A682">
            <v>225002</v>
          </cell>
          <cell r="B682" t="str">
            <v>DIFERENCIAS DE PRECIOS EN OPERACIONES CON TITULOS VALORES</v>
          </cell>
          <cell r="C682">
            <v>-6418755.0099999998</v>
          </cell>
          <cell r="D682">
            <v>-6418755.0099999998</v>
          </cell>
        </row>
        <row r="683">
          <cell r="A683">
            <v>2250020000</v>
          </cell>
          <cell r="B683" t="str">
            <v>DIFERENCIAS DE PRECIOS EN OPERACIONES CON TITULOS VALORES</v>
          </cell>
          <cell r="C683">
            <v>-6418755.0099999998</v>
          </cell>
          <cell r="D683">
            <v>-6418755.0099999998</v>
          </cell>
        </row>
        <row r="684">
          <cell r="A684">
            <v>225002000002</v>
          </cell>
          <cell r="B684" t="str">
            <v>DIFERENCIAS DE PRECIOS EN OPERACIONES CON ENTIDADES DEL ESTA</v>
          </cell>
          <cell r="C684">
            <v>-6418755.0099999998</v>
          </cell>
          <cell r="D684">
            <v>-6418755.0099999998</v>
          </cell>
        </row>
        <row r="685">
          <cell r="A685">
            <v>225005</v>
          </cell>
          <cell r="B685" t="str">
            <v>SUBVENCIONES</v>
          </cell>
          <cell r="C685">
            <v>-14437.7</v>
          </cell>
          <cell r="D685">
            <v>-14437.7</v>
          </cell>
        </row>
        <row r="686">
          <cell r="A686">
            <v>2250050100</v>
          </cell>
          <cell r="B686" t="str">
            <v>RELACIONADOS CON ACTIVOS</v>
          </cell>
          <cell r="C686">
            <v>-14437.7</v>
          </cell>
          <cell r="D686">
            <v>-14437.7</v>
          </cell>
        </row>
        <row r="687">
          <cell r="A687">
            <v>0</v>
          </cell>
          <cell r="B687"/>
          <cell r="C687"/>
          <cell r="D687"/>
        </row>
        <row r="688">
          <cell r="A688">
            <v>0</v>
          </cell>
          <cell r="B688" t="str">
            <v>TOTAL PASIVOS</v>
          </cell>
          <cell r="C688">
            <v>-475461078.22000003</v>
          </cell>
          <cell r="D688">
            <v>-475461078.22000003</v>
          </cell>
        </row>
        <row r="689">
          <cell r="A689">
            <v>0</v>
          </cell>
          <cell r="B689"/>
          <cell r="C689"/>
          <cell r="D689"/>
        </row>
        <row r="690">
          <cell r="A690">
            <v>31</v>
          </cell>
          <cell r="B690" t="str">
            <v>PATRIMONIO</v>
          </cell>
          <cell r="C690">
            <v>-118954231.94</v>
          </cell>
          <cell r="D690">
            <v>-118954231.94</v>
          </cell>
        </row>
        <row r="691">
          <cell r="A691">
            <v>311</v>
          </cell>
          <cell r="B691" t="str">
            <v>CAPITAL SOCIAL</v>
          </cell>
          <cell r="C691">
            <v>-89830100</v>
          </cell>
          <cell r="D691">
            <v>-89830100</v>
          </cell>
        </row>
        <row r="692">
          <cell r="A692">
            <v>3110</v>
          </cell>
          <cell r="B692" t="str">
            <v>CAPITAL SOCIAL FIJO</v>
          </cell>
          <cell r="C692">
            <v>-5714300</v>
          </cell>
          <cell r="D692">
            <v>-5714300</v>
          </cell>
        </row>
        <row r="693">
          <cell r="A693">
            <v>311001</v>
          </cell>
          <cell r="B693" t="str">
            <v>CAPITAL SUSCRITO PAGADO</v>
          </cell>
          <cell r="C693">
            <v>-5714300</v>
          </cell>
          <cell r="D693">
            <v>-5714300</v>
          </cell>
        </row>
        <row r="694">
          <cell r="A694">
            <v>3110010200</v>
          </cell>
          <cell r="B694" t="str">
            <v>ACCIONES</v>
          </cell>
          <cell r="C694">
            <v>-5714300</v>
          </cell>
          <cell r="D694">
            <v>-5714300</v>
          </cell>
        </row>
        <row r="695">
          <cell r="A695">
            <v>311001020001</v>
          </cell>
          <cell r="B695" t="str">
            <v>CAPITAL FIJO</v>
          </cell>
          <cell r="C695">
            <v>-5714300</v>
          </cell>
          <cell r="D695">
            <v>-5714300</v>
          </cell>
        </row>
        <row r="696">
          <cell r="A696">
            <v>3111</v>
          </cell>
          <cell r="B696" t="str">
            <v>CAPITAL SOCIAL VARIABLE</v>
          </cell>
          <cell r="C696">
            <v>-84115800</v>
          </cell>
          <cell r="D696">
            <v>-84115800</v>
          </cell>
        </row>
        <row r="697">
          <cell r="A697">
            <v>311101</v>
          </cell>
          <cell r="B697" t="str">
            <v>CAPITAL SUSCRITO PAGADO</v>
          </cell>
          <cell r="C697">
            <v>-84115800</v>
          </cell>
          <cell r="D697">
            <v>-84115800</v>
          </cell>
        </row>
        <row r="698">
          <cell r="A698">
            <v>3111010200</v>
          </cell>
          <cell r="B698" t="str">
            <v>ACCIONES</v>
          </cell>
          <cell r="C698">
            <v>-84115800</v>
          </cell>
          <cell r="D698">
            <v>-84115800</v>
          </cell>
        </row>
        <row r="699">
          <cell r="A699">
            <v>313</v>
          </cell>
          <cell r="B699" t="str">
            <v>RESERVAS DE CAPITAL</v>
          </cell>
          <cell r="C699">
            <v>-29124131.940000001</v>
          </cell>
          <cell r="D699">
            <v>-29124131.940000001</v>
          </cell>
        </row>
        <row r="700">
          <cell r="A700">
            <v>3130</v>
          </cell>
          <cell r="B700" t="str">
            <v>RESERVAS DE CAPITAL</v>
          </cell>
          <cell r="C700">
            <v>-29124131.940000001</v>
          </cell>
          <cell r="D700">
            <v>-29124131.940000001</v>
          </cell>
        </row>
        <row r="701">
          <cell r="A701">
            <v>313000</v>
          </cell>
          <cell r="B701" t="str">
            <v>RESERVAS DE CAPITAL</v>
          </cell>
          <cell r="C701">
            <v>-29124131.940000001</v>
          </cell>
          <cell r="D701">
            <v>-29124131.940000001</v>
          </cell>
        </row>
        <row r="702">
          <cell r="A702">
            <v>3130000100</v>
          </cell>
          <cell r="B702" t="str">
            <v>RESERVA LEGAL</v>
          </cell>
          <cell r="C702">
            <v>-29112767.550000001</v>
          </cell>
          <cell r="D702">
            <v>-29112767.550000001</v>
          </cell>
        </row>
        <row r="703">
          <cell r="A703">
            <v>3130000300</v>
          </cell>
          <cell r="B703" t="str">
            <v>RESERVAS VOLUNTARIAS</v>
          </cell>
          <cell r="C703">
            <v>-11364.39</v>
          </cell>
          <cell r="D703">
            <v>-11364.39</v>
          </cell>
        </row>
        <row r="704">
          <cell r="A704">
            <v>32</v>
          </cell>
          <cell r="B704" t="str">
            <v>PATRIMONIO RESTRINGIDO</v>
          </cell>
          <cell r="C704">
            <v>-4430472.16</v>
          </cell>
          <cell r="D704">
            <v>-4430472.16</v>
          </cell>
        </row>
        <row r="705">
          <cell r="A705">
            <v>321</v>
          </cell>
          <cell r="B705" t="str">
            <v>UTILIDADES NO DISTRIBUIBLES</v>
          </cell>
          <cell r="C705">
            <v>-1146046.1299999999</v>
          </cell>
          <cell r="D705">
            <v>-1146046.1299999999</v>
          </cell>
        </row>
        <row r="706">
          <cell r="A706">
            <v>3210</v>
          </cell>
          <cell r="B706" t="str">
            <v>UTILIDADES NO DISTRIBUIBLES</v>
          </cell>
          <cell r="C706">
            <v>-1146046.1299999999</v>
          </cell>
          <cell r="D706">
            <v>-1146046.1299999999</v>
          </cell>
        </row>
        <row r="707">
          <cell r="A707">
            <v>321000</v>
          </cell>
          <cell r="B707" t="str">
            <v>UTILIDADES NO DISTRIBUIBLES</v>
          </cell>
          <cell r="C707">
            <v>-1146046.1299999999</v>
          </cell>
          <cell r="D707">
            <v>-1146046.1299999999</v>
          </cell>
        </row>
        <row r="708">
          <cell r="A708">
            <v>3210000000</v>
          </cell>
          <cell r="B708" t="str">
            <v>UTILIDADES NO DISTRIBUIBLES</v>
          </cell>
          <cell r="C708">
            <v>-1146046.1299999999</v>
          </cell>
          <cell r="D708">
            <v>-1146046.1299999999</v>
          </cell>
        </row>
        <row r="709">
          <cell r="A709">
            <v>322</v>
          </cell>
          <cell r="B709" t="str">
            <v>REVALUACIONES</v>
          </cell>
          <cell r="C709">
            <v>-3283546.68</v>
          </cell>
          <cell r="D709">
            <v>-3283546.68</v>
          </cell>
        </row>
        <row r="710">
          <cell r="A710">
            <v>3220</v>
          </cell>
          <cell r="B710" t="str">
            <v>REVALUACIONES</v>
          </cell>
          <cell r="C710">
            <v>-3283546.68</v>
          </cell>
          <cell r="D710">
            <v>-3283546.68</v>
          </cell>
        </row>
        <row r="711">
          <cell r="A711">
            <v>322000</v>
          </cell>
          <cell r="B711" t="str">
            <v>REVALUACIONES</v>
          </cell>
          <cell r="C711">
            <v>-3283546.68</v>
          </cell>
          <cell r="D711">
            <v>-3283546.68</v>
          </cell>
        </row>
        <row r="712">
          <cell r="A712">
            <v>3220000100</v>
          </cell>
          <cell r="B712" t="str">
            <v>REVALUO DE INMUEBLES DEL ACTIVO FIJO</v>
          </cell>
          <cell r="C712">
            <v>-3283546.68</v>
          </cell>
          <cell r="D712">
            <v>-3283546.68</v>
          </cell>
        </row>
        <row r="713">
          <cell r="A713">
            <v>322000010001</v>
          </cell>
          <cell r="B713" t="str">
            <v>TERRENOS</v>
          </cell>
          <cell r="C713">
            <v>-1504291.48</v>
          </cell>
          <cell r="D713">
            <v>-1504291.48</v>
          </cell>
        </row>
        <row r="714">
          <cell r="A714">
            <v>322000010002</v>
          </cell>
          <cell r="B714" t="str">
            <v>EDIFICACIONES</v>
          </cell>
          <cell r="C714">
            <v>-1779255.2</v>
          </cell>
          <cell r="D714">
            <v>-1779255.2</v>
          </cell>
        </row>
        <row r="715">
          <cell r="A715">
            <v>324</v>
          </cell>
          <cell r="B715" t="str">
            <v>DONACIONES</v>
          </cell>
          <cell r="C715">
            <v>-879.35</v>
          </cell>
          <cell r="D715">
            <v>-879.35</v>
          </cell>
        </row>
        <row r="716">
          <cell r="A716">
            <v>3240</v>
          </cell>
          <cell r="B716" t="str">
            <v>DONACIONES</v>
          </cell>
          <cell r="C716">
            <v>-879.35</v>
          </cell>
          <cell r="D716">
            <v>-879.35</v>
          </cell>
        </row>
        <row r="717">
          <cell r="A717">
            <v>324002</v>
          </cell>
          <cell r="B717" t="str">
            <v>OTRAS DONACIONES</v>
          </cell>
          <cell r="C717">
            <v>-879.35</v>
          </cell>
          <cell r="D717">
            <v>-879.35</v>
          </cell>
        </row>
        <row r="718">
          <cell r="A718">
            <v>3240020300</v>
          </cell>
          <cell r="B718" t="str">
            <v>MUEBLES</v>
          </cell>
          <cell r="C718">
            <v>-879.35</v>
          </cell>
          <cell r="D718">
            <v>-879.35</v>
          </cell>
        </row>
        <row r="719">
          <cell r="A719">
            <v>0</v>
          </cell>
          <cell r="B719"/>
          <cell r="C719"/>
          <cell r="D719"/>
        </row>
        <row r="720">
          <cell r="A720">
            <v>0</v>
          </cell>
          <cell r="B720" t="str">
            <v>TOTAL PATRIMONIO</v>
          </cell>
          <cell r="C720">
            <v>-123384704.09999999</v>
          </cell>
          <cell r="D720">
            <v>-123384704.09999999</v>
          </cell>
        </row>
        <row r="721">
          <cell r="A721">
            <v>0</v>
          </cell>
          <cell r="B721"/>
          <cell r="C721"/>
          <cell r="D721"/>
        </row>
        <row r="722">
          <cell r="A722">
            <v>61</v>
          </cell>
          <cell r="B722" t="str">
            <v>INGRESOS DE OPERACIONES DE INTERMEDIACION</v>
          </cell>
          <cell r="C722">
            <v>-6049827.2699999996</v>
          </cell>
          <cell r="D722">
            <v>-6049827.2699999996</v>
          </cell>
        </row>
        <row r="723">
          <cell r="A723">
            <v>611</v>
          </cell>
          <cell r="B723" t="str">
            <v>INGRESOS DE OPERACIONES DE INTERMEDIACION</v>
          </cell>
          <cell r="C723">
            <v>-6049827.2699999996</v>
          </cell>
          <cell r="D723">
            <v>-6049827.2699999996</v>
          </cell>
        </row>
        <row r="724">
          <cell r="A724">
            <v>6110</v>
          </cell>
          <cell r="B724" t="str">
            <v>INGRESOS DE OPERACIONES DE INTERMEDIACION</v>
          </cell>
          <cell r="C724">
            <v>-6049827.2699999996</v>
          </cell>
          <cell r="D724">
            <v>-6049827.2699999996</v>
          </cell>
        </row>
        <row r="725">
          <cell r="A725">
            <v>611001</v>
          </cell>
          <cell r="B725" t="str">
            <v>CARTERA DE PRESTAMOS</v>
          </cell>
          <cell r="C725">
            <v>-3785975.61</v>
          </cell>
          <cell r="D725">
            <v>-3785975.61</v>
          </cell>
        </row>
        <row r="726">
          <cell r="A726">
            <v>6110010100</v>
          </cell>
          <cell r="B726" t="str">
            <v>INTERESES</v>
          </cell>
          <cell r="C726">
            <v>-3785975.61</v>
          </cell>
          <cell r="D726">
            <v>-3785975.61</v>
          </cell>
        </row>
        <row r="727">
          <cell r="A727">
            <v>611001010001</v>
          </cell>
          <cell r="B727" t="str">
            <v>PACTADOS HASTA UN AÑO PLAZO</v>
          </cell>
          <cell r="C727">
            <v>-13859.39</v>
          </cell>
          <cell r="D727">
            <v>-13859.39</v>
          </cell>
        </row>
        <row r="728">
          <cell r="A728">
            <v>61100101000101</v>
          </cell>
          <cell r="B728" t="str">
            <v>OTORGAMIENTOS ORIGINALES</v>
          </cell>
          <cell r="C728">
            <v>-13859.39</v>
          </cell>
          <cell r="D728">
            <v>-13859.39</v>
          </cell>
        </row>
        <row r="729">
          <cell r="A729">
            <v>611001010002</v>
          </cell>
          <cell r="B729" t="str">
            <v>PACTADOS A MAS DE UN AÑO PLAZO</v>
          </cell>
          <cell r="C729">
            <v>-3772116.22</v>
          </cell>
          <cell r="D729">
            <v>-3772116.22</v>
          </cell>
        </row>
        <row r="730">
          <cell r="A730">
            <v>61100101000201</v>
          </cell>
          <cell r="B730" t="str">
            <v>OTORGAMIENTOS ORIGINALES</v>
          </cell>
          <cell r="C730">
            <v>-3772114.97</v>
          </cell>
          <cell r="D730">
            <v>-3772114.97</v>
          </cell>
        </row>
        <row r="731">
          <cell r="A731">
            <v>61100101000203</v>
          </cell>
          <cell r="B731" t="str">
            <v>INTERESES MORATORIOS</v>
          </cell>
          <cell r="C731">
            <v>-1.25</v>
          </cell>
          <cell r="D731">
            <v>-1.25</v>
          </cell>
        </row>
        <row r="732">
          <cell r="A732">
            <v>611002</v>
          </cell>
          <cell r="B732" t="str">
            <v>CARTERA DE INVERSIONES</v>
          </cell>
          <cell r="C732">
            <v>-2151859.2599999998</v>
          </cell>
          <cell r="D732">
            <v>-2151859.2599999998</v>
          </cell>
        </row>
        <row r="733">
          <cell r="A733">
            <v>6110020100</v>
          </cell>
          <cell r="B733" t="str">
            <v>INTERESES</v>
          </cell>
          <cell r="C733">
            <v>-2151859.2599999998</v>
          </cell>
          <cell r="D733">
            <v>-2151859.2599999998</v>
          </cell>
        </row>
        <row r="734">
          <cell r="A734">
            <v>611002010001</v>
          </cell>
          <cell r="B734" t="str">
            <v>TITULOS VALORES CONSERVADOS PARA NEGOCIACION</v>
          </cell>
          <cell r="C734">
            <v>-2151859.2599999998</v>
          </cell>
          <cell r="D734">
            <v>-2151859.2599999998</v>
          </cell>
        </row>
        <row r="735">
          <cell r="A735">
            <v>61100201000102</v>
          </cell>
          <cell r="B735" t="str">
            <v>TITULOS VALORES TRANSFERIDOS</v>
          </cell>
          <cell r="C735">
            <v>-2151859.2599999998</v>
          </cell>
          <cell r="D735">
            <v>-2151859.2599999998</v>
          </cell>
        </row>
        <row r="736">
          <cell r="A736">
            <v>611004</v>
          </cell>
          <cell r="B736" t="str">
            <v>INTERESES SOBRE DEPOSITOS</v>
          </cell>
          <cell r="C736">
            <v>-111992.4</v>
          </cell>
          <cell r="D736">
            <v>-111992.4</v>
          </cell>
        </row>
        <row r="737">
          <cell r="A737">
            <v>6110040100</v>
          </cell>
          <cell r="B737" t="str">
            <v>EN EL BCR</v>
          </cell>
          <cell r="C737">
            <v>-780.53</v>
          </cell>
          <cell r="D737">
            <v>-780.53</v>
          </cell>
        </row>
        <row r="738">
          <cell r="A738">
            <v>611004010001</v>
          </cell>
          <cell r="B738" t="str">
            <v>DEPOSITOS PARA RESERVA DE LIQUDEZ</v>
          </cell>
          <cell r="C738">
            <v>-780.53</v>
          </cell>
          <cell r="D738">
            <v>-780.53</v>
          </cell>
        </row>
        <row r="739">
          <cell r="A739">
            <v>6110040200</v>
          </cell>
          <cell r="B739" t="str">
            <v>EN OTRAS INSTITUCIONES FINANCIERAS</v>
          </cell>
          <cell r="C739">
            <v>-111211.87</v>
          </cell>
          <cell r="D739">
            <v>-111211.87</v>
          </cell>
        </row>
        <row r="740">
          <cell r="A740">
            <v>611004020001</v>
          </cell>
          <cell r="B740" t="str">
            <v>OTRAS ENTIDADES DEL SISTEMA FIANCIERO</v>
          </cell>
          <cell r="C740">
            <v>-111211.87</v>
          </cell>
          <cell r="D740">
            <v>-111211.87</v>
          </cell>
        </row>
        <row r="741">
          <cell r="A741">
            <v>61100402000101</v>
          </cell>
          <cell r="B741" t="str">
            <v>DEPOSITOS A LA VISTA</v>
          </cell>
          <cell r="C741">
            <v>-111211.87</v>
          </cell>
          <cell r="D741">
            <v>-111211.87</v>
          </cell>
        </row>
        <row r="742">
          <cell r="A742">
            <v>6110040200010100</v>
          </cell>
          <cell r="B742" t="str">
            <v>BANCOS</v>
          </cell>
          <cell r="C742">
            <v>-111211.87</v>
          </cell>
          <cell r="D742">
            <v>-111211.87</v>
          </cell>
        </row>
        <row r="743">
          <cell r="A743">
            <v>62</v>
          </cell>
          <cell r="B743" t="str">
            <v>INGRESOS DE OTRAS OPERACIONES</v>
          </cell>
          <cell r="C743">
            <v>-2464162.11</v>
          </cell>
          <cell r="D743">
            <v>-2464162.11</v>
          </cell>
        </row>
        <row r="744">
          <cell r="A744">
            <v>621</v>
          </cell>
          <cell r="B744" t="str">
            <v>INGRESOS DE OTRAS OPERACIONES</v>
          </cell>
          <cell r="C744">
            <v>-2464162.11</v>
          </cell>
          <cell r="D744">
            <v>-2464162.11</v>
          </cell>
        </row>
        <row r="745">
          <cell r="A745">
            <v>6210</v>
          </cell>
          <cell r="B745" t="str">
            <v>INGRESOS DE OTRAS OPERACIONES</v>
          </cell>
          <cell r="C745">
            <v>-2464162.11</v>
          </cell>
          <cell r="D745">
            <v>-2464162.11</v>
          </cell>
        </row>
        <row r="746">
          <cell r="A746">
            <v>621002</v>
          </cell>
          <cell r="B746" t="str">
            <v>SERVICIOS TECNICOS</v>
          </cell>
          <cell r="C746">
            <v>-143750.15</v>
          </cell>
          <cell r="D746">
            <v>-143750.15</v>
          </cell>
        </row>
        <row r="747">
          <cell r="A747">
            <v>6210020300</v>
          </cell>
          <cell r="B747" t="str">
            <v>SERVICIOS DE CAPACITACION</v>
          </cell>
          <cell r="C747">
            <v>-32459</v>
          </cell>
          <cell r="D747">
            <v>-32459</v>
          </cell>
        </row>
        <row r="748">
          <cell r="A748">
            <v>6210020700</v>
          </cell>
          <cell r="B748" t="str">
            <v>ASESORIA</v>
          </cell>
          <cell r="C748">
            <v>-3600</v>
          </cell>
          <cell r="D748">
            <v>-3600</v>
          </cell>
        </row>
        <row r="749">
          <cell r="A749">
            <v>6210029100</v>
          </cell>
          <cell r="B749" t="str">
            <v>OTROS</v>
          </cell>
          <cell r="C749">
            <v>-107691.15</v>
          </cell>
          <cell r="D749">
            <v>-107691.15</v>
          </cell>
        </row>
        <row r="750">
          <cell r="A750">
            <v>621002910003</v>
          </cell>
          <cell r="B750" t="str">
            <v>SERVICIO DE SELECCION Y EVALUACION DE RECURSOS HUMANOS</v>
          </cell>
          <cell r="C750">
            <v>-5500</v>
          </cell>
          <cell r="D750">
            <v>-5500</v>
          </cell>
        </row>
        <row r="751">
          <cell r="A751">
            <v>621002910004</v>
          </cell>
          <cell r="B751" t="str">
            <v>SERVICIO DE CIERRE CENTRALIZADO EN CADI</v>
          </cell>
          <cell r="C751">
            <v>-46902.879999999997</v>
          </cell>
          <cell r="D751">
            <v>-46902.879999999997</v>
          </cell>
        </row>
        <row r="752">
          <cell r="A752">
            <v>621002910006</v>
          </cell>
          <cell r="B752" t="str">
            <v>SERVICIO DE ASESORIA MYPE</v>
          </cell>
          <cell r="C752">
            <v>-55288.27</v>
          </cell>
          <cell r="D752">
            <v>-55288.27</v>
          </cell>
        </row>
        <row r="753">
          <cell r="A753">
            <v>621004</v>
          </cell>
          <cell r="B753" t="str">
            <v>SERVICIOS FINANCIEROS</v>
          </cell>
          <cell r="C753">
            <v>-2320411.96</v>
          </cell>
          <cell r="D753">
            <v>-2320411.96</v>
          </cell>
        </row>
        <row r="754">
          <cell r="A754">
            <v>6210040400</v>
          </cell>
          <cell r="B754" t="str">
            <v>OTROS</v>
          </cell>
          <cell r="C754">
            <v>-2320411.96</v>
          </cell>
          <cell r="D754">
            <v>-2320411.96</v>
          </cell>
        </row>
        <row r="755">
          <cell r="A755">
            <v>621004040006</v>
          </cell>
          <cell r="B755" t="str">
            <v>SERVICIO DE SALUD A TU ALCANCE</v>
          </cell>
          <cell r="C755">
            <v>-3025.87</v>
          </cell>
          <cell r="D755">
            <v>-3025.87</v>
          </cell>
        </row>
        <row r="756">
          <cell r="A756">
            <v>621004040009</v>
          </cell>
          <cell r="B756" t="str">
            <v>COMISION POR PAGO REMESAS FAMILIARES</v>
          </cell>
          <cell r="C756">
            <v>-187641.54</v>
          </cell>
          <cell r="D756">
            <v>-187641.54</v>
          </cell>
        </row>
        <row r="757">
          <cell r="A757">
            <v>621004040010</v>
          </cell>
          <cell r="B757" t="str">
            <v>RESGUARDO Y CUSTODIA DE DOCUMENTOS</v>
          </cell>
          <cell r="C757">
            <v>-4614</v>
          </cell>
          <cell r="D757">
            <v>-4614</v>
          </cell>
        </row>
        <row r="758">
          <cell r="A758">
            <v>621004040018</v>
          </cell>
          <cell r="B758" t="str">
            <v>COMISIONES POR COMPRA TARJETAS DE DEBITO</v>
          </cell>
          <cell r="C758">
            <v>-108209.8</v>
          </cell>
          <cell r="D758">
            <v>-108209.8</v>
          </cell>
        </row>
        <row r="759">
          <cell r="A759">
            <v>621004040020</v>
          </cell>
          <cell r="B759" t="str">
            <v>COMISONES POR SERVICIO DE RETIRO TARJETA DE CREDITO ATMS</v>
          </cell>
          <cell r="C759">
            <v>-57</v>
          </cell>
          <cell r="D759">
            <v>-57</v>
          </cell>
        </row>
        <row r="760">
          <cell r="A760">
            <v>621004040021</v>
          </cell>
          <cell r="B760" t="str">
            <v>COMISIONES POR SERVICIO RETIRO DE EFECTIVO TARJETA DE DEBITO</v>
          </cell>
          <cell r="C760">
            <v>-15076.35</v>
          </cell>
          <cell r="D760">
            <v>-15076.35</v>
          </cell>
        </row>
        <row r="761">
          <cell r="A761">
            <v>621004040022</v>
          </cell>
          <cell r="B761" t="str">
            <v>COMISION RUTEO TRANSACCIONES TARJETA DE CREDITO POS</v>
          </cell>
          <cell r="C761">
            <v>-280002.64</v>
          </cell>
          <cell r="D761">
            <v>-280002.64</v>
          </cell>
        </row>
        <row r="762">
          <cell r="A762">
            <v>621004040023</v>
          </cell>
          <cell r="B762" t="str">
            <v>COMISION RUTEO TRANSACCIONES TARJETA DE DEBITO POS</v>
          </cell>
          <cell r="C762">
            <v>-138218.70000000001</v>
          </cell>
          <cell r="D762">
            <v>-138218.70000000001</v>
          </cell>
        </row>
        <row r="763">
          <cell r="A763">
            <v>621004040027</v>
          </cell>
          <cell r="B763" t="str">
            <v>ADMINISTRACION TARJETA DE CREDITO</v>
          </cell>
          <cell r="C763">
            <v>-482089.97</v>
          </cell>
          <cell r="D763">
            <v>-482089.97</v>
          </cell>
        </row>
        <row r="764">
          <cell r="A764">
            <v>621004040028</v>
          </cell>
          <cell r="B764" t="str">
            <v>ADMINISTRACION TARJETA DE DEBITO</v>
          </cell>
          <cell r="C764">
            <v>-345447.5</v>
          </cell>
          <cell r="D764">
            <v>-345447.5</v>
          </cell>
        </row>
        <row r="765">
          <cell r="A765">
            <v>621004040031</v>
          </cell>
          <cell r="B765" t="str">
            <v>SERVICIO SARO</v>
          </cell>
          <cell r="C765">
            <v>-66902.759999999995</v>
          </cell>
          <cell r="D765">
            <v>-66902.759999999995</v>
          </cell>
        </row>
        <row r="766">
          <cell r="A766">
            <v>621004040032</v>
          </cell>
          <cell r="B766" t="str">
            <v>SERVICIO CREDIT SCORING</v>
          </cell>
          <cell r="C766">
            <v>-68141.7</v>
          </cell>
          <cell r="D766">
            <v>-68141.7</v>
          </cell>
        </row>
        <row r="767">
          <cell r="A767">
            <v>621004040044</v>
          </cell>
          <cell r="B767" t="str">
            <v>COMISIONES POR SERVICIO DE RED ATM´S</v>
          </cell>
          <cell r="C767">
            <v>-162099.64000000001</v>
          </cell>
          <cell r="D767">
            <v>-162099.64000000001</v>
          </cell>
        </row>
        <row r="768">
          <cell r="A768">
            <v>621004040045</v>
          </cell>
          <cell r="B768" t="str">
            <v>ADMINISTRACION Y OTROS SERVICIOS ATM´S</v>
          </cell>
          <cell r="C768">
            <v>-18250</v>
          </cell>
          <cell r="D768">
            <v>-18250</v>
          </cell>
        </row>
        <row r="769">
          <cell r="A769">
            <v>621004040047</v>
          </cell>
          <cell r="B769" t="str">
            <v>CORRESPONSALES NO BANCARIOS</v>
          </cell>
          <cell r="C769">
            <v>-30970.2</v>
          </cell>
          <cell r="D769">
            <v>-30970.2</v>
          </cell>
        </row>
        <row r="770">
          <cell r="A770">
            <v>62100404004701</v>
          </cell>
          <cell r="B770" t="str">
            <v>COMISION POR SERVICIO DE RED DE CNB</v>
          </cell>
          <cell r="C770">
            <v>-30646.49</v>
          </cell>
          <cell r="D770">
            <v>-30646.49</v>
          </cell>
        </row>
        <row r="771">
          <cell r="A771">
            <v>62100404004703</v>
          </cell>
          <cell r="B771" t="str">
            <v>COMISION DE SERVICIOS CNB´S ADMINISTRADOS POR FEDESERVI</v>
          </cell>
          <cell r="C771">
            <v>-323.70999999999998</v>
          </cell>
          <cell r="D771">
            <v>-323.70999999999998</v>
          </cell>
        </row>
        <row r="772">
          <cell r="A772">
            <v>621004040048</v>
          </cell>
          <cell r="B772" t="str">
            <v>ADMINISTRACION Y OTROS SERVICIOS CNB</v>
          </cell>
          <cell r="C772">
            <v>-11100</v>
          </cell>
          <cell r="D772">
            <v>-11100</v>
          </cell>
        </row>
        <row r="773">
          <cell r="A773">
            <v>621004040049</v>
          </cell>
          <cell r="B773" t="str">
            <v>COMISION POR OPERACIONES INTERENTIDADES</v>
          </cell>
          <cell r="C773">
            <v>-969.75</v>
          </cell>
          <cell r="D773">
            <v>-969.75</v>
          </cell>
        </row>
        <row r="774">
          <cell r="A774">
            <v>621004040050</v>
          </cell>
          <cell r="B774" t="str">
            <v>COMISION POR SERVICIO DE COLECTURIA BELCORP</v>
          </cell>
          <cell r="C774">
            <v>-462.41</v>
          </cell>
          <cell r="D774">
            <v>-462.41</v>
          </cell>
        </row>
        <row r="775">
          <cell r="A775">
            <v>621004040056</v>
          </cell>
          <cell r="B775" t="str">
            <v>SERVICIO DE BANCA MOVIL</v>
          </cell>
          <cell r="C775">
            <v>-154118.82</v>
          </cell>
          <cell r="D775">
            <v>-154118.82</v>
          </cell>
        </row>
        <row r="776">
          <cell r="A776">
            <v>62100404005601</v>
          </cell>
          <cell r="B776" t="str">
            <v>COMISION POR SERVICIO DE BANCA MOVIL</v>
          </cell>
          <cell r="C776">
            <v>-39749.82</v>
          </cell>
          <cell r="D776">
            <v>-39749.82</v>
          </cell>
        </row>
        <row r="777">
          <cell r="A777">
            <v>62100404005602</v>
          </cell>
          <cell r="B777" t="str">
            <v>SERVICIO DE ADMINISTRACION DE BANCA MOVIL</v>
          </cell>
          <cell r="C777">
            <v>-114369</v>
          </cell>
          <cell r="D777">
            <v>-114369</v>
          </cell>
        </row>
        <row r="778">
          <cell r="A778">
            <v>621004040060</v>
          </cell>
          <cell r="B778" t="str">
            <v>CALL CENTER TARJETAS</v>
          </cell>
          <cell r="C778">
            <v>-225681.75</v>
          </cell>
          <cell r="D778">
            <v>-225681.75</v>
          </cell>
        </row>
        <row r="779">
          <cell r="A779">
            <v>621004040061</v>
          </cell>
          <cell r="B779" t="str">
            <v>SERVICIOS DE COLECTURIA</v>
          </cell>
          <cell r="C779">
            <v>-584.25</v>
          </cell>
          <cell r="D779">
            <v>-584.25</v>
          </cell>
        </row>
        <row r="780">
          <cell r="A780">
            <v>621004040065</v>
          </cell>
          <cell r="B780" t="str">
            <v>COMISION POR SERVICIOS DE COMERCIALIZACION</v>
          </cell>
          <cell r="C780">
            <v>-29.74</v>
          </cell>
          <cell r="D780">
            <v>-29.74</v>
          </cell>
        </row>
        <row r="781">
          <cell r="A781">
            <v>62100404006501</v>
          </cell>
          <cell r="B781" t="str">
            <v>COMERCIALIZACION DE SEGURO REMESAS FAMILIARES</v>
          </cell>
          <cell r="C781">
            <v>-29.74</v>
          </cell>
          <cell r="D781">
            <v>-29.74</v>
          </cell>
        </row>
        <row r="782">
          <cell r="A782">
            <v>621004040066</v>
          </cell>
          <cell r="B782" t="str">
            <v>SERVICIO DE KIOSKOS FINANCIEROS</v>
          </cell>
          <cell r="C782">
            <v>-1835.39</v>
          </cell>
          <cell r="D782">
            <v>-1835.39</v>
          </cell>
        </row>
        <row r="783">
          <cell r="A783">
            <v>62100404006601</v>
          </cell>
          <cell r="B783" t="str">
            <v>COMISION POR USO DE KIOSKOS</v>
          </cell>
          <cell r="C783">
            <v>-1.97</v>
          </cell>
          <cell r="D783">
            <v>-1.97</v>
          </cell>
        </row>
        <row r="784">
          <cell r="A784">
            <v>62100404006602</v>
          </cell>
          <cell r="B784" t="str">
            <v>COMISION POR RUTEO DE TRANSACCION DE KIOSKOS</v>
          </cell>
          <cell r="C784">
            <v>-8.42</v>
          </cell>
          <cell r="D784">
            <v>-8.42</v>
          </cell>
        </row>
        <row r="785">
          <cell r="A785">
            <v>62100404006603</v>
          </cell>
          <cell r="B785" t="str">
            <v>COMISION POR SERVICIO DE ADMINISTRACION DE KIOSKOS</v>
          </cell>
          <cell r="C785">
            <v>-1825</v>
          </cell>
          <cell r="D785">
            <v>-1825</v>
          </cell>
        </row>
        <row r="786">
          <cell r="A786">
            <v>621004040068</v>
          </cell>
          <cell r="B786" t="str">
            <v>INGRESO POR SERVICIOS DE AGENCIAS DE FEDECREDITO</v>
          </cell>
          <cell r="C786">
            <v>-4354.26</v>
          </cell>
          <cell r="D786">
            <v>-4354.26</v>
          </cell>
        </row>
        <row r="787">
          <cell r="A787">
            <v>62100404006801</v>
          </cell>
          <cell r="B787" t="str">
            <v>AGENCIA MULTIPLAZA</v>
          </cell>
          <cell r="C787">
            <v>-2145</v>
          </cell>
          <cell r="D787">
            <v>-2145</v>
          </cell>
        </row>
        <row r="788">
          <cell r="A788">
            <v>62100404006802</v>
          </cell>
          <cell r="B788" t="str">
            <v>AGENCIA WORLD TRADE CENTER</v>
          </cell>
          <cell r="C788">
            <v>-2209.2600000000002</v>
          </cell>
          <cell r="D788">
            <v>-2209.2600000000002</v>
          </cell>
        </row>
        <row r="789">
          <cell r="A789">
            <v>621004040099</v>
          </cell>
          <cell r="B789" t="str">
            <v>OTROS</v>
          </cell>
          <cell r="C789">
            <v>-10527.92</v>
          </cell>
          <cell r="D789">
            <v>-10527.92</v>
          </cell>
        </row>
        <row r="790">
          <cell r="A790">
            <v>63</v>
          </cell>
          <cell r="B790" t="str">
            <v>INGRESOS NO OPERACIONALES</v>
          </cell>
          <cell r="C790">
            <v>-256023.5</v>
          </cell>
          <cell r="D790">
            <v>-256023.5</v>
          </cell>
        </row>
        <row r="791">
          <cell r="A791">
            <v>631</v>
          </cell>
          <cell r="B791" t="str">
            <v>INGRESOS NO OPERACIONALES</v>
          </cell>
          <cell r="C791">
            <v>-256023.5</v>
          </cell>
          <cell r="D791">
            <v>-256023.5</v>
          </cell>
        </row>
        <row r="792">
          <cell r="A792">
            <v>6310</v>
          </cell>
          <cell r="B792" t="str">
            <v>INGRESOS NO OPERACIONALES</v>
          </cell>
          <cell r="C792">
            <v>-256023.5</v>
          </cell>
          <cell r="D792">
            <v>-256023.5</v>
          </cell>
        </row>
        <row r="793">
          <cell r="A793">
            <v>631001</v>
          </cell>
          <cell r="B793" t="str">
            <v>INGRESOS DE EJERCICIOS ANTERIORES</v>
          </cell>
          <cell r="C793">
            <v>-55222.47</v>
          </cell>
          <cell r="D793">
            <v>-55222.47</v>
          </cell>
        </row>
        <row r="794">
          <cell r="A794">
            <v>6310010400</v>
          </cell>
          <cell r="B794" t="str">
            <v>LIBERACI¢N DE RESERVAS DE SANEAMIENTO</v>
          </cell>
          <cell r="C794">
            <v>-55222.47</v>
          </cell>
          <cell r="D794">
            <v>-55222.47</v>
          </cell>
        </row>
        <row r="795">
          <cell r="A795">
            <v>631001040001</v>
          </cell>
          <cell r="B795" t="str">
            <v>CAPITAL</v>
          </cell>
          <cell r="C795">
            <v>-2601.52</v>
          </cell>
          <cell r="D795">
            <v>-2601.52</v>
          </cell>
        </row>
        <row r="796">
          <cell r="A796">
            <v>63100104000101</v>
          </cell>
          <cell r="B796" t="str">
            <v>RESERVA PRESTAMOS CATEGORIA A2 Y B</v>
          </cell>
          <cell r="C796">
            <v>-2601.52</v>
          </cell>
          <cell r="D796">
            <v>-2601.52</v>
          </cell>
        </row>
        <row r="797">
          <cell r="A797">
            <v>631001040002</v>
          </cell>
          <cell r="B797" t="str">
            <v>INTERESES</v>
          </cell>
          <cell r="C797">
            <v>-49.68</v>
          </cell>
          <cell r="D797">
            <v>-49.68</v>
          </cell>
        </row>
        <row r="798">
          <cell r="A798">
            <v>63100104000201</v>
          </cell>
          <cell r="B798" t="str">
            <v>RESERVA PRESTAMOS CATEGORIA A2 Y B</v>
          </cell>
          <cell r="C798">
            <v>-49.68</v>
          </cell>
          <cell r="D798">
            <v>-49.68</v>
          </cell>
        </row>
        <row r="799">
          <cell r="A799">
            <v>631001040003</v>
          </cell>
          <cell r="B799" t="str">
            <v>CUENTAS POR COBRAR</v>
          </cell>
          <cell r="C799">
            <v>-2324.1799999999998</v>
          </cell>
          <cell r="D799">
            <v>-2324.1799999999998</v>
          </cell>
        </row>
        <row r="800">
          <cell r="A800">
            <v>631001040006</v>
          </cell>
          <cell r="B800" t="str">
            <v>RESERVA VOLUNTARIA DE PRESTAMOS</v>
          </cell>
          <cell r="C800">
            <v>-50247.09</v>
          </cell>
          <cell r="D800">
            <v>-50247.09</v>
          </cell>
        </row>
        <row r="801">
          <cell r="A801">
            <v>631003</v>
          </cell>
          <cell r="B801" t="str">
            <v>INGRESOS POR EXPLOTACION DE ACTIVOS</v>
          </cell>
          <cell r="C801">
            <v>-9000</v>
          </cell>
          <cell r="D801">
            <v>-9000</v>
          </cell>
        </row>
        <row r="802">
          <cell r="A802">
            <v>6310030100</v>
          </cell>
          <cell r="B802" t="str">
            <v>ACTIVO FIJO</v>
          </cell>
          <cell r="C802">
            <v>-9000</v>
          </cell>
          <cell r="D802">
            <v>-9000</v>
          </cell>
        </row>
        <row r="803">
          <cell r="A803">
            <v>631003010001</v>
          </cell>
          <cell r="B803" t="str">
            <v>INMUEBLES</v>
          </cell>
          <cell r="C803">
            <v>-9000</v>
          </cell>
          <cell r="D803">
            <v>-9000</v>
          </cell>
        </row>
        <row r="804">
          <cell r="A804">
            <v>631099</v>
          </cell>
          <cell r="B804" t="str">
            <v>OTROS</v>
          </cell>
          <cell r="C804">
            <v>-191801.03</v>
          </cell>
          <cell r="D804">
            <v>-191801.03</v>
          </cell>
        </row>
        <row r="805">
          <cell r="A805">
            <v>6310990100</v>
          </cell>
          <cell r="B805" t="str">
            <v>OTROS</v>
          </cell>
          <cell r="C805">
            <v>-191801.03</v>
          </cell>
          <cell r="D805">
            <v>-191801.03</v>
          </cell>
        </row>
        <row r="806">
          <cell r="A806">
            <v>631099010008</v>
          </cell>
          <cell r="B806" t="str">
            <v>ASISTENCIA MEDICA</v>
          </cell>
          <cell r="C806">
            <v>-318.58</v>
          </cell>
          <cell r="D806">
            <v>-318.58</v>
          </cell>
        </row>
        <row r="807">
          <cell r="A807">
            <v>631099010010</v>
          </cell>
          <cell r="B807" t="str">
            <v>INGRESOS POR SOBREGIRO DISPONIBLE DE ENTIDADES SOCIAS</v>
          </cell>
          <cell r="C807">
            <v>-11271.76</v>
          </cell>
          <cell r="D807">
            <v>-11271.76</v>
          </cell>
        </row>
        <row r="808">
          <cell r="A808">
            <v>631099010099</v>
          </cell>
          <cell r="B808" t="str">
            <v>OTROS</v>
          </cell>
          <cell r="C808">
            <v>-180210.69</v>
          </cell>
          <cell r="D808">
            <v>-180210.69</v>
          </cell>
        </row>
        <row r="809">
          <cell r="A809">
            <v>0</v>
          </cell>
          <cell r="B809"/>
          <cell r="C809"/>
          <cell r="D809"/>
        </row>
        <row r="810">
          <cell r="A810">
            <v>0</v>
          </cell>
          <cell r="B810" t="str">
            <v>TOTAL INGRESOS</v>
          </cell>
          <cell r="C810">
            <v>-8770012.8800000008</v>
          </cell>
          <cell r="D810">
            <v>-8770012.8800000008</v>
          </cell>
        </row>
        <row r="811">
          <cell r="A811">
            <v>0</v>
          </cell>
          <cell r="B811"/>
          <cell r="C811"/>
          <cell r="D811"/>
        </row>
        <row r="812">
          <cell r="A812">
            <v>0</v>
          </cell>
          <cell r="B812" t="str">
            <v>TOTAL CUENTAS ACREEDORAS</v>
          </cell>
          <cell r="C812">
            <v>-607615795.20000005</v>
          </cell>
          <cell r="D812">
            <v>-607615795.20000005</v>
          </cell>
        </row>
        <row r="813">
          <cell r="A813">
            <v>0</v>
          </cell>
          <cell r="B813"/>
          <cell r="C813"/>
          <cell r="D813"/>
        </row>
        <row r="814">
          <cell r="A814">
            <v>0</v>
          </cell>
          <cell r="B814" t="str">
            <v>CUENTAS DE ORDEN</v>
          </cell>
          <cell r="C814">
            <v>0</v>
          </cell>
          <cell r="D814">
            <v>0</v>
          </cell>
        </row>
        <row r="815">
          <cell r="A815">
            <v>0</v>
          </cell>
          <cell r="B815"/>
          <cell r="C815"/>
          <cell r="D815"/>
        </row>
        <row r="816">
          <cell r="A816">
            <v>91</v>
          </cell>
          <cell r="B816" t="str">
            <v>INFORMACION FINANCIERA</v>
          </cell>
          <cell r="C816">
            <v>215908525.13</v>
          </cell>
          <cell r="D816">
            <v>215908525.13</v>
          </cell>
        </row>
        <row r="817">
          <cell r="A817">
            <v>911</v>
          </cell>
          <cell r="B817" t="str">
            <v>DERECHOS Y OBLIGACIONES POR CREDITOS</v>
          </cell>
          <cell r="C817">
            <v>67303585.370000005</v>
          </cell>
          <cell r="D817">
            <v>67303585.370000005</v>
          </cell>
        </row>
        <row r="818">
          <cell r="A818">
            <v>9110</v>
          </cell>
          <cell r="B818" t="str">
            <v>DERECHOS Y OBLIGACIONES POR CREDITOS</v>
          </cell>
          <cell r="C818">
            <v>67303585.370000005</v>
          </cell>
          <cell r="D818">
            <v>67303585.370000005</v>
          </cell>
        </row>
        <row r="819">
          <cell r="A819">
            <v>911001</v>
          </cell>
          <cell r="B819" t="str">
            <v>DISPONIBILIDAD POR CREDITOS OBTENIDOS</v>
          </cell>
          <cell r="C819">
            <v>67303585.370000005</v>
          </cell>
          <cell r="D819">
            <v>67303585.370000005</v>
          </cell>
        </row>
        <row r="820">
          <cell r="A820">
            <v>9110010101</v>
          </cell>
          <cell r="B820" t="str">
            <v>OTORGADOS POR EL BMI</v>
          </cell>
          <cell r="C820">
            <v>46288425.509999998</v>
          </cell>
          <cell r="D820">
            <v>46288425.509999998</v>
          </cell>
        </row>
        <row r="821">
          <cell r="A821">
            <v>9110010501</v>
          </cell>
          <cell r="B821" t="str">
            <v>OTORGADOS POR BANCOS</v>
          </cell>
          <cell r="C821">
            <v>18162.57</v>
          </cell>
          <cell r="D821">
            <v>18162.57</v>
          </cell>
        </row>
        <row r="822">
          <cell r="A822">
            <v>9110010601</v>
          </cell>
          <cell r="B822" t="str">
            <v>OTRAS ENTIDADES DEL SISTEMA FINANCIERO</v>
          </cell>
          <cell r="C822">
            <v>7450975</v>
          </cell>
          <cell r="D822">
            <v>7450975</v>
          </cell>
        </row>
        <row r="823">
          <cell r="A823">
            <v>9110010701</v>
          </cell>
          <cell r="B823" t="str">
            <v>OTORGADOS POR BANCOS EXTRANJEROS</v>
          </cell>
          <cell r="C823">
            <v>13546022.289999999</v>
          </cell>
          <cell r="D823">
            <v>13546022.289999999</v>
          </cell>
        </row>
        <row r="824">
          <cell r="A824">
            <v>912</v>
          </cell>
          <cell r="B824" t="str">
            <v>FONDOS EN ADMINISTRACION</v>
          </cell>
          <cell r="C824">
            <v>6652250.0099999998</v>
          </cell>
          <cell r="D824">
            <v>6652250.0099999998</v>
          </cell>
        </row>
        <row r="825">
          <cell r="A825">
            <v>9120</v>
          </cell>
          <cell r="B825" t="str">
            <v>FONDOS EN ADMINISTRACION</v>
          </cell>
          <cell r="C825">
            <v>6652250.0099999998</v>
          </cell>
          <cell r="D825">
            <v>6652250.0099999998</v>
          </cell>
        </row>
        <row r="826">
          <cell r="A826">
            <v>912000</v>
          </cell>
          <cell r="B826" t="str">
            <v>FONDOS EN ADMINISTRACION</v>
          </cell>
          <cell r="C826">
            <v>6652250.0099999998</v>
          </cell>
          <cell r="D826">
            <v>6652250.0099999998</v>
          </cell>
        </row>
        <row r="827">
          <cell r="A827">
            <v>9120000001</v>
          </cell>
          <cell r="B827" t="str">
            <v>FONDOS EN ADMINISTRACION</v>
          </cell>
          <cell r="C827">
            <v>6652250.0099999998</v>
          </cell>
          <cell r="D827">
            <v>6652250.0099999998</v>
          </cell>
        </row>
        <row r="828">
          <cell r="A828">
            <v>912000000101</v>
          </cell>
          <cell r="B828" t="str">
            <v>PRODERNOR</v>
          </cell>
          <cell r="C828">
            <v>6346.6</v>
          </cell>
          <cell r="D828">
            <v>6346.6</v>
          </cell>
        </row>
        <row r="829">
          <cell r="A829">
            <v>912000000199</v>
          </cell>
          <cell r="B829" t="str">
            <v>OTROS FONDOS</v>
          </cell>
          <cell r="C829">
            <v>6645903.4100000001</v>
          </cell>
          <cell r="D829">
            <v>6645903.4100000001</v>
          </cell>
        </row>
        <row r="830">
          <cell r="A830">
            <v>91200000019901</v>
          </cell>
          <cell r="B830" t="str">
            <v>PROYECTO IMCA - FEDECREDITO</v>
          </cell>
          <cell r="C830">
            <v>5257165.34</v>
          </cell>
          <cell r="D830">
            <v>5257165.34</v>
          </cell>
        </row>
        <row r="831">
          <cell r="A831">
            <v>9120000001990090</v>
          </cell>
          <cell r="B831" t="str">
            <v>APORTE IMCA WSBI</v>
          </cell>
          <cell r="C831">
            <v>1800000</v>
          </cell>
          <cell r="D831">
            <v>1800000</v>
          </cell>
        </row>
        <row r="832">
          <cell r="A832">
            <v>9120000001990090</v>
          </cell>
          <cell r="B832" t="str">
            <v>APORTE ENTIDADES SOCIAS</v>
          </cell>
          <cell r="C832">
            <v>1999980.8</v>
          </cell>
          <cell r="D832">
            <v>1999980.8</v>
          </cell>
        </row>
        <row r="833">
          <cell r="A833">
            <v>9120000001990090</v>
          </cell>
          <cell r="B833" t="str">
            <v>APORTE FEDECREDITO</v>
          </cell>
          <cell r="C833">
            <v>1457184.54</v>
          </cell>
          <cell r="D833">
            <v>1457184.54</v>
          </cell>
        </row>
        <row r="834">
          <cell r="A834">
            <v>91200000019902</v>
          </cell>
          <cell r="B834" t="str">
            <v>PROYECTO IMCA - FEDECREDITO</v>
          </cell>
          <cell r="C834">
            <v>1388738.07</v>
          </cell>
          <cell r="D834">
            <v>1388738.07</v>
          </cell>
        </row>
        <row r="835">
          <cell r="A835">
            <v>915</v>
          </cell>
          <cell r="B835" t="str">
            <v>INTERESES SOBRE PRESTAMOS DE DUDOSA RECUPERACION</v>
          </cell>
          <cell r="C835">
            <v>53548.9</v>
          </cell>
          <cell r="D835">
            <v>53548.9</v>
          </cell>
        </row>
        <row r="836">
          <cell r="A836">
            <v>9150</v>
          </cell>
          <cell r="B836" t="str">
            <v>INTERESES SOBRE PRESTAMOS DE DUDOSA RECUPERACION</v>
          </cell>
          <cell r="C836">
            <v>53548.9</v>
          </cell>
          <cell r="D836">
            <v>53548.9</v>
          </cell>
        </row>
        <row r="837">
          <cell r="A837">
            <v>915000</v>
          </cell>
          <cell r="B837" t="str">
            <v>INTERESES SOBRE PRESTAMOS DE DUDOSA RECUPERACION</v>
          </cell>
          <cell r="C837">
            <v>53548.9</v>
          </cell>
          <cell r="D837">
            <v>53548.9</v>
          </cell>
        </row>
        <row r="838">
          <cell r="A838">
            <v>916</v>
          </cell>
          <cell r="B838" t="str">
            <v>CARTERA DE PRESTAMOS DE DUDOSA RECUPERACION</v>
          </cell>
          <cell r="C838">
            <v>141623491.87</v>
          </cell>
          <cell r="D838">
            <v>141623491.87</v>
          </cell>
        </row>
        <row r="839">
          <cell r="A839">
            <v>9160</v>
          </cell>
          <cell r="B839" t="str">
            <v>CARTERA DE PRESTAMOS PIGNORADA</v>
          </cell>
          <cell r="C839">
            <v>141623491.87</v>
          </cell>
          <cell r="D839">
            <v>141623491.87</v>
          </cell>
        </row>
        <row r="840">
          <cell r="A840">
            <v>916001</v>
          </cell>
          <cell r="B840" t="str">
            <v>A FAVOR DEL BMI</v>
          </cell>
          <cell r="C840">
            <v>12658281.07</v>
          </cell>
          <cell r="D840">
            <v>12658281.07</v>
          </cell>
        </row>
        <row r="841">
          <cell r="A841">
            <v>9160010901</v>
          </cell>
          <cell r="B841" t="str">
            <v>PRESTAMOS A OTROS</v>
          </cell>
          <cell r="C841">
            <v>12658281.07</v>
          </cell>
          <cell r="D841">
            <v>12658281.07</v>
          </cell>
        </row>
        <row r="842">
          <cell r="A842">
            <v>916005</v>
          </cell>
          <cell r="B842" t="str">
            <v>A FAVOR DE OTRAS ENTIDADES DEL SISTEMA FINANCIERO</v>
          </cell>
          <cell r="C842">
            <v>14914830.85</v>
          </cell>
          <cell r="D842">
            <v>14914830.85</v>
          </cell>
        </row>
        <row r="843">
          <cell r="A843">
            <v>9160050901</v>
          </cell>
          <cell r="B843" t="str">
            <v>PRESTAMOS A OTROS</v>
          </cell>
          <cell r="C843">
            <v>14914830.85</v>
          </cell>
          <cell r="D843">
            <v>14914830.85</v>
          </cell>
        </row>
        <row r="844">
          <cell r="A844">
            <v>916005090101</v>
          </cell>
          <cell r="B844" t="str">
            <v>BANCOS</v>
          </cell>
          <cell r="C844">
            <v>14914830.85</v>
          </cell>
          <cell r="D844">
            <v>14914830.85</v>
          </cell>
        </row>
        <row r="845">
          <cell r="A845">
            <v>916006</v>
          </cell>
          <cell r="B845" t="str">
            <v>A FAVOR DE OTRAS ENTIDADES EXTRANJERAS</v>
          </cell>
          <cell r="C845">
            <v>114050379.95</v>
          </cell>
          <cell r="D845">
            <v>114050379.95</v>
          </cell>
        </row>
        <row r="846">
          <cell r="A846">
            <v>9160060901</v>
          </cell>
          <cell r="B846" t="str">
            <v>PRESTAMOS A OTROS</v>
          </cell>
          <cell r="C846">
            <v>114050379.95</v>
          </cell>
          <cell r="D846">
            <v>114050379.95</v>
          </cell>
        </row>
        <row r="847">
          <cell r="A847">
            <v>917</v>
          </cell>
          <cell r="B847" t="str">
            <v>SALDOS A CARGO DE DEUDORES</v>
          </cell>
          <cell r="C847">
            <v>275648.98</v>
          </cell>
          <cell r="D847">
            <v>275648.98</v>
          </cell>
        </row>
        <row r="848">
          <cell r="A848">
            <v>9170</v>
          </cell>
          <cell r="B848" t="str">
            <v>SALDOS A CARGO DE DEUDORES</v>
          </cell>
          <cell r="C848">
            <v>275648.98</v>
          </cell>
          <cell r="D848">
            <v>275648.98</v>
          </cell>
        </row>
        <row r="849">
          <cell r="A849">
            <v>917000</v>
          </cell>
          <cell r="B849" t="str">
            <v>SALDOS A CARGO DE DEUDORES</v>
          </cell>
          <cell r="C849">
            <v>275648.98</v>
          </cell>
          <cell r="D849">
            <v>275648.98</v>
          </cell>
        </row>
        <row r="850">
          <cell r="A850">
            <v>9170000001</v>
          </cell>
          <cell r="B850" t="str">
            <v>SALDOS A CARGO DE DEUDORES</v>
          </cell>
          <cell r="C850">
            <v>275648.98</v>
          </cell>
          <cell r="D850">
            <v>275648.98</v>
          </cell>
        </row>
        <row r="851">
          <cell r="A851">
            <v>917000000104</v>
          </cell>
          <cell r="B851" t="str">
            <v>OTROS</v>
          </cell>
          <cell r="C851">
            <v>275648.98</v>
          </cell>
          <cell r="D851">
            <v>275648.98</v>
          </cell>
        </row>
        <row r="852">
          <cell r="A852">
            <v>92</v>
          </cell>
          <cell r="B852" t="str">
            <v>EXISTENCIAS EN LA BOVEDA</v>
          </cell>
          <cell r="C852">
            <v>259552610.90000001</v>
          </cell>
          <cell r="D852">
            <v>259552610.90000001</v>
          </cell>
        </row>
        <row r="853">
          <cell r="A853">
            <v>921</v>
          </cell>
          <cell r="B853" t="str">
            <v>DOCUMENTOS DE PRESTAMOS Y CREDITOS</v>
          </cell>
          <cell r="C853">
            <v>59518079.299999997</v>
          </cell>
          <cell r="D853">
            <v>59518079.299999997</v>
          </cell>
        </row>
        <row r="854">
          <cell r="A854">
            <v>9210</v>
          </cell>
          <cell r="B854" t="str">
            <v>DOCUMENTOS DE PRESTAMOS Y CREDITOS</v>
          </cell>
          <cell r="C854">
            <v>59518079.299999997</v>
          </cell>
          <cell r="D854">
            <v>59518079.299999997</v>
          </cell>
        </row>
        <row r="855">
          <cell r="A855">
            <v>921000</v>
          </cell>
          <cell r="B855" t="str">
            <v>DOCUMENTOS DE PRESTAMOS Y CREDITOS</v>
          </cell>
          <cell r="C855">
            <v>59518079.299999997</v>
          </cell>
          <cell r="D855">
            <v>59518079.299999997</v>
          </cell>
        </row>
        <row r="856">
          <cell r="A856">
            <v>9210000100</v>
          </cell>
          <cell r="B856" t="str">
            <v>CON HIPOTECA</v>
          </cell>
          <cell r="C856">
            <v>7450242.5899999999</v>
          </cell>
          <cell r="D856">
            <v>7450242.5899999999</v>
          </cell>
        </row>
        <row r="857">
          <cell r="A857">
            <v>9210000400</v>
          </cell>
          <cell r="B857" t="str">
            <v>CON PRENDA SIN DESPLAZAMIENTO</v>
          </cell>
          <cell r="C857">
            <v>52067836.710000001</v>
          </cell>
          <cell r="D857">
            <v>52067836.710000001</v>
          </cell>
        </row>
        <row r="858">
          <cell r="A858">
            <v>922</v>
          </cell>
          <cell r="B858" t="str">
            <v>TITULOSVALORES Y OTROS DOCUMENTOS</v>
          </cell>
          <cell r="C858">
            <v>56603.65</v>
          </cell>
          <cell r="D858">
            <v>56603.65</v>
          </cell>
        </row>
        <row r="859">
          <cell r="A859">
            <v>9220</v>
          </cell>
          <cell r="B859" t="str">
            <v>TITULOSVALORES Y OTROS DOCUMENTOS</v>
          </cell>
          <cell r="C859">
            <v>56603.65</v>
          </cell>
          <cell r="D859">
            <v>56603.65</v>
          </cell>
        </row>
        <row r="860">
          <cell r="A860">
            <v>922008</v>
          </cell>
          <cell r="B860" t="str">
            <v>DOCUMENTOS EN CUSTODIA</v>
          </cell>
          <cell r="C860">
            <v>56603.65</v>
          </cell>
          <cell r="D860">
            <v>56603.65</v>
          </cell>
        </row>
        <row r="861">
          <cell r="A861">
            <v>9220080100</v>
          </cell>
          <cell r="B861" t="str">
            <v>PROPIOS</v>
          </cell>
          <cell r="C861">
            <v>56603.65</v>
          </cell>
          <cell r="D861">
            <v>56603.65</v>
          </cell>
        </row>
        <row r="862">
          <cell r="A862">
            <v>923</v>
          </cell>
          <cell r="B862" t="str">
            <v>CARTERA DE INVERSIONES FINANCIERAS</v>
          </cell>
          <cell r="C862">
            <v>199780148.22999999</v>
          </cell>
          <cell r="D862">
            <v>199780148.22999999</v>
          </cell>
        </row>
        <row r="863">
          <cell r="A863">
            <v>9230</v>
          </cell>
          <cell r="B863" t="str">
            <v>CARTERA DE INVERSIONES FINANCIERAS</v>
          </cell>
          <cell r="C863">
            <v>199780148.22999999</v>
          </cell>
          <cell r="D863">
            <v>199780148.22999999</v>
          </cell>
        </row>
        <row r="864">
          <cell r="A864">
            <v>923001</v>
          </cell>
          <cell r="B864" t="str">
            <v>TITULOSVALORES NEGOCIABLES</v>
          </cell>
          <cell r="C864">
            <v>195866500</v>
          </cell>
          <cell r="D864">
            <v>195866500</v>
          </cell>
        </row>
        <row r="865">
          <cell r="A865">
            <v>9230010201</v>
          </cell>
          <cell r="B865" t="str">
            <v>EMITIDOS POR EL ESTADO</v>
          </cell>
          <cell r="C865">
            <v>195866500</v>
          </cell>
          <cell r="D865">
            <v>195866500</v>
          </cell>
        </row>
        <row r="866">
          <cell r="A866">
            <v>923002</v>
          </cell>
          <cell r="B866" t="str">
            <v>TITULOSVALORES NO NEGOCIABLES</v>
          </cell>
          <cell r="C866">
            <v>3913648.23</v>
          </cell>
          <cell r="D866">
            <v>3913648.23</v>
          </cell>
        </row>
        <row r="867">
          <cell r="A867">
            <v>9230020701</v>
          </cell>
          <cell r="B867" t="str">
            <v>EMITIDOS POR INSTITUCIONES EXTRANJERAS</v>
          </cell>
          <cell r="C867">
            <v>3913648.23</v>
          </cell>
          <cell r="D867">
            <v>3913648.23</v>
          </cell>
        </row>
        <row r="868">
          <cell r="A868">
            <v>924</v>
          </cell>
          <cell r="B868" t="str">
            <v>ACTIVOS CASTIGADOS</v>
          </cell>
          <cell r="C868">
            <v>197779.72</v>
          </cell>
          <cell r="D868">
            <v>197779.72</v>
          </cell>
        </row>
        <row r="869">
          <cell r="A869">
            <v>9240</v>
          </cell>
          <cell r="B869" t="str">
            <v>ACTIVOS CASTIGADOS</v>
          </cell>
          <cell r="C869">
            <v>197779.72</v>
          </cell>
          <cell r="D869">
            <v>197779.72</v>
          </cell>
        </row>
        <row r="870">
          <cell r="A870">
            <v>924001</v>
          </cell>
          <cell r="B870" t="str">
            <v>CARTERA DE PRESTAMOS</v>
          </cell>
          <cell r="C870">
            <v>67462.98</v>
          </cell>
          <cell r="D870">
            <v>67462.98</v>
          </cell>
        </row>
        <row r="871">
          <cell r="A871">
            <v>9240010001</v>
          </cell>
          <cell r="B871" t="str">
            <v>CARTERA DE PRESTAMOS</v>
          </cell>
          <cell r="C871">
            <v>67462.98</v>
          </cell>
          <cell r="D871">
            <v>67462.98</v>
          </cell>
        </row>
        <row r="872">
          <cell r="A872">
            <v>924001000101</v>
          </cell>
          <cell r="B872" t="str">
            <v>CAPITAL</v>
          </cell>
          <cell r="C872">
            <v>60534.2</v>
          </cell>
          <cell r="D872">
            <v>60534.2</v>
          </cell>
        </row>
        <row r="873">
          <cell r="A873">
            <v>924001000102</v>
          </cell>
          <cell r="B873" t="str">
            <v>INTERESES</v>
          </cell>
          <cell r="C873">
            <v>6928.78</v>
          </cell>
          <cell r="D873">
            <v>6928.78</v>
          </cell>
        </row>
        <row r="874">
          <cell r="A874">
            <v>924003</v>
          </cell>
          <cell r="B874" t="str">
            <v>CUENTAS POR COBRAR</v>
          </cell>
          <cell r="C874">
            <v>130316.74</v>
          </cell>
          <cell r="D874">
            <v>130316.74</v>
          </cell>
        </row>
        <row r="875">
          <cell r="A875">
            <v>9240030001</v>
          </cell>
          <cell r="B875" t="str">
            <v>CUENTAS POR COBRAR</v>
          </cell>
          <cell r="C875">
            <v>130316.74</v>
          </cell>
          <cell r="D875">
            <v>130316.74</v>
          </cell>
        </row>
        <row r="876">
          <cell r="A876">
            <v>924003000199</v>
          </cell>
          <cell r="B876" t="str">
            <v>OTRAS</v>
          </cell>
          <cell r="C876">
            <v>130316.74</v>
          </cell>
          <cell r="D876">
            <v>130316.74</v>
          </cell>
        </row>
        <row r="877">
          <cell r="A877">
            <v>93</v>
          </cell>
          <cell r="B877" t="str">
            <v>INFORMACION FINANCIERA POR CONTRA</v>
          </cell>
          <cell r="C877">
            <v>-215908525.13</v>
          </cell>
          <cell r="D877">
            <v>-215908525.13</v>
          </cell>
        </row>
        <row r="878">
          <cell r="A878">
            <v>94</v>
          </cell>
          <cell r="B878" t="str">
            <v>EXISTENCIAS EN LA BOVEDA POR CONTRA</v>
          </cell>
          <cell r="C878">
            <v>-259552610.90000001</v>
          </cell>
          <cell r="D878">
            <v>-259552610.90000001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MARZO</v>
          </cell>
          <cell r="D5" t="str">
            <v xml:space="preserve">
MARZO</v>
          </cell>
        </row>
        <row r="6">
          <cell r="A6">
            <v>11</v>
          </cell>
          <cell r="B6" t="str">
            <v>ACTIVOS DE INTERMEDIACION</v>
          </cell>
          <cell r="C6">
            <v>565976715.13999999</v>
          </cell>
          <cell r="D6">
            <v>565976715.13999999</v>
          </cell>
        </row>
        <row r="7">
          <cell r="A7">
            <v>111</v>
          </cell>
          <cell r="B7" t="str">
            <v>FONDOS DISPONIBLES</v>
          </cell>
          <cell r="C7">
            <v>49870794.509999998</v>
          </cell>
          <cell r="D7">
            <v>49870794.509999998</v>
          </cell>
        </row>
        <row r="8">
          <cell r="A8">
            <v>1110</v>
          </cell>
          <cell r="B8" t="str">
            <v>FONDOS DISPONIBLES</v>
          </cell>
          <cell r="C8">
            <v>49870794.509999998</v>
          </cell>
          <cell r="D8">
            <v>49870794.509999998</v>
          </cell>
        </row>
        <row r="9">
          <cell r="A9">
            <v>111001</v>
          </cell>
          <cell r="B9" t="str">
            <v>CAJA</v>
          </cell>
          <cell r="C9">
            <v>16795550.280000001</v>
          </cell>
          <cell r="D9">
            <v>16795550.280000001</v>
          </cell>
        </row>
        <row r="10">
          <cell r="A10">
            <v>1110010101</v>
          </cell>
          <cell r="B10" t="str">
            <v>OFICINA CENTRAL</v>
          </cell>
          <cell r="C10">
            <v>12698099.99</v>
          </cell>
          <cell r="D10">
            <v>12698099.99</v>
          </cell>
        </row>
        <row r="11">
          <cell r="A11">
            <v>111001010101</v>
          </cell>
          <cell r="B11" t="str">
            <v>OFICINA CENTRAL</v>
          </cell>
          <cell r="C11">
            <v>125962.05</v>
          </cell>
          <cell r="D11">
            <v>125962.05</v>
          </cell>
        </row>
        <row r="12">
          <cell r="A12">
            <v>111001010102</v>
          </cell>
          <cell r="B12" t="str">
            <v>BOVEDA</v>
          </cell>
          <cell r="C12">
            <v>284141.39</v>
          </cell>
          <cell r="D12">
            <v>284141.39</v>
          </cell>
        </row>
        <row r="13">
          <cell r="A13">
            <v>111001010103</v>
          </cell>
          <cell r="B13" t="str">
            <v>EFECTIVO ATM´S</v>
          </cell>
          <cell r="C13">
            <v>1445410</v>
          </cell>
          <cell r="D13">
            <v>1445410</v>
          </cell>
        </row>
        <row r="14">
          <cell r="A14">
            <v>11100101010303</v>
          </cell>
          <cell r="B14" t="str">
            <v>EFECTIVO ATM´S - FEDECREDITO</v>
          </cell>
          <cell r="C14">
            <v>1445410</v>
          </cell>
          <cell r="D14">
            <v>1445410</v>
          </cell>
        </row>
        <row r="15">
          <cell r="A15">
            <v>111001010104</v>
          </cell>
          <cell r="B15" t="str">
            <v>DISPONIBLE EN SERSAPROSA</v>
          </cell>
          <cell r="C15">
            <v>10839849.550000001</v>
          </cell>
          <cell r="D15">
            <v>10839849.550000001</v>
          </cell>
        </row>
        <row r="16">
          <cell r="A16">
            <v>11100101010401</v>
          </cell>
          <cell r="B16" t="str">
            <v>PARA ATM´S</v>
          </cell>
          <cell r="C16">
            <v>3911412</v>
          </cell>
          <cell r="D16">
            <v>3911412</v>
          </cell>
        </row>
        <row r="17">
          <cell r="A17">
            <v>11100101010402</v>
          </cell>
          <cell r="B17" t="str">
            <v>PARA CUENTA CORRIENTE</v>
          </cell>
          <cell r="C17">
            <v>6928437.5499999998</v>
          </cell>
          <cell r="D17">
            <v>6928437.5499999998</v>
          </cell>
        </row>
        <row r="18">
          <cell r="A18">
            <v>111001010105</v>
          </cell>
          <cell r="B18" t="str">
            <v>EFECTIVO RECIBIDO ATM´S DEPOSITARIOS</v>
          </cell>
          <cell r="C18">
            <v>2737</v>
          </cell>
          <cell r="D18">
            <v>2737</v>
          </cell>
        </row>
        <row r="19">
          <cell r="A19">
            <v>11100101010503</v>
          </cell>
          <cell r="B19" t="str">
            <v>ATM´S DEPOSITARIOS - FEDECREDITO</v>
          </cell>
          <cell r="C19">
            <v>2737</v>
          </cell>
          <cell r="D19">
            <v>2737</v>
          </cell>
        </row>
        <row r="20">
          <cell r="A20">
            <v>1110010201</v>
          </cell>
          <cell r="B20" t="str">
            <v>AGENCIAS</v>
          </cell>
          <cell r="C20">
            <v>90250.29</v>
          </cell>
          <cell r="D20">
            <v>90250.29</v>
          </cell>
        </row>
        <row r="21">
          <cell r="A21">
            <v>111001020102</v>
          </cell>
          <cell r="B21" t="str">
            <v>BOVEDA</v>
          </cell>
          <cell r="C21">
            <v>90250.29</v>
          </cell>
          <cell r="D21">
            <v>90250.29</v>
          </cell>
        </row>
        <row r="22">
          <cell r="A22">
            <v>1110010301</v>
          </cell>
          <cell r="B22" t="str">
            <v>FONDOS FIJOS</v>
          </cell>
          <cell r="C22">
            <v>7200</v>
          </cell>
          <cell r="D22">
            <v>7200</v>
          </cell>
        </row>
        <row r="23">
          <cell r="A23">
            <v>111001030101</v>
          </cell>
          <cell r="B23" t="str">
            <v>OFICINA CENTRAL</v>
          </cell>
          <cell r="C23">
            <v>7200</v>
          </cell>
          <cell r="D23">
            <v>7200</v>
          </cell>
        </row>
        <row r="24">
          <cell r="A24">
            <v>1110010401</v>
          </cell>
          <cell r="B24" t="str">
            <v>REMESAS LOCALES EN TRANSITO</v>
          </cell>
          <cell r="C24">
            <v>4000000</v>
          </cell>
          <cell r="D24">
            <v>4000000</v>
          </cell>
        </row>
        <row r="25">
          <cell r="A25">
            <v>111002</v>
          </cell>
          <cell r="B25" t="str">
            <v>DEPOSITOS EN EL BCR</v>
          </cell>
          <cell r="C25">
            <v>4417279.6100000003</v>
          </cell>
          <cell r="D25">
            <v>4417279.6100000003</v>
          </cell>
        </row>
        <row r="26">
          <cell r="A26">
            <v>1110020101</v>
          </cell>
          <cell r="B26" t="str">
            <v>DEPOSITOS PARA RESERVA DE LIQUIDEZ</v>
          </cell>
          <cell r="C26">
            <v>4303262.3499999996</v>
          </cell>
          <cell r="D26">
            <v>4303262.3499999996</v>
          </cell>
        </row>
        <row r="27">
          <cell r="A27">
            <v>1110020301</v>
          </cell>
          <cell r="B27" t="str">
            <v>DEPOSITOS OTROS</v>
          </cell>
          <cell r="C27">
            <v>112428.98</v>
          </cell>
          <cell r="D27">
            <v>112428.98</v>
          </cell>
        </row>
        <row r="28">
          <cell r="A28">
            <v>111002030199</v>
          </cell>
          <cell r="B28" t="str">
            <v>DEPOSITOS OTROS</v>
          </cell>
          <cell r="C28">
            <v>112428.98</v>
          </cell>
          <cell r="D28">
            <v>112428.98</v>
          </cell>
        </row>
        <row r="29">
          <cell r="A29">
            <v>1110029901</v>
          </cell>
          <cell r="B29" t="str">
            <v>INTERESES Y OTROS POR COBRAR</v>
          </cell>
          <cell r="C29">
            <v>1588.28</v>
          </cell>
          <cell r="D29">
            <v>1588.28</v>
          </cell>
        </row>
        <row r="30">
          <cell r="A30">
            <v>111002990101</v>
          </cell>
          <cell r="B30" t="str">
            <v>DEPOSITOS PARA RESERVA DE LIQUIDEZ</v>
          </cell>
          <cell r="C30">
            <v>1588.28</v>
          </cell>
          <cell r="D30">
            <v>1588.28</v>
          </cell>
        </row>
        <row r="31">
          <cell r="A31">
            <v>111004</v>
          </cell>
          <cell r="B31" t="str">
            <v>DEPOSITOS EN BANCOS LOCALES</v>
          </cell>
          <cell r="C31">
            <v>26078222.350000001</v>
          </cell>
          <cell r="D31">
            <v>26078222.350000001</v>
          </cell>
        </row>
        <row r="32">
          <cell r="A32">
            <v>1110040101</v>
          </cell>
          <cell r="B32" t="str">
            <v>A LA VISTA - ML</v>
          </cell>
          <cell r="C32">
            <v>26017031.170000002</v>
          </cell>
          <cell r="D32">
            <v>26017031.170000002</v>
          </cell>
        </row>
        <row r="33">
          <cell r="A33">
            <v>111004010101</v>
          </cell>
          <cell r="B33" t="str">
            <v>BANCO AGRICOLA</v>
          </cell>
          <cell r="C33">
            <v>13875734.49</v>
          </cell>
          <cell r="D33">
            <v>13875734.49</v>
          </cell>
        </row>
        <row r="34">
          <cell r="A34">
            <v>111004010103</v>
          </cell>
          <cell r="B34" t="str">
            <v>BANCO DE AMERICA CENTRAL</v>
          </cell>
          <cell r="C34">
            <v>379469.99</v>
          </cell>
          <cell r="D34">
            <v>379469.99</v>
          </cell>
        </row>
        <row r="35">
          <cell r="A35">
            <v>111004010104</v>
          </cell>
          <cell r="B35" t="str">
            <v>BANCO CUSCATLAN, S.A.</v>
          </cell>
          <cell r="C35">
            <v>9203331.3100000005</v>
          </cell>
          <cell r="D35">
            <v>9203331.3100000005</v>
          </cell>
        </row>
        <row r="36">
          <cell r="A36">
            <v>111004010107</v>
          </cell>
          <cell r="B36" t="str">
            <v>BANCO DE FOMENTO AGROPECUARIO</v>
          </cell>
          <cell r="C36">
            <v>113095.36</v>
          </cell>
          <cell r="D36">
            <v>113095.36</v>
          </cell>
        </row>
        <row r="37">
          <cell r="A37">
            <v>111004010108</v>
          </cell>
          <cell r="B37" t="str">
            <v>BANCO HIPOTECARIO</v>
          </cell>
          <cell r="C37">
            <v>1434061.86</v>
          </cell>
          <cell r="D37">
            <v>1434061.86</v>
          </cell>
        </row>
        <row r="38">
          <cell r="A38">
            <v>111004010111</v>
          </cell>
          <cell r="B38" t="str">
            <v>BANCO PROMERICA</v>
          </cell>
          <cell r="C38">
            <v>315884.3</v>
          </cell>
          <cell r="D38">
            <v>315884.3</v>
          </cell>
        </row>
        <row r="39">
          <cell r="A39">
            <v>111004010112</v>
          </cell>
          <cell r="B39" t="str">
            <v>DAVIVIENDA</v>
          </cell>
          <cell r="C39">
            <v>694738.76</v>
          </cell>
          <cell r="D39">
            <v>694738.76</v>
          </cell>
        </row>
        <row r="40">
          <cell r="A40">
            <v>111004010117</v>
          </cell>
          <cell r="B40" t="str">
            <v>BANCO G&amp;T CONTINENTAL DE EL SALVADOR</v>
          </cell>
          <cell r="C40">
            <v>715.1</v>
          </cell>
          <cell r="D40">
            <v>715.1</v>
          </cell>
        </row>
        <row r="41">
          <cell r="A41">
            <v>1110049901</v>
          </cell>
          <cell r="B41" t="str">
            <v>INTERESES Y OTROS POR COBRAR</v>
          </cell>
          <cell r="C41">
            <v>61191.18</v>
          </cell>
          <cell r="D41">
            <v>61191.18</v>
          </cell>
        </row>
        <row r="42">
          <cell r="A42">
            <v>111004990101</v>
          </cell>
          <cell r="B42" t="str">
            <v>A LA VISTA</v>
          </cell>
          <cell r="C42">
            <v>61191.18</v>
          </cell>
          <cell r="D42">
            <v>61191.18</v>
          </cell>
        </row>
        <row r="43">
          <cell r="A43">
            <v>11100499010101</v>
          </cell>
          <cell r="B43" t="str">
            <v>BANCO AGRICOLA</v>
          </cell>
          <cell r="C43">
            <v>33435.71</v>
          </cell>
          <cell r="D43">
            <v>33435.71</v>
          </cell>
        </row>
        <row r="44">
          <cell r="A44">
            <v>11100499010103</v>
          </cell>
          <cell r="B44" t="str">
            <v>BANCO DE AMERICA CENTRAL</v>
          </cell>
          <cell r="C44">
            <v>3790.92</v>
          </cell>
          <cell r="D44">
            <v>3790.92</v>
          </cell>
        </row>
        <row r="45">
          <cell r="A45">
            <v>11100499010104</v>
          </cell>
          <cell r="B45" t="str">
            <v>BANCO CUSCATLAN, S.A.</v>
          </cell>
          <cell r="C45">
            <v>20482.14</v>
          </cell>
          <cell r="D45">
            <v>20482.14</v>
          </cell>
        </row>
        <row r="46">
          <cell r="A46">
            <v>11100499010108</v>
          </cell>
          <cell r="B46" t="str">
            <v>BANCO HIPOTECARIO</v>
          </cell>
          <cell r="C46">
            <v>499.11</v>
          </cell>
          <cell r="D46">
            <v>499.11</v>
          </cell>
        </row>
        <row r="47">
          <cell r="A47">
            <v>11100499010111</v>
          </cell>
          <cell r="B47" t="str">
            <v>BANCO PROMERICA</v>
          </cell>
          <cell r="C47">
            <v>1495.91</v>
          </cell>
          <cell r="D47">
            <v>1495.91</v>
          </cell>
        </row>
        <row r="48">
          <cell r="A48">
            <v>11100499010112</v>
          </cell>
          <cell r="B48" t="str">
            <v>DAVIVIENDA</v>
          </cell>
          <cell r="C48">
            <v>1487.39</v>
          </cell>
          <cell r="D48">
            <v>1487.39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2579742.27</v>
          </cell>
          <cell r="D49">
            <v>2579742.27</v>
          </cell>
        </row>
        <row r="50">
          <cell r="A50">
            <v>1110060101</v>
          </cell>
          <cell r="B50" t="str">
            <v>A LA VISTA</v>
          </cell>
          <cell r="C50">
            <v>2579742.27</v>
          </cell>
          <cell r="D50">
            <v>2579742.27</v>
          </cell>
        </row>
        <row r="51">
          <cell r="A51">
            <v>111006010101</v>
          </cell>
          <cell r="B51" t="str">
            <v>BANCO CITIBANK NEW YORK</v>
          </cell>
          <cell r="C51">
            <v>2579742.27</v>
          </cell>
          <cell r="D51">
            <v>2579742.27</v>
          </cell>
        </row>
        <row r="52">
          <cell r="A52">
            <v>113</v>
          </cell>
          <cell r="B52" t="str">
            <v>INVERSIONES FINANCIERAS</v>
          </cell>
          <cell r="C52">
            <v>195035506.69</v>
          </cell>
          <cell r="D52">
            <v>195035506.69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191121624.30000001</v>
          </cell>
          <cell r="D53">
            <v>191121624.30000001</v>
          </cell>
        </row>
        <row r="54">
          <cell r="A54">
            <v>113001</v>
          </cell>
          <cell r="B54" t="str">
            <v>TITULOSVALORES PROPIOS</v>
          </cell>
          <cell r="C54">
            <v>191121624.30000001</v>
          </cell>
          <cell r="D54">
            <v>191121624.30000001</v>
          </cell>
        </row>
        <row r="55">
          <cell r="A55">
            <v>1130010201</v>
          </cell>
          <cell r="B55" t="str">
            <v>EMITIDOS POR EL ESTADO</v>
          </cell>
          <cell r="C55">
            <v>190866500</v>
          </cell>
          <cell r="D55">
            <v>190866500</v>
          </cell>
        </row>
        <row r="56">
          <cell r="A56">
            <v>1130019901</v>
          </cell>
          <cell r="B56" t="str">
            <v>INTERESES Y OTROS POR COBRAR</v>
          </cell>
          <cell r="C56">
            <v>255124.3</v>
          </cell>
          <cell r="D56">
            <v>255124.3</v>
          </cell>
        </row>
        <row r="57">
          <cell r="A57">
            <v>113001990102</v>
          </cell>
          <cell r="B57" t="str">
            <v>EMITIDOS POR EL ESTADO</v>
          </cell>
          <cell r="C57">
            <v>255124.3</v>
          </cell>
          <cell r="D57">
            <v>255124.3</v>
          </cell>
        </row>
        <row r="58">
          <cell r="A58">
            <v>1131</v>
          </cell>
          <cell r="B58" t="str">
            <v>TITULOSVALORES CONSERVARSE HASTA EL VENCIMIENTO</v>
          </cell>
          <cell r="C58">
            <v>3913882.39</v>
          </cell>
          <cell r="D58">
            <v>3913882.39</v>
          </cell>
        </row>
        <row r="59">
          <cell r="A59">
            <v>113100</v>
          </cell>
          <cell r="B59" t="str">
            <v>TITULOSVALORES CONSERVARSE HASTA EL VENCIMIENTO</v>
          </cell>
          <cell r="C59">
            <v>3913882.39</v>
          </cell>
          <cell r="D59">
            <v>3913882.39</v>
          </cell>
        </row>
        <row r="60">
          <cell r="A60">
            <v>1131000701</v>
          </cell>
          <cell r="B60" t="str">
            <v>EMITIDOS POR INSTITUCIONES EXTRANJERAS</v>
          </cell>
          <cell r="C60">
            <v>3913882.39</v>
          </cell>
          <cell r="D60">
            <v>3913882.39</v>
          </cell>
        </row>
        <row r="61">
          <cell r="A61">
            <v>114</v>
          </cell>
          <cell r="B61" t="str">
            <v>PRESTAMOS</v>
          </cell>
          <cell r="C61">
            <v>321070413.94</v>
          </cell>
          <cell r="D61">
            <v>321070413.94</v>
          </cell>
        </row>
        <row r="62">
          <cell r="A62">
            <v>1141</v>
          </cell>
          <cell r="B62" t="str">
            <v>PRESTAMOS PACTADOS HASTA UN AÑO PLAZO</v>
          </cell>
          <cell r="C62">
            <v>779008.71</v>
          </cell>
          <cell r="D62">
            <v>779008.71</v>
          </cell>
        </row>
        <row r="63">
          <cell r="A63">
            <v>114104</v>
          </cell>
          <cell r="B63" t="str">
            <v>PRESTAMOS A PARTICULARES</v>
          </cell>
          <cell r="C63">
            <v>3130.23</v>
          </cell>
          <cell r="D63">
            <v>3130.23</v>
          </cell>
        </row>
        <row r="64">
          <cell r="A64">
            <v>1141040101</v>
          </cell>
          <cell r="B64" t="str">
            <v>OTORGAMIENTOS ORIGINALES</v>
          </cell>
          <cell r="C64">
            <v>3100</v>
          </cell>
          <cell r="D64">
            <v>3100</v>
          </cell>
        </row>
        <row r="65">
          <cell r="A65">
            <v>1141049901</v>
          </cell>
          <cell r="B65" t="str">
            <v>INTERESES Y OTROS POR COBRAR</v>
          </cell>
          <cell r="C65">
            <v>30.23</v>
          </cell>
          <cell r="D65">
            <v>30.23</v>
          </cell>
        </row>
        <row r="66">
          <cell r="A66">
            <v>114104990101</v>
          </cell>
          <cell r="B66" t="str">
            <v>OTORGAMIENTOS ORIGINALES</v>
          </cell>
          <cell r="C66">
            <v>30.23</v>
          </cell>
          <cell r="D66">
            <v>30.23</v>
          </cell>
        </row>
        <row r="67">
          <cell r="A67">
            <v>114106</v>
          </cell>
          <cell r="B67" t="str">
            <v>PRESTAMOS A OTRAS ENTIDADES DEL SISTEMA FINANCIERO</v>
          </cell>
          <cell r="C67">
            <v>775878.48</v>
          </cell>
          <cell r="D67">
            <v>775878.48</v>
          </cell>
        </row>
        <row r="68">
          <cell r="A68">
            <v>1141060201</v>
          </cell>
          <cell r="B68" t="str">
            <v>PRESTAMOS PARA OTROS PROPOSITOS</v>
          </cell>
          <cell r="C68">
            <v>774662.81</v>
          </cell>
          <cell r="D68">
            <v>774662.81</v>
          </cell>
        </row>
        <row r="69">
          <cell r="A69">
            <v>114106020101</v>
          </cell>
          <cell r="B69" t="str">
            <v>OTORGAMIENTOS ORIGINALES</v>
          </cell>
          <cell r="C69">
            <v>774662.81</v>
          </cell>
          <cell r="D69">
            <v>774662.81</v>
          </cell>
        </row>
        <row r="70">
          <cell r="A70">
            <v>1141069901</v>
          </cell>
          <cell r="B70" t="str">
            <v>INTERESES Y OTROS POR COBRAR</v>
          </cell>
          <cell r="C70">
            <v>1215.67</v>
          </cell>
          <cell r="D70">
            <v>1215.67</v>
          </cell>
        </row>
        <row r="71">
          <cell r="A71">
            <v>114106990101</v>
          </cell>
          <cell r="B71" t="str">
            <v>OTORGAMIENTOS ORIGINALES</v>
          </cell>
          <cell r="C71">
            <v>1215.67</v>
          </cell>
          <cell r="D71">
            <v>1215.67</v>
          </cell>
        </row>
        <row r="72">
          <cell r="A72">
            <v>11410699010102</v>
          </cell>
          <cell r="B72" t="str">
            <v>PRESTAMOS PARA OTROS PROPOSITOS</v>
          </cell>
          <cell r="C72">
            <v>1215.67</v>
          </cell>
          <cell r="D72">
            <v>1215.67</v>
          </cell>
        </row>
        <row r="73">
          <cell r="A73">
            <v>1142</v>
          </cell>
          <cell r="B73" t="str">
            <v>PRESTAMOS PACTADOS A MAS DE UN ANIO PLAZO</v>
          </cell>
          <cell r="C73">
            <v>323534540.72000003</v>
          </cell>
          <cell r="D73">
            <v>323534540.72000003</v>
          </cell>
        </row>
        <row r="74">
          <cell r="A74">
            <v>114204</v>
          </cell>
          <cell r="B74" t="str">
            <v>PRESTAMOS A PARTICULARES</v>
          </cell>
          <cell r="C74">
            <v>4426982.45</v>
          </cell>
          <cell r="D74">
            <v>4426982.45</v>
          </cell>
        </row>
        <row r="75">
          <cell r="A75">
            <v>1142040101</v>
          </cell>
          <cell r="B75" t="str">
            <v>OTORGAMIENTOS ORIGINALES</v>
          </cell>
          <cell r="C75">
            <v>603265.78</v>
          </cell>
          <cell r="D75">
            <v>603265.78</v>
          </cell>
        </row>
        <row r="76">
          <cell r="A76">
            <v>1142040701</v>
          </cell>
          <cell r="B76" t="str">
            <v>PRESTAMOS PARA ADQUISICION DE VIVIENDA</v>
          </cell>
          <cell r="C76">
            <v>3822540.06</v>
          </cell>
          <cell r="D76">
            <v>3822540.06</v>
          </cell>
        </row>
        <row r="77">
          <cell r="A77">
            <v>1142049901</v>
          </cell>
          <cell r="B77" t="str">
            <v>INTERESES Y OTROS POR COBRAR</v>
          </cell>
          <cell r="C77">
            <v>1176.6099999999999</v>
          </cell>
          <cell r="D77">
            <v>1176.6099999999999</v>
          </cell>
        </row>
        <row r="78">
          <cell r="A78">
            <v>114204990101</v>
          </cell>
          <cell r="B78" t="str">
            <v>OTORGAMIENTOS ORIGINALES</v>
          </cell>
          <cell r="C78">
            <v>313.11</v>
          </cell>
          <cell r="D78">
            <v>313.11</v>
          </cell>
        </row>
        <row r="79">
          <cell r="A79">
            <v>114204990107</v>
          </cell>
          <cell r="B79" t="str">
            <v>PRESTAMOS PARA ADQUISICION DE VIVIENDA</v>
          </cell>
          <cell r="C79">
            <v>863.5</v>
          </cell>
          <cell r="D79">
            <v>863.5</v>
          </cell>
        </row>
        <row r="80">
          <cell r="A80">
            <v>114206</v>
          </cell>
          <cell r="B80" t="str">
            <v>PRESTAMOS A OTRAS ENTIDADES DEL SISTEMA FINANCIERO</v>
          </cell>
          <cell r="C80">
            <v>319107558.26999998</v>
          </cell>
          <cell r="D80">
            <v>319107558.26999998</v>
          </cell>
        </row>
        <row r="81">
          <cell r="A81">
            <v>1142060101</v>
          </cell>
          <cell r="B81" t="str">
            <v>PRESTAMOS PARA OTROS PROPOSITOS</v>
          </cell>
          <cell r="C81">
            <v>318224870.04000002</v>
          </cell>
          <cell r="D81">
            <v>318224870.04000002</v>
          </cell>
        </row>
        <row r="82">
          <cell r="A82">
            <v>114206010101</v>
          </cell>
          <cell r="B82" t="str">
            <v>OTORGAMIENTOS ORIGINALES</v>
          </cell>
          <cell r="C82">
            <v>318224870.04000002</v>
          </cell>
          <cell r="D82">
            <v>318224870.04000002</v>
          </cell>
        </row>
        <row r="83">
          <cell r="A83">
            <v>1142069901</v>
          </cell>
          <cell r="B83" t="str">
            <v>INTERESES Y OTROS POR COBRAR</v>
          </cell>
          <cell r="C83">
            <v>882688.23</v>
          </cell>
          <cell r="D83">
            <v>882688.23</v>
          </cell>
        </row>
        <row r="84">
          <cell r="A84">
            <v>114206990101</v>
          </cell>
          <cell r="B84" t="str">
            <v>OTORGAMIENTOS ORIGINALES</v>
          </cell>
          <cell r="C84">
            <v>882688.23</v>
          </cell>
          <cell r="D84">
            <v>882688.23</v>
          </cell>
        </row>
        <row r="85">
          <cell r="A85">
            <v>11420699010101</v>
          </cell>
          <cell r="B85" t="str">
            <v>PRESTAMOS PARA OTROS PROPOSITOS</v>
          </cell>
          <cell r="C85">
            <v>882688.23</v>
          </cell>
          <cell r="D85">
            <v>882688.23</v>
          </cell>
        </row>
        <row r="86">
          <cell r="A86">
            <v>1149</v>
          </cell>
          <cell r="B86" t="str">
            <v>PROVISION PARA INCOBRABILIDAD DE PRESTAMOS</v>
          </cell>
          <cell r="C86">
            <v>-3243135.49</v>
          </cell>
          <cell r="D86">
            <v>-3243135.49</v>
          </cell>
        </row>
        <row r="87">
          <cell r="A87">
            <v>114901</v>
          </cell>
          <cell r="B87" t="str">
            <v>PROVISION PARA INCOBRABILIDAD DE PRESTAMOS</v>
          </cell>
          <cell r="C87">
            <v>-3243135.49</v>
          </cell>
          <cell r="D87">
            <v>-3243135.49</v>
          </cell>
        </row>
        <row r="88">
          <cell r="A88">
            <v>1149010101</v>
          </cell>
          <cell r="B88" t="str">
            <v>PROVISIONES POR CATEGORIA DE RIESGO</v>
          </cell>
          <cell r="C88">
            <v>-58935.51</v>
          </cell>
          <cell r="D88">
            <v>-58935.51</v>
          </cell>
        </row>
        <row r="89">
          <cell r="A89">
            <v>114901010101</v>
          </cell>
          <cell r="B89" t="str">
            <v>CAPITAL</v>
          </cell>
          <cell r="C89">
            <v>-58597.53</v>
          </cell>
          <cell r="D89">
            <v>-58597.53</v>
          </cell>
        </row>
        <row r="90">
          <cell r="A90">
            <v>11490101010101</v>
          </cell>
          <cell r="B90" t="str">
            <v>RESERVA PRESTAMOS CATEGORIA A2 Y B</v>
          </cell>
          <cell r="C90">
            <v>-58597.53</v>
          </cell>
          <cell r="D90">
            <v>-58597.53</v>
          </cell>
        </row>
        <row r="91">
          <cell r="A91">
            <v>114901010102</v>
          </cell>
          <cell r="B91" t="str">
            <v>INTERESES</v>
          </cell>
          <cell r="C91">
            <v>-337.98</v>
          </cell>
          <cell r="D91">
            <v>-337.98</v>
          </cell>
        </row>
        <row r="92">
          <cell r="A92">
            <v>11490101010201</v>
          </cell>
          <cell r="B92" t="str">
            <v>RESERVA PRESTAMOS CATEGORIA A2 Y B</v>
          </cell>
          <cell r="C92">
            <v>-337.98</v>
          </cell>
          <cell r="D92">
            <v>-337.98</v>
          </cell>
        </row>
        <row r="93">
          <cell r="A93">
            <v>1149010301</v>
          </cell>
          <cell r="B93" t="str">
            <v>PROVISIONES VOLUNTARIAS</v>
          </cell>
          <cell r="C93">
            <v>-3184199.98</v>
          </cell>
          <cell r="D93">
            <v>-3184199.98</v>
          </cell>
        </row>
        <row r="94">
          <cell r="A94">
            <v>12</v>
          </cell>
          <cell r="B94" t="str">
            <v>OTROS ACTIVOS</v>
          </cell>
          <cell r="C94">
            <v>23927983.050000001</v>
          </cell>
          <cell r="D94">
            <v>23927983.050000001</v>
          </cell>
        </row>
        <row r="95">
          <cell r="A95">
            <v>123</v>
          </cell>
          <cell r="B95" t="str">
            <v>EXISTENCIAS</v>
          </cell>
          <cell r="C95">
            <v>272068.43</v>
          </cell>
          <cell r="D95">
            <v>272068.43</v>
          </cell>
        </row>
        <row r="96">
          <cell r="A96">
            <v>1230</v>
          </cell>
          <cell r="B96" t="str">
            <v>EXISTENCIAS</v>
          </cell>
          <cell r="C96">
            <v>272068.43</v>
          </cell>
          <cell r="D96">
            <v>272068.43</v>
          </cell>
        </row>
        <row r="97">
          <cell r="A97">
            <v>123001</v>
          </cell>
          <cell r="B97" t="str">
            <v>BIENES PARA LA VENTA</v>
          </cell>
          <cell r="C97">
            <v>227311.02</v>
          </cell>
          <cell r="D97">
            <v>227311.02</v>
          </cell>
        </row>
        <row r="98">
          <cell r="A98">
            <v>1230010100</v>
          </cell>
          <cell r="B98" t="str">
            <v>TARJETAS DE CREDITO</v>
          </cell>
          <cell r="C98">
            <v>129098.31</v>
          </cell>
          <cell r="D98">
            <v>129098.31</v>
          </cell>
        </row>
        <row r="99">
          <cell r="A99">
            <v>123001010001</v>
          </cell>
          <cell r="B99" t="str">
            <v>OFICINA CENTRAL</v>
          </cell>
          <cell r="C99">
            <v>116565.96</v>
          </cell>
          <cell r="D99">
            <v>116565.96</v>
          </cell>
        </row>
        <row r="100">
          <cell r="A100">
            <v>123001010003</v>
          </cell>
          <cell r="B100" t="str">
            <v>FEDECREDITO</v>
          </cell>
          <cell r="C100">
            <v>12532.35</v>
          </cell>
          <cell r="D100">
            <v>12532.35</v>
          </cell>
        </row>
        <row r="101">
          <cell r="A101">
            <v>12300101000301</v>
          </cell>
          <cell r="B101" t="str">
            <v>PLASTICO</v>
          </cell>
          <cell r="C101">
            <v>9645.0499999999993</v>
          </cell>
          <cell r="D101">
            <v>9645.0499999999993</v>
          </cell>
        </row>
        <row r="102">
          <cell r="A102">
            <v>12300101000302</v>
          </cell>
          <cell r="B102" t="str">
            <v>ARTICULOS PROMOCIONALES Y PAPELERIA</v>
          </cell>
          <cell r="C102">
            <v>2887.3</v>
          </cell>
          <cell r="D102">
            <v>2887.3</v>
          </cell>
        </row>
        <row r="103">
          <cell r="A103">
            <v>1230010200</v>
          </cell>
          <cell r="B103" t="str">
            <v>CHEQUERAS</v>
          </cell>
          <cell r="C103">
            <v>2060.5</v>
          </cell>
          <cell r="D103">
            <v>2060.5</v>
          </cell>
        </row>
        <row r="104">
          <cell r="A104">
            <v>123001020001</v>
          </cell>
          <cell r="B104" t="str">
            <v>OFICINA CENTRAL</v>
          </cell>
          <cell r="C104">
            <v>2060.5</v>
          </cell>
          <cell r="D104">
            <v>2060.5</v>
          </cell>
        </row>
        <row r="105">
          <cell r="A105">
            <v>1230019100</v>
          </cell>
          <cell r="B105" t="str">
            <v>OTROS</v>
          </cell>
          <cell r="C105">
            <v>96152.21</v>
          </cell>
          <cell r="D105">
            <v>96152.21</v>
          </cell>
        </row>
        <row r="106">
          <cell r="A106">
            <v>123001910001</v>
          </cell>
          <cell r="B106" t="str">
            <v>OFICINA CENTRAL</v>
          </cell>
          <cell r="C106">
            <v>96152.21</v>
          </cell>
          <cell r="D106">
            <v>96152.21</v>
          </cell>
        </row>
        <row r="107">
          <cell r="A107">
            <v>123002</v>
          </cell>
          <cell r="B107" t="str">
            <v>BIENES PARA CONSUMO</v>
          </cell>
          <cell r="C107">
            <v>44757.41</v>
          </cell>
          <cell r="D107">
            <v>44757.41</v>
          </cell>
        </row>
        <row r="108">
          <cell r="A108">
            <v>1230020100</v>
          </cell>
          <cell r="B108" t="str">
            <v>PAPELERIA, UTILES Y ENSERES</v>
          </cell>
          <cell r="C108">
            <v>37339.15</v>
          </cell>
          <cell r="D108">
            <v>37339.15</v>
          </cell>
        </row>
        <row r="109">
          <cell r="A109">
            <v>123002010001</v>
          </cell>
          <cell r="B109" t="str">
            <v>OFICINA CENTRAL</v>
          </cell>
          <cell r="C109">
            <v>37339.15</v>
          </cell>
          <cell r="D109">
            <v>37339.15</v>
          </cell>
        </row>
        <row r="110">
          <cell r="A110">
            <v>1230029100</v>
          </cell>
          <cell r="B110" t="str">
            <v>OTROS</v>
          </cell>
          <cell r="C110">
            <v>7418.26</v>
          </cell>
          <cell r="D110">
            <v>7418.26</v>
          </cell>
        </row>
        <row r="111">
          <cell r="A111">
            <v>123002910001</v>
          </cell>
          <cell r="B111" t="str">
            <v>ARTICULOS DE ASEO Y LIMPIEZA</v>
          </cell>
          <cell r="C111">
            <v>1587.72</v>
          </cell>
          <cell r="D111">
            <v>1587.72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30.54</v>
          </cell>
          <cell r="D112">
            <v>30.54</v>
          </cell>
        </row>
        <row r="113">
          <cell r="A113">
            <v>123002910003</v>
          </cell>
          <cell r="B113" t="str">
            <v>CUPONES DE COMBUSTIBLE</v>
          </cell>
          <cell r="C113">
            <v>5800</v>
          </cell>
          <cell r="D113">
            <v>5800</v>
          </cell>
        </row>
        <row r="114">
          <cell r="A114">
            <v>124</v>
          </cell>
          <cell r="B114" t="str">
            <v>GASTOS PAGADOS POR ANTICIPADO Y CARGOS DIFERIDOS</v>
          </cell>
          <cell r="C114">
            <v>7106654.1200000001</v>
          </cell>
          <cell r="D114">
            <v>7106654.1200000001</v>
          </cell>
        </row>
        <row r="115">
          <cell r="A115">
            <v>1240</v>
          </cell>
          <cell r="B115" t="str">
            <v>GASTOS PAGADOS POR ANTICIPADO Y CARGOS DIFERIDOS</v>
          </cell>
          <cell r="C115">
            <v>7106654.1200000001</v>
          </cell>
          <cell r="D115">
            <v>7106654.1200000001</v>
          </cell>
        </row>
        <row r="116">
          <cell r="A116">
            <v>124001</v>
          </cell>
          <cell r="B116" t="str">
            <v>SEGUROS</v>
          </cell>
          <cell r="C116">
            <v>54273.35</v>
          </cell>
          <cell r="D116">
            <v>54273.35</v>
          </cell>
        </row>
        <row r="117">
          <cell r="A117">
            <v>1240010100</v>
          </cell>
          <cell r="B117" t="str">
            <v>SOBRE PERSONAS</v>
          </cell>
          <cell r="C117">
            <v>1441.23</v>
          </cell>
          <cell r="D117">
            <v>1441.23</v>
          </cell>
        </row>
        <row r="118">
          <cell r="A118">
            <v>124001010001</v>
          </cell>
          <cell r="B118" t="str">
            <v>SEGURO DE VIDA</v>
          </cell>
          <cell r="C118">
            <v>1441.23</v>
          </cell>
          <cell r="D118">
            <v>1441.23</v>
          </cell>
        </row>
        <row r="119">
          <cell r="A119">
            <v>1240010200</v>
          </cell>
          <cell r="B119" t="str">
            <v>SOBRE BIENES</v>
          </cell>
          <cell r="C119">
            <v>2390.7399999999998</v>
          </cell>
          <cell r="D119">
            <v>2390.7399999999998</v>
          </cell>
        </row>
        <row r="120">
          <cell r="A120">
            <v>1240010300</v>
          </cell>
          <cell r="B120" t="str">
            <v>SOBRE RIESGOS DE INTERMEDIACION</v>
          </cell>
          <cell r="C120">
            <v>50441.38</v>
          </cell>
          <cell r="D120">
            <v>50441.38</v>
          </cell>
        </row>
        <row r="121">
          <cell r="A121">
            <v>124002</v>
          </cell>
          <cell r="B121" t="str">
            <v>ALQUILERES</v>
          </cell>
          <cell r="C121">
            <v>1620.38</v>
          </cell>
          <cell r="D121">
            <v>1620.38</v>
          </cell>
        </row>
        <row r="122">
          <cell r="A122">
            <v>1240020100</v>
          </cell>
          <cell r="B122" t="str">
            <v>LOCALES</v>
          </cell>
          <cell r="C122">
            <v>1620.38</v>
          </cell>
          <cell r="D122">
            <v>1620.38</v>
          </cell>
        </row>
        <row r="123">
          <cell r="A123">
            <v>124004</v>
          </cell>
          <cell r="B123" t="str">
            <v>INTANGIBLES</v>
          </cell>
          <cell r="C123">
            <v>2584152.61</v>
          </cell>
          <cell r="D123">
            <v>2584152.61</v>
          </cell>
        </row>
        <row r="124">
          <cell r="A124">
            <v>1240040100</v>
          </cell>
          <cell r="B124" t="str">
            <v>PROGRAMAS COMPUTACIONALES</v>
          </cell>
          <cell r="C124">
            <v>2584152.61</v>
          </cell>
          <cell r="D124">
            <v>2584152.61</v>
          </cell>
        </row>
        <row r="125">
          <cell r="A125">
            <v>124004010001</v>
          </cell>
          <cell r="B125" t="str">
            <v>ADQUIRIDOS POR LA EMPRESA</v>
          </cell>
          <cell r="C125">
            <v>2584152.61</v>
          </cell>
          <cell r="D125">
            <v>2584152.61</v>
          </cell>
        </row>
        <row r="126">
          <cell r="A126">
            <v>124006</v>
          </cell>
          <cell r="B126" t="str">
            <v>DIFERENCIAS TEMPORARIAS POR IMPUESTOS SOBRE LAS GANANCIAS</v>
          </cell>
          <cell r="C126">
            <v>67818.86</v>
          </cell>
          <cell r="D126">
            <v>67818.86</v>
          </cell>
        </row>
        <row r="127">
          <cell r="A127">
            <v>1240060100</v>
          </cell>
          <cell r="B127" t="str">
            <v>IMPUESTO SOBRE LA RENTA</v>
          </cell>
          <cell r="C127">
            <v>67818.86</v>
          </cell>
          <cell r="D127">
            <v>67818.86</v>
          </cell>
        </row>
        <row r="128">
          <cell r="A128">
            <v>124098</v>
          </cell>
          <cell r="B128" t="str">
            <v>OTROS PAGOS ANTICIPADOS</v>
          </cell>
          <cell r="C128">
            <v>1534310.64</v>
          </cell>
          <cell r="D128">
            <v>1534310.64</v>
          </cell>
        </row>
        <row r="129">
          <cell r="A129">
            <v>1240980100</v>
          </cell>
          <cell r="B129" t="str">
            <v>PAGO A CUENTA DEL IMPUESTO SOBRE LA RENTA</v>
          </cell>
          <cell r="C129">
            <v>929782.62</v>
          </cell>
          <cell r="D129">
            <v>929782.62</v>
          </cell>
        </row>
        <row r="130">
          <cell r="A130">
            <v>124098010001</v>
          </cell>
          <cell r="B130" t="str">
            <v>IMPUESTO SOBRE INGRESOS GRAVADOS</v>
          </cell>
          <cell r="C130">
            <v>809212.78</v>
          </cell>
          <cell r="D130">
            <v>809212.78</v>
          </cell>
        </row>
        <row r="131">
          <cell r="A131">
            <v>124098010002</v>
          </cell>
          <cell r="B131" t="str">
            <v>IMPUESTO RETENIDO SOBRE INGRESO GRAVADOS</v>
          </cell>
          <cell r="C131">
            <v>120569.84</v>
          </cell>
          <cell r="D131">
            <v>120569.84</v>
          </cell>
        </row>
        <row r="132">
          <cell r="A132">
            <v>1240980200</v>
          </cell>
          <cell r="B132" t="str">
            <v>SUSCRIPCIONES Y CONTRATOS DE MANTENIMIENTO</v>
          </cell>
          <cell r="C132">
            <v>285986.46999999997</v>
          </cell>
          <cell r="D132">
            <v>285986.46999999997</v>
          </cell>
        </row>
        <row r="133">
          <cell r="A133">
            <v>124098020001</v>
          </cell>
          <cell r="B133" t="str">
            <v>SUSCRIPCIONES</v>
          </cell>
          <cell r="C133">
            <v>20654.78</v>
          </cell>
          <cell r="D133">
            <v>20654.78</v>
          </cell>
        </row>
        <row r="134">
          <cell r="A134">
            <v>124098020002</v>
          </cell>
          <cell r="B134" t="str">
            <v>CONTRATOS DE MANTENIMIENTO</v>
          </cell>
          <cell r="C134">
            <v>265331.69</v>
          </cell>
          <cell r="D134">
            <v>265331.69</v>
          </cell>
        </row>
        <row r="135">
          <cell r="A135">
            <v>1240989100</v>
          </cell>
          <cell r="B135" t="str">
            <v>OTROS</v>
          </cell>
          <cell r="C135">
            <v>318541.55</v>
          </cell>
          <cell r="D135">
            <v>318541.55</v>
          </cell>
        </row>
        <row r="136">
          <cell r="A136">
            <v>124098910001</v>
          </cell>
          <cell r="B136" t="str">
            <v>IMPUESTOS MUNICIPALES</v>
          </cell>
          <cell r="C136">
            <v>23744.12</v>
          </cell>
          <cell r="D136">
            <v>23744.12</v>
          </cell>
        </row>
        <row r="137">
          <cell r="A137">
            <v>124098910002</v>
          </cell>
          <cell r="B137" t="str">
            <v>RENOVACION DE MATRICULA DE COMERCIO</v>
          </cell>
          <cell r="C137">
            <v>8661.44</v>
          </cell>
          <cell r="D137">
            <v>8661.44</v>
          </cell>
        </row>
        <row r="138">
          <cell r="A138">
            <v>124098910003</v>
          </cell>
          <cell r="B138" t="str">
            <v>PAGOS A PROVEEDORES</v>
          </cell>
          <cell r="C138">
            <v>286135.99</v>
          </cell>
          <cell r="D138">
            <v>286135.99</v>
          </cell>
        </row>
        <row r="139">
          <cell r="A139">
            <v>124099</v>
          </cell>
          <cell r="B139" t="str">
            <v>OTROS CARGOS DIFERIDOS</v>
          </cell>
          <cell r="C139">
            <v>2864478.28</v>
          </cell>
          <cell r="D139">
            <v>2864478.28</v>
          </cell>
        </row>
        <row r="140">
          <cell r="A140">
            <v>1240990100</v>
          </cell>
          <cell r="B140" t="str">
            <v>PRESTACIONES AL PERSONAL</v>
          </cell>
          <cell r="C140">
            <v>334.45</v>
          </cell>
          <cell r="D140">
            <v>334.45</v>
          </cell>
        </row>
        <row r="141">
          <cell r="A141">
            <v>1240999100</v>
          </cell>
          <cell r="B141" t="str">
            <v>OTROS</v>
          </cell>
          <cell r="C141">
            <v>2864143.83</v>
          </cell>
          <cell r="D141">
            <v>2864143.83</v>
          </cell>
        </row>
        <row r="142">
          <cell r="A142">
            <v>124099910003</v>
          </cell>
          <cell r="B142" t="str">
            <v>COMISIONES BANCARIAS</v>
          </cell>
          <cell r="C142">
            <v>2808685.5</v>
          </cell>
          <cell r="D142">
            <v>2808685.5</v>
          </cell>
        </row>
        <row r="143">
          <cell r="A143">
            <v>12409991000301</v>
          </cell>
          <cell r="B143" t="str">
            <v>BANCOS Y FINANCIERAS</v>
          </cell>
          <cell r="C143">
            <v>7291.7</v>
          </cell>
          <cell r="D143">
            <v>7291.7</v>
          </cell>
        </row>
        <row r="144">
          <cell r="A144">
            <v>12409991000306</v>
          </cell>
          <cell r="B144" t="str">
            <v>ENTIDADES EXTRANJERAS</v>
          </cell>
          <cell r="C144">
            <v>2801393.8</v>
          </cell>
          <cell r="D144">
            <v>2801393.8</v>
          </cell>
        </row>
        <row r="145">
          <cell r="A145">
            <v>124099910006</v>
          </cell>
          <cell r="B145" t="str">
            <v>PROYECTO</v>
          </cell>
          <cell r="C145">
            <v>10747.03</v>
          </cell>
          <cell r="D145">
            <v>10747.03</v>
          </cell>
        </row>
        <row r="146">
          <cell r="A146">
            <v>124099910009</v>
          </cell>
          <cell r="B146" t="str">
            <v>OTROS GASTOS SOBRE PRESTAMOS OBTENIDOS</v>
          </cell>
          <cell r="C146">
            <v>44711.3</v>
          </cell>
          <cell r="D146">
            <v>44711.3</v>
          </cell>
        </row>
        <row r="147">
          <cell r="A147">
            <v>12409991000901</v>
          </cell>
          <cell r="B147" t="str">
            <v>CONSULTORIAS POR PRESTAMOS</v>
          </cell>
          <cell r="C147">
            <v>44711.3</v>
          </cell>
          <cell r="D147">
            <v>44711.3</v>
          </cell>
        </row>
        <row r="148">
          <cell r="A148">
            <v>125</v>
          </cell>
          <cell r="B148" t="str">
            <v>CUENTAS POR COBRAR</v>
          </cell>
          <cell r="C148">
            <v>13023660.82</v>
          </cell>
          <cell r="D148">
            <v>13023660.82</v>
          </cell>
        </row>
        <row r="149">
          <cell r="A149">
            <v>1250</v>
          </cell>
          <cell r="B149" t="str">
            <v>CUENTAS POR COBRAR</v>
          </cell>
          <cell r="C149">
            <v>13070168.48</v>
          </cell>
          <cell r="D149">
            <v>13070168.48</v>
          </cell>
        </row>
        <row r="150">
          <cell r="A150">
            <v>125001</v>
          </cell>
          <cell r="B150" t="str">
            <v>SALDOS POR COBRAR</v>
          </cell>
          <cell r="C150">
            <v>269179.52000000002</v>
          </cell>
          <cell r="D150">
            <v>269179.52000000002</v>
          </cell>
        </row>
        <row r="151">
          <cell r="A151">
            <v>1250010100</v>
          </cell>
          <cell r="B151" t="str">
            <v>ASOCIADOS</v>
          </cell>
          <cell r="C151">
            <v>269179.52000000002</v>
          </cell>
          <cell r="D151">
            <v>269179.52000000002</v>
          </cell>
        </row>
        <row r="152">
          <cell r="A152">
            <v>125001010001</v>
          </cell>
          <cell r="B152" t="str">
            <v>A CAJAS DE CREDITO</v>
          </cell>
          <cell r="C152">
            <v>243832.21</v>
          </cell>
          <cell r="D152">
            <v>243832.21</v>
          </cell>
        </row>
        <row r="153">
          <cell r="A153">
            <v>125001010002</v>
          </cell>
          <cell r="B153" t="str">
            <v>A BANCOS DE LOS TRABAJADORES</v>
          </cell>
          <cell r="C153">
            <v>25347.31</v>
          </cell>
          <cell r="D153">
            <v>25347.31</v>
          </cell>
        </row>
        <row r="154">
          <cell r="A154">
            <v>125003</v>
          </cell>
          <cell r="B154" t="str">
            <v>PAGOS POR CUENTA AJENA</v>
          </cell>
          <cell r="C154">
            <v>448892.2</v>
          </cell>
          <cell r="D154">
            <v>448892.2</v>
          </cell>
        </row>
        <row r="155">
          <cell r="A155">
            <v>1250039101</v>
          </cell>
          <cell r="B155" t="str">
            <v>OTROS DEUDORES</v>
          </cell>
          <cell r="C155">
            <v>448892.2</v>
          </cell>
          <cell r="D155">
            <v>448892.2</v>
          </cell>
        </row>
        <row r="156">
          <cell r="A156">
            <v>125003910102</v>
          </cell>
          <cell r="B156" t="str">
            <v>COMISION - SERVICIOS DE TRANSACCIONES TARJETAS DE DEBITO - A</v>
          </cell>
          <cell r="C156">
            <v>3345.31</v>
          </cell>
          <cell r="D156">
            <v>3345.31</v>
          </cell>
        </row>
        <row r="157">
          <cell r="A157">
            <v>125003910107</v>
          </cell>
          <cell r="B157" t="str">
            <v>INTERCAMBIO DE TARJETAS PENDIENTE DE LIQUIDAR</v>
          </cell>
          <cell r="C157">
            <v>445546.89</v>
          </cell>
          <cell r="D157">
            <v>445546.89</v>
          </cell>
        </row>
        <row r="158">
          <cell r="A158">
            <v>125004</v>
          </cell>
          <cell r="B158" t="str">
            <v>SERVICIOS FINANCIEROS</v>
          </cell>
          <cell r="C158">
            <v>423227.23</v>
          </cell>
          <cell r="D158">
            <v>423227.23</v>
          </cell>
        </row>
        <row r="159">
          <cell r="A159">
            <v>1250049101</v>
          </cell>
          <cell r="B159" t="str">
            <v>OTROS SERVICIOS FINANCIEROS</v>
          </cell>
          <cell r="C159">
            <v>423227.23</v>
          </cell>
          <cell r="D159">
            <v>423227.23</v>
          </cell>
        </row>
        <row r="160">
          <cell r="A160">
            <v>125004910104</v>
          </cell>
          <cell r="B160" t="str">
            <v>SERVICIOS - ATM´S</v>
          </cell>
          <cell r="C160">
            <v>394925</v>
          </cell>
          <cell r="D160">
            <v>394925</v>
          </cell>
        </row>
        <row r="161">
          <cell r="A161">
            <v>12500491010404</v>
          </cell>
          <cell r="B161" t="str">
            <v>SERVICIO DE ATM´S A OTROS BANCOS POR COBRAR A ATH</v>
          </cell>
          <cell r="C161">
            <v>45120</v>
          </cell>
          <cell r="D161">
            <v>45120</v>
          </cell>
        </row>
        <row r="162">
          <cell r="A162">
            <v>12500491010405</v>
          </cell>
          <cell r="B162" t="str">
            <v>SERVICIO DE ATMs A OTROS BANCOS - VISA</v>
          </cell>
          <cell r="C162">
            <v>349805</v>
          </cell>
          <cell r="D162">
            <v>349805</v>
          </cell>
        </row>
        <row r="163">
          <cell r="A163">
            <v>1250049101040500</v>
          </cell>
          <cell r="B163" t="str">
            <v>SERVICIO DE ATMs TARJETAS EXTRANJERAS</v>
          </cell>
          <cell r="C163">
            <v>33890</v>
          </cell>
          <cell r="D163">
            <v>33890</v>
          </cell>
        </row>
        <row r="164">
          <cell r="A164">
            <v>1250049101040500</v>
          </cell>
          <cell r="B164" t="str">
            <v>SERVICIO DE ATMs TARJETAS DE BANCOS LOCALES</v>
          </cell>
          <cell r="C164">
            <v>315915</v>
          </cell>
          <cell r="D164">
            <v>315915</v>
          </cell>
        </row>
        <row r="165">
          <cell r="A165">
            <v>125004910105</v>
          </cell>
          <cell r="B165" t="str">
            <v>COMISIONES - ATM´S</v>
          </cell>
          <cell r="C165">
            <v>27327.919999999998</v>
          </cell>
          <cell r="D165">
            <v>27327.919999999998</v>
          </cell>
        </row>
        <row r="166">
          <cell r="A166">
            <v>12500491010504</v>
          </cell>
          <cell r="B166" t="str">
            <v>SERVICIO DE ATM´S A OTROS BANCOS POR COBRAR A ATH</v>
          </cell>
          <cell r="C166">
            <v>5508.1</v>
          </cell>
          <cell r="D166">
            <v>5508.1</v>
          </cell>
        </row>
        <row r="167">
          <cell r="A167">
            <v>12500491010505</v>
          </cell>
          <cell r="B167" t="str">
            <v>COMISION POR SERVICIO DE ATM A OTROS BANCOS - VISA</v>
          </cell>
          <cell r="C167">
            <v>21819.82</v>
          </cell>
          <cell r="D167">
            <v>21819.82</v>
          </cell>
        </row>
        <row r="168">
          <cell r="A168">
            <v>1250049101050500</v>
          </cell>
          <cell r="B168" t="str">
            <v>SERVICIO ATM A OTROS BANCOS - TARJETAS EXTRANJERAS</v>
          </cell>
          <cell r="C168">
            <v>5860.61</v>
          </cell>
          <cell r="D168">
            <v>5860.61</v>
          </cell>
        </row>
        <row r="169">
          <cell r="A169">
            <v>1250049101050500</v>
          </cell>
          <cell r="B169" t="str">
            <v>SERVICIO ATM A OTROS BANCOS - TARJETAS BANCOS LOCALES</v>
          </cell>
          <cell r="C169">
            <v>15959.21</v>
          </cell>
          <cell r="D169">
            <v>15959.21</v>
          </cell>
        </row>
        <row r="170">
          <cell r="A170">
            <v>125004910108</v>
          </cell>
          <cell r="B170" t="str">
            <v>CONTROVERSIAS SERVICIO ATM - TARJETAS BANCOS LOCALE</v>
          </cell>
          <cell r="C170">
            <v>974.31</v>
          </cell>
          <cell r="D170">
            <v>974.31</v>
          </cell>
        </row>
        <row r="171">
          <cell r="A171">
            <v>12500491010801</v>
          </cell>
          <cell r="B171" t="str">
            <v>CONTROVERSIAS SERVICIO ATM - TARJETAS EXTRANJERAS</v>
          </cell>
          <cell r="C171">
            <v>974.31</v>
          </cell>
          <cell r="D171">
            <v>974.31</v>
          </cell>
        </row>
        <row r="172">
          <cell r="A172">
            <v>125005</v>
          </cell>
          <cell r="B172" t="str">
            <v>ANTICIPOS</v>
          </cell>
          <cell r="C172">
            <v>122964.94</v>
          </cell>
          <cell r="D172">
            <v>122964.94</v>
          </cell>
        </row>
        <row r="173">
          <cell r="A173">
            <v>1250050201</v>
          </cell>
          <cell r="B173" t="str">
            <v>A PROVEEDORES</v>
          </cell>
          <cell r="C173">
            <v>122964.94</v>
          </cell>
          <cell r="D173">
            <v>122964.94</v>
          </cell>
        </row>
        <row r="174">
          <cell r="A174">
            <v>125099</v>
          </cell>
          <cell r="B174" t="str">
            <v>OTRAS</v>
          </cell>
          <cell r="C174">
            <v>11805904.59</v>
          </cell>
          <cell r="D174">
            <v>11805904.59</v>
          </cell>
        </row>
        <row r="175">
          <cell r="A175">
            <v>1250990101</v>
          </cell>
          <cell r="B175" t="str">
            <v>FALTANTES DE CAJEROS</v>
          </cell>
          <cell r="C175">
            <v>200</v>
          </cell>
          <cell r="D175">
            <v>200</v>
          </cell>
        </row>
        <row r="176">
          <cell r="A176">
            <v>125099010103</v>
          </cell>
          <cell r="B176" t="str">
            <v>FALTANTE EN ATM´S</v>
          </cell>
          <cell r="C176">
            <v>200</v>
          </cell>
          <cell r="D176">
            <v>200</v>
          </cell>
        </row>
        <row r="177">
          <cell r="A177">
            <v>1250999101</v>
          </cell>
          <cell r="B177" t="str">
            <v>OTRAS</v>
          </cell>
          <cell r="C177">
            <v>11805704.59</v>
          </cell>
          <cell r="D177">
            <v>11805704.59</v>
          </cell>
        </row>
        <row r="178">
          <cell r="A178">
            <v>125099910103</v>
          </cell>
          <cell r="B178" t="str">
            <v>DEPOSITOS EN GARANTIA</v>
          </cell>
          <cell r="C178">
            <v>29777.22</v>
          </cell>
          <cell r="D178">
            <v>29777.22</v>
          </cell>
        </row>
        <row r="179">
          <cell r="A179">
            <v>125099910105</v>
          </cell>
          <cell r="B179" t="str">
            <v>VALORES PENDIENTES DE OPERACIONES TRANSFER365</v>
          </cell>
          <cell r="C179">
            <v>938.01</v>
          </cell>
          <cell r="D179">
            <v>938.01</v>
          </cell>
        </row>
        <row r="180">
          <cell r="A180">
            <v>125099910107</v>
          </cell>
          <cell r="B180" t="str">
            <v>COLATERAL VISA</v>
          </cell>
          <cell r="C180">
            <v>2873612.96</v>
          </cell>
          <cell r="D180">
            <v>2873612.96</v>
          </cell>
        </row>
        <row r="181">
          <cell r="A181">
            <v>125099910112</v>
          </cell>
          <cell r="B181" t="str">
            <v>TRANSFERENCIA DE FONDOS</v>
          </cell>
          <cell r="C181">
            <v>1600870.55</v>
          </cell>
          <cell r="D181">
            <v>1600870.55</v>
          </cell>
        </row>
        <row r="182">
          <cell r="A182">
            <v>12509991011206</v>
          </cell>
          <cell r="B182" t="str">
            <v>LIQUIDACION INTERCAMBIO VISA LOCAL</v>
          </cell>
          <cell r="C182">
            <v>1298354.55</v>
          </cell>
          <cell r="D182">
            <v>1298354.55</v>
          </cell>
        </row>
        <row r="183">
          <cell r="A183">
            <v>12509991011207</v>
          </cell>
          <cell r="B183" t="str">
            <v>LIQUIDACION INTERCAMBIO VISA INTERNACIONAL</v>
          </cell>
          <cell r="C183">
            <v>302205.25</v>
          </cell>
          <cell r="D183">
            <v>302205.25</v>
          </cell>
        </row>
        <row r="184">
          <cell r="A184">
            <v>12509991011299</v>
          </cell>
          <cell r="B184" t="str">
            <v>OTROS</v>
          </cell>
          <cell r="C184">
            <v>310.75</v>
          </cell>
          <cell r="D184">
            <v>310.75</v>
          </cell>
        </row>
        <row r="185">
          <cell r="A185">
            <v>125099910113</v>
          </cell>
          <cell r="B185" t="str">
            <v>PLAN DE MARKETING</v>
          </cell>
          <cell r="C185">
            <v>120276.93</v>
          </cell>
          <cell r="D185">
            <v>120276.93</v>
          </cell>
        </row>
        <row r="186">
          <cell r="A186">
            <v>125099910114</v>
          </cell>
          <cell r="B186" t="str">
            <v>SALDO PRESTAMOS EX EMPLEADOS</v>
          </cell>
          <cell r="C186">
            <v>193542.42</v>
          </cell>
          <cell r="D186">
            <v>193542.42</v>
          </cell>
        </row>
        <row r="187">
          <cell r="A187">
            <v>125099910116</v>
          </cell>
          <cell r="B187" t="str">
            <v>CAMP. PROMOCIONAL SISTEMA FEDECREDITO</v>
          </cell>
          <cell r="C187">
            <v>31.86</v>
          </cell>
          <cell r="D187">
            <v>31.86</v>
          </cell>
        </row>
        <row r="188">
          <cell r="A188">
            <v>125099910122</v>
          </cell>
          <cell r="B188" t="str">
            <v>CADI</v>
          </cell>
          <cell r="C188">
            <v>175600.61</v>
          </cell>
          <cell r="D188">
            <v>175600.61</v>
          </cell>
        </row>
        <row r="189">
          <cell r="A189">
            <v>125099910123</v>
          </cell>
          <cell r="B189" t="str">
            <v>GASTOS POR COBRAR CADI</v>
          </cell>
          <cell r="C189">
            <v>3708.42</v>
          </cell>
          <cell r="D189">
            <v>3708.42</v>
          </cell>
        </row>
        <row r="190">
          <cell r="A190">
            <v>125099910129</v>
          </cell>
          <cell r="B190" t="str">
            <v>PROYECTOS</v>
          </cell>
          <cell r="C190">
            <v>1045089.26</v>
          </cell>
          <cell r="D190">
            <v>1045089.26</v>
          </cell>
        </row>
        <row r="191">
          <cell r="A191">
            <v>12509991012907</v>
          </cell>
          <cell r="B191" t="str">
            <v>PROYECTOS OTROS</v>
          </cell>
          <cell r="C191">
            <v>1045089.26</v>
          </cell>
          <cell r="D191">
            <v>1045089.26</v>
          </cell>
        </row>
        <row r="192">
          <cell r="A192">
            <v>125099910134</v>
          </cell>
          <cell r="B192" t="str">
            <v>CORPORACION FINANCIERA INTERNACIONAL</v>
          </cell>
          <cell r="C192">
            <v>5244444.03</v>
          </cell>
          <cell r="D192">
            <v>5244444.03</v>
          </cell>
        </row>
        <row r="193">
          <cell r="A193">
            <v>125099910135</v>
          </cell>
          <cell r="B193" t="str">
            <v>OPERACIONES POR APLICAR</v>
          </cell>
          <cell r="C193">
            <v>4055</v>
          </cell>
          <cell r="D193">
            <v>4055</v>
          </cell>
        </row>
        <row r="194">
          <cell r="A194">
            <v>125099910152</v>
          </cell>
          <cell r="B194" t="str">
            <v>SERVICIOS DE COLECTURIA EXTERNA</v>
          </cell>
          <cell r="C194">
            <v>79451.98</v>
          </cell>
          <cell r="D194">
            <v>79451.98</v>
          </cell>
        </row>
        <row r="195">
          <cell r="A195">
            <v>12509991015201</v>
          </cell>
          <cell r="B195" t="str">
            <v>PAGOS COLECTADOS</v>
          </cell>
          <cell r="C195">
            <v>79451.98</v>
          </cell>
          <cell r="D195">
            <v>79451.98</v>
          </cell>
        </row>
        <row r="196">
          <cell r="A196">
            <v>1250999101520100</v>
          </cell>
          <cell r="B196" t="str">
            <v>FARMACIAS ECONOMICAS</v>
          </cell>
          <cell r="C196">
            <v>79128.56</v>
          </cell>
          <cell r="D196">
            <v>79128.56</v>
          </cell>
        </row>
        <row r="197">
          <cell r="A197">
            <v>1250999101520100</v>
          </cell>
          <cell r="B197" t="str">
            <v>GRUPO MONGE - ALMACENES PRADO</v>
          </cell>
          <cell r="C197">
            <v>2</v>
          </cell>
          <cell r="D197">
            <v>2</v>
          </cell>
        </row>
        <row r="198">
          <cell r="A198">
            <v>1250999101520100</v>
          </cell>
          <cell r="B198" t="str">
            <v>SOVIPE COMERCIAL - ALMACENES WAY</v>
          </cell>
          <cell r="C198">
            <v>321.42</v>
          </cell>
          <cell r="D198">
            <v>321.42</v>
          </cell>
        </row>
        <row r="199">
          <cell r="A199">
            <v>125099910163</v>
          </cell>
          <cell r="B199" t="str">
            <v>COMISIONES POR SERVICIO</v>
          </cell>
          <cell r="C199">
            <v>66739.81</v>
          </cell>
          <cell r="D199">
            <v>66739.81</v>
          </cell>
        </row>
        <row r="200">
          <cell r="A200">
            <v>12509991016301</v>
          </cell>
          <cell r="B200" t="str">
            <v>COMISION POR COBRAR A COLECTORES</v>
          </cell>
          <cell r="C200">
            <v>66324.91</v>
          </cell>
          <cell r="D200">
            <v>66324.91</v>
          </cell>
        </row>
        <row r="201">
          <cell r="A201">
            <v>12509991016303</v>
          </cell>
          <cell r="B201" t="str">
            <v>COMISION POR SERVICIO DE COMERCIALIZACION DE SEGUROS</v>
          </cell>
          <cell r="C201">
            <v>296.13</v>
          </cell>
          <cell r="D201">
            <v>296.13</v>
          </cell>
        </row>
        <row r="202">
          <cell r="A202">
            <v>12509991016304</v>
          </cell>
          <cell r="B202" t="str">
            <v>COMISION POR SERVICIOS DE COMERCIALIZACION</v>
          </cell>
          <cell r="C202">
            <v>118.77</v>
          </cell>
          <cell r="D202">
            <v>118.77</v>
          </cell>
        </row>
        <row r="203">
          <cell r="A203">
            <v>1250999101630400</v>
          </cell>
          <cell r="B203" t="str">
            <v>COMISION POR COMERCIALIZACION DE SEGUROS REMESAS FAMILIARES</v>
          </cell>
          <cell r="C203">
            <v>118.77</v>
          </cell>
          <cell r="D203">
            <v>118.77</v>
          </cell>
        </row>
        <row r="204">
          <cell r="A204">
            <v>125099910166</v>
          </cell>
          <cell r="B204" t="str">
            <v>SERVICIOS DE COMERCIALIZACION</v>
          </cell>
          <cell r="C204">
            <v>715</v>
          </cell>
          <cell r="D204">
            <v>715</v>
          </cell>
        </row>
        <row r="205">
          <cell r="A205">
            <v>12509991016601</v>
          </cell>
          <cell r="B205" t="str">
            <v>INDEMNIZACION DE SEGURO REMESAS FAMILIARES</v>
          </cell>
          <cell r="C205">
            <v>715</v>
          </cell>
          <cell r="D205">
            <v>715</v>
          </cell>
        </row>
        <row r="206">
          <cell r="A206">
            <v>125099910199</v>
          </cell>
          <cell r="B206" t="str">
            <v>VARIAS</v>
          </cell>
          <cell r="C206">
            <v>366850.53</v>
          </cell>
          <cell r="D206">
            <v>366850.53</v>
          </cell>
        </row>
        <row r="207">
          <cell r="A207">
            <v>1259</v>
          </cell>
          <cell r="B207" t="str">
            <v>PROVISION DE INCOBRABILIDAD DE CUENTAS POR COBRAR</v>
          </cell>
          <cell r="C207">
            <v>-46507.66</v>
          </cell>
          <cell r="D207">
            <v>-46507.66</v>
          </cell>
        </row>
        <row r="208">
          <cell r="A208">
            <v>125900</v>
          </cell>
          <cell r="B208" t="str">
            <v>PROVISION DE INCOBRABILIDAD DE CUENTAS POR COBRAR</v>
          </cell>
          <cell r="C208">
            <v>-46507.66</v>
          </cell>
          <cell r="D208">
            <v>-46507.66</v>
          </cell>
        </row>
        <row r="209">
          <cell r="A209">
            <v>1259000001</v>
          </cell>
          <cell r="B209" t="str">
            <v>PROVISION POR INCOBRABILIDAD DE CUENTAS POR COBRAR</v>
          </cell>
          <cell r="C209">
            <v>-46507.66</v>
          </cell>
          <cell r="D209">
            <v>-46507.66</v>
          </cell>
        </row>
        <row r="210">
          <cell r="A210">
            <v>125900000101</v>
          </cell>
          <cell r="B210" t="str">
            <v>SALDOS POR COBRAR</v>
          </cell>
          <cell r="C210">
            <v>-46507.66</v>
          </cell>
          <cell r="D210">
            <v>-46507.66</v>
          </cell>
        </row>
        <row r="211">
          <cell r="A211">
            <v>126</v>
          </cell>
          <cell r="B211" t="str">
            <v>DERECHOS Y PARTICIPACIONES</v>
          </cell>
          <cell r="C211">
            <v>3525599.68</v>
          </cell>
          <cell r="D211">
            <v>3525599.68</v>
          </cell>
        </row>
        <row r="212">
          <cell r="A212">
            <v>1260</v>
          </cell>
          <cell r="B212" t="str">
            <v>DERECHOS Y PARTICIPACIONES</v>
          </cell>
          <cell r="C212">
            <v>3525599.68</v>
          </cell>
          <cell r="D212">
            <v>3525599.68</v>
          </cell>
        </row>
        <row r="213">
          <cell r="A213">
            <v>126001</v>
          </cell>
          <cell r="B213" t="str">
            <v>INVERSIONES CONJUNTAS</v>
          </cell>
          <cell r="C213">
            <v>3525599.68</v>
          </cell>
          <cell r="D213">
            <v>3525599.68</v>
          </cell>
        </row>
        <row r="214">
          <cell r="A214">
            <v>1260010101</v>
          </cell>
          <cell r="B214" t="str">
            <v>EN SOCIEDADES NACIONALES - VALOR DE ADQUISICION</v>
          </cell>
          <cell r="C214">
            <v>3032200</v>
          </cell>
          <cell r="D214">
            <v>3032200</v>
          </cell>
        </row>
        <row r="215">
          <cell r="A215">
            <v>126001010101</v>
          </cell>
          <cell r="B215" t="str">
            <v>COSTO DE ADQUISICION</v>
          </cell>
          <cell r="C215">
            <v>3032200</v>
          </cell>
          <cell r="D215">
            <v>3032200</v>
          </cell>
        </row>
        <row r="216">
          <cell r="A216">
            <v>1260019801</v>
          </cell>
          <cell r="B216" t="str">
            <v>EN SOCIEDADES NACIONALES - REVALUO</v>
          </cell>
          <cell r="C216">
            <v>493399.68</v>
          </cell>
          <cell r="D216">
            <v>493399.68</v>
          </cell>
        </row>
        <row r="217">
          <cell r="A217">
            <v>13</v>
          </cell>
          <cell r="B217" t="str">
            <v>ACTIVO FIJO</v>
          </cell>
          <cell r="C217">
            <v>14981230.43</v>
          </cell>
          <cell r="D217">
            <v>14981230.43</v>
          </cell>
        </row>
        <row r="218">
          <cell r="A218">
            <v>131</v>
          </cell>
          <cell r="B218" t="str">
            <v>NO DEPRECIABLES</v>
          </cell>
          <cell r="C218">
            <v>3573520.3</v>
          </cell>
          <cell r="D218">
            <v>3573520.3</v>
          </cell>
        </row>
        <row r="219">
          <cell r="A219">
            <v>1310</v>
          </cell>
          <cell r="B219" t="str">
            <v>NO DEPRECIABLES</v>
          </cell>
          <cell r="C219">
            <v>3573520.3</v>
          </cell>
          <cell r="D219">
            <v>3573520.3</v>
          </cell>
        </row>
        <row r="220">
          <cell r="A220">
            <v>131001</v>
          </cell>
          <cell r="B220" t="str">
            <v>TERRENOS</v>
          </cell>
          <cell r="C220">
            <v>1879277.17</v>
          </cell>
          <cell r="D220">
            <v>1879277.17</v>
          </cell>
        </row>
        <row r="221">
          <cell r="A221">
            <v>1310010100</v>
          </cell>
          <cell r="B221" t="str">
            <v>TERRENOS - VALOR DE ADQUISICION</v>
          </cell>
          <cell r="C221">
            <v>374985.69</v>
          </cell>
          <cell r="D221">
            <v>374985.69</v>
          </cell>
        </row>
        <row r="222">
          <cell r="A222">
            <v>1310019800</v>
          </cell>
          <cell r="B222" t="str">
            <v>TERRENOS ¨ REVALUO</v>
          </cell>
          <cell r="C222">
            <v>1504291.48</v>
          </cell>
          <cell r="D222">
            <v>1504291.48</v>
          </cell>
        </row>
        <row r="223">
          <cell r="A223">
            <v>131002</v>
          </cell>
          <cell r="B223" t="str">
            <v>CONSTRUCCIONES EN PROCESO</v>
          </cell>
          <cell r="C223">
            <v>1240187.77</v>
          </cell>
          <cell r="D223">
            <v>1240187.77</v>
          </cell>
        </row>
        <row r="224">
          <cell r="A224">
            <v>1310020100</v>
          </cell>
          <cell r="B224" t="str">
            <v>INMUEBLES</v>
          </cell>
          <cell r="C224">
            <v>1240187.77</v>
          </cell>
          <cell r="D224">
            <v>1240187.77</v>
          </cell>
        </row>
        <row r="225">
          <cell r="A225">
            <v>131003</v>
          </cell>
          <cell r="B225" t="str">
            <v>MOBILIARIO Y EQUIPO POR UTILIZAR</v>
          </cell>
          <cell r="C225">
            <v>454055.36</v>
          </cell>
          <cell r="D225">
            <v>454055.36</v>
          </cell>
        </row>
        <row r="226">
          <cell r="A226">
            <v>1310030200</v>
          </cell>
          <cell r="B226" t="str">
            <v>MOBILIARIO Y EQUIPO EN EXISTENCIA</v>
          </cell>
          <cell r="C226">
            <v>454055.36</v>
          </cell>
          <cell r="D226">
            <v>454055.36</v>
          </cell>
        </row>
        <row r="227">
          <cell r="A227">
            <v>132</v>
          </cell>
          <cell r="B227" t="str">
            <v>DEPRECIABLES</v>
          </cell>
          <cell r="C227">
            <v>11300944.689999999</v>
          </cell>
          <cell r="D227">
            <v>11300944.689999999</v>
          </cell>
        </row>
        <row r="228">
          <cell r="A228">
            <v>1320</v>
          </cell>
          <cell r="B228" t="str">
            <v>DEPRECIABLES</v>
          </cell>
          <cell r="C228">
            <v>25355564.530000001</v>
          </cell>
          <cell r="D228">
            <v>25355564.530000001</v>
          </cell>
        </row>
        <row r="229">
          <cell r="A229">
            <v>132001</v>
          </cell>
          <cell r="B229" t="str">
            <v>EDIFICACIONES</v>
          </cell>
          <cell r="C229">
            <v>12207505.189999999</v>
          </cell>
          <cell r="D229">
            <v>12207505.189999999</v>
          </cell>
        </row>
        <row r="230">
          <cell r="A230">
            <v>1320010100</v>
          </cell>
          <cell r="B230" t="str">
            <v>EDIFICACIONES - VALOR DE ADQUISICION</v>
          </cell>
          <cell r="C230">
            <v>9264466.1699999999</v>
          </cell>
          <cell r="D230">
            <v>9264466.1699999999</v>
          </cell>
        </row>
        <row r="231">
          <cell r="A231">
            <v>132001010001</v>
          </cell>
          <cell r="B231" t="str">
            <v>EDIFICACIONES PROPIAS</v>
          </cell>
          <cell r="C231">
            <v>9264466.1699999999</v>
          </cell>
          <cell r="D231">
            <v>9264466.1699999999</v>
          </cell>
        </row>
        <row r="232">
          <cell r="A232">
            <v>1320019800</v>
          </cell>
          <cell r="B232" t="str">
            <v>EDIFICACIONES ¨ REVALUO</v>
          </cell>
          <cell r="C232">
            <v>2943039.02</v>
          </cell>
          <cell r="D232">
            <v>2943039.02</v>
          </cell>
        </row>
        <row r="233">
          <cell r="A233">
            <v>132002</v>
          </cell>
          <cell r="B233" t="str">
            <v>EQUIPO DE COMPUTACION</v>
          </cell>
          <cell r="C233">
            <v>7864811.25</v>
          </cell>
          <cell r="D233">
            <v>7864811.25</v>
          </cell>
        </row>
        <row r="234">
          <cell r="A234">
            <v>1320020100</v>
          </cell>
          <cell r="B234" t="str">
            <v>EQUIPO DE COMPUTACION - VALOR DE ADQUISICION</v>
          </cell>
          <cell r="C234">
            <v>7864811.25</v>
          </cell>
          <cell r="D234">
            <v>7864811.25</v>
          </cell>
        </row>
        <row r="235">
          <cell r="A235">
            <v>132002010001</v>
          </cell>
          <cell r="B235" t="str">
            <v>EQUIPO DE COMPUTACION PROPIO</v>
          </cell>
          <cell r="C235">
            <v>7864811.25</v>
          </cell>
          <cell r="D235">
            <v>7864811.25</v>
          </cell>
        </row>
        <row r="236">
          <cell r="A236">
            <v>132003</v>
          </cell>
          <cell r="B236" t="str">
            <v>EQUIPO DE OFICINA</v>
          </cell>
          <cell r="C236">
            <v>347182.6</v>
          </cell>
          <cell r="D236">
            <v>347182.6</v>
          </cell>
        </row>
        <row r="237">
          <cell r="A237">
            <v>1320030100</v>
          </cell>
          <cell r="B237" t="str">
            <v>EQUIPO DE OFICINA - VALOR DE ADQUISICION</v>
          </cell>
          <cell r="C237">
            <v>347182.6</v>
          </cell>
          <cell r="D237">
            <v>347182.6</v>
          </cell>
        </row>
        <row r="238">
          <cell r="A238">
            <v>132003010001</v>
          </cell>
          <cell r="B238" t="str">
            <v>EQUIPO DE OFICINA PROPIO</v>
          </cell>
          <cell r="C238">
            <v>347182.6</v>
          </cell>
          <cell r="D238">
            <v>347182.6</v>
          </cell>
        </row>
        <row r="239">
          <cell r="A239">
            <v>132004</v>
          </cell>
          <cell r="B239" t="str">
            <v>MOBILIARIO</v>
          </cell>
          <cell r="C239">
            <v>498562.68</v>
          </cell>
          <cell r="D239">
            <v>498562.68</v>
          </cell>
        </row>
        <row r="240">
          <cell r="A240">
            <v>1320040100</v>
          </cell>
          <cell r="B240" t="str">
            <v>MOBILIARIO - VALOR DE ADQUISICION</v>
          </cell>
          <cell r="C240">
            <v>498562.68</v>
          </cell>
          <cell r="D240">
            <v>498562.68</v>
          </cell>
        </row>
        <row r="241">
          <cell r="A241">
            <v>132004010001</v>
          </cell>
          <cell r="B241" t="str">
            <v>MOBILIARIO PROPIO</v>
          </cell>
          <cell r="C241">
            <v>498562.68</v>
          </cell>
          <cell r="D241">
            <v>498562.68</v>
          </cell>
        </row>
        <row r="242">
          <cell r="A242">
            <v>132005</v>
          </cell>
          <cell r="B242" t="str">
            <v>VEHICULOS</v>
          </cell>
          <cell r="C242">
            <v>1055686.1299999999</v>
          </cell>
          <cell r="D242">
            <v>1055686.1299999999</v>
          </cell>
        </row>
        <row r="243">
          <cell r="A243">
            <v>1320050100</v>
          </cell>
          <cell r="B243" t="str">
            <v>VEHICULOS - VALOR DE ADQUISICION</v>
          </cell>
          <cell r="C243">
            <v>1055686.1299999999</v>
          </cell>
          <cell r="D243">
            <v>1055686.1299999999</v>
          </cell>
        </row>
        <row r="244">
          <cell r="A244">
            <v>132005010001</v>
          </cell>
          <cell r="B244" t="str">
            <v>VEHICULOS PROPIOS</v>
          </cell>
          <cell r="C244">
            <v>1055686.1299999999</v>
          </cell>
          <cell r="D244">
            <v>1055686.1299999999</v>
          </cell>
        </row>
        <row r="245">
          <cell r="A245">
            <v>132006</v>
          </cell>
          <cell r="B245" t="str">
            <v>MAQUINARIA, EQUIPO Y HERRAMIENTA</v>
          </cell>
          <cell r="C245">
            <v>3381816.68</v>
          </cell>
          <cell r="D245">
            <v>3381816.68</v>
          </cell>
        </row>
        <row r="246">
          <cell r="A246">
            <v>1320060100</v>
          </cell>
          <cell r="B246" t="str">
            <v>MAQUINARIA, EQUIPO Y HERRAMIENTA - VALOR DE ADQUISICION.</v>
          </cell>
          <cell r="C246">
            <v>3381816.68</v>
          </cell>
          <cell r="D246">
            <v>3381816.68</v>
          </cell>
        </row>
        <row r="247">
          <cell r="A247">
            <v>132006010001</v>
          </cell>
          <cell r="B247" t="str">
            <v>MAQUINARIA, EQUIPO Y HERRAMIENTA PROPIAS</v>
          </cell>
          <cell r="C247">
            <v>3381816.68</v>
          </cell>
          <cell r="D247">
            <v>3381816.68</v>
          </cell>
        </row>
        <row r="248">
          <cell r="A248">
            <v>1329</v>
          </cell>
          <cell r="B248" t="str">
            <v>DEPRECIACION ACUMULADA</v>
          </cell>
          <cell r="C248">
            <v>-14054619.84</v>
          </cell>
          <cell r="D248">
            <v>-14054619.84</v>
          </cell>
        </row>
        <row r="249">
          <cell r="A249">
            <v>132901</v>
          </cell>
          <cell r="B249" t="str">
            <v>VALOR HISTORICO</v>
          </cell>
          <cell r="C249">
            <v>-12056287.66</v>
          </cell>
          <cell r="D249">
            <v>-12056287.66</v>
          </cell>
        </row>
        <row r="250">
          <cell r="A250">
            <v>1329010100</v>
          </cell>
          <cell r="B250" t="str">
            <v>EDIFICACIONES</v>
          </cell>
          <cell r="C250">
            <v>-2953340.2</v>
          </cell>
          <cell r="D250">
            <v>-2953340.2</v>
          </cell>
        </row>
        <row r="251">
          <cell r="A251">
            <v>1329010200</v>
          </cell>
          <cell r="B251" t="str">
            <v>EQUIPO DE COMPUTACION</v>
          </cell>
          <cell r="C251">
            <v>-5638974.7000000002</v>
          </cell>
          <cell r="D251">
            <v>-5638974.7000000002</v>
          </cell>
        </row>
        <row r="252">
          <cell r="A252">
            <v>1329010300</v>
          </cell>
          <cell r="B252" t="str">
            <v>EQUIPO DE OFICINA</v>
          </cell>
          <cell r="C252">
            <v>-255312.27</v>
          </cell>
          <cell r="D252">
            <v>-255312.27</v>
          </cell>
        </row>
        <row r="253">
          <cell r="A253">
            <v>1329010400</v>
          </cell>
          <cell r="B253" t="str">
            <v>MOBILIARIO</v>
          </cell>
          <cell r="C253">
            <v>-429439.14</v>
          </cell>
          <cell r="D253">
            <v>-429439.14</v>
          </cell>
        </row>
        <row r="254">
          <cell r="A254">
            <v>1329010500</v>
          </cell>
          <cell r="B254" t="str">
            <v>VEHICULOS</v>
          </cell>
          <cell r="C254">
            <v>-887399.23</v>
          </cell>
          <cell r="D254">
            <v>-887399.23</v>
          </cell>
        </row>
        <row r="255">
          <cell r="A255">
            <v>1329010600</v>
          </cell>
          <cell r="B255" t="str">
            <v>MAQUINARIA, EQUIPO Y HERRAMIENTA</v>
          </cell>
          <cell r="C255">
            <v>-1891822.12</v>
          </cell>
          <cell r="D255">
            <v>-1891822.12</v>
          </cell>
        </row>
        <row r="256">
          <cell r="A256">
            <v>132902</v>
          </cell>
          <cell r="B256" t="str">
            <v>REVALUOS</v>
          </cell>
          <cell r="C256">
            <v>-1998332.18</v>
          </cell>
          <cell r="D256">
            <v>-1998332.18</v>
          </cell>
        </row>
        <row r="257">
          <cell r="A257">
            <v>1329020100</v>
          </cell>
          <cell r="B257" t="str">
            <v>EDIFICACIONES</v>
          </cell>
          <cell r="C257">
            <v>-1998332.18</v>
          </cell>
          <cell r="D257">
            <v>-1998332.18</v>
          </cell>
        </row>
        <row r="258">
          <cell r="A258">
            <v>133</v>
          </cell>
          <cell r="B258" t="str">
            <v>AMORTIZABLES</v>
          </cell>
          <cell r="C258">
            <v>106765.44</v>
          </cell>
          <cell r="D258">
            <v>106765.44</v>
          </cell>
        </row>
        <row r="259">
          <cell r="A259">
            <v>1330</v>
          </cell>
          <cell r="B259" t="str">
            <v>AMORTIZABLES</v>
          </cell>
          <cell r="C259">
            <v>106765.44</v>
          </cell>
          <cell r="D259">
            <v>106765.44</v>
          </cell>
        </row>
        <row r="260">
          <cell r="A260">
            <v>133002</v>
          </cell>
          <cell r="B260" t="str">
            <v>REMODELACIONES Y READECUACIONES</v>
          </cell>
          <cell r="C260">
            <v>106765.44</v>
          </cell>
          <cell r="D260">
            <v>106765.44</v>
          </cell>
        </row>
        <row r="261">
          <cell r="A261">
            <v>1330020100</v>
          </cell>
          <cell r="B261" t="str">
            <v>INMUEBLES PROPIOS</v>
          </cell>
          <cell r="C261">
            <v>106765.44</v>
          </cell>
          <cell r="D261">
            <v>106765.44</v>
          </cell>
        </row>
        <row r="262">
          <cell r="A262">
            <v>0</v>
          </cell>
          <cell r="B262"/>
          <cell r="C262"/>
          <cell r="D262"/>
        </row>
        <row r="263">
          <cell r="A263">
            <v>0</v>
          </cell>
          <cell r="B263" t="str">
            <v>TOTAL ACTIVO</v>
          </cell>
          <cell r="C263">
            <v>604885928.62</v>
          </cell>
          <cell r="D263">
            <v>604885928.62</v>
          </cell>
        </row>
        <row r="264">
          <cell r="A264">
            <v>0</v>
          </cell>
          <cell r="B264"/>
          <cell r="C264"/>
          <cell r="D264"/>
        </row>
        <row r="265">
          <cell r="A265">
            <v>71</v>
          </cell>
          <cell r="B265" t="str">
            <v>COSTOS DE OPERACIONES DE INTERMEDIACION</v>
          </cell>
          <cell r="C265">
            <v>2420212.13</v>
          </cell>
          <cell r="D265">
            <v>2420212.13</v>
          </cell>
        </row>
        <row r="266">
          <cell r="A266">
            <v>711</v>
          </cell>
          <cell r="B266" t="str">
            <v>CAPTACION DE RECURSOS</v>
          </cell>
          <cell r="C266">
            <v>2403666.61</v>
          </cell>
          <cell r="D266">
            <v>2403666.61</v>
          </cell>
        </row>
        <row r="267">
          <cell r="A267">
            <v>7110</v>
          </cell>
          <cell r="B267" t="str">
            <v>CAPTACION DE RECURSOS</v>
          </cell>
          <cell r="C267">
            <v>2403666.61</v>
          </cell>
          <cell r="D267">
            <v>2403666.61</v>
          </cell>
        </row>
        <row r="268">
          <cell r="A268">
            <v>711001</v>
          </cell>
          <cell r="B268" t="str">
            <v>DEPOSITOS</v>
          </cell>
          <cell r="C268">
            <v>30178.080000000002</v>
          </cell>
          <cell r="D268">
            <v>30178.080000000002</v>
          </cell>
        </row>
        <row r="269">
          <cell r="A269">
            <v>7110010200</v>
          </cell>
          <cell r="B269" t="str">
            <v>INTERESES DE DEPOSITOS A PLAZO</v>
          </cell>
          <cell r="C269">
            <v>30178.080000000002</v>
          </cell>
          <cell r="D269">
            <v>30178.080000000002</v>
          </cell>
        </row>
        <row r="270">
          <cell r="A270">
            <v>711001020001</v>
          </cell>
          <cell r="B270" t="str">
            <v>PACTADOS HASTA UN AÑO PLAZO</v>
          </cell>
          <cell r="C270">
            <v>30178.080000000002</v>
          </cell>
          <cell r="D270">
            <v>30178.080000000002</v>
          </cell>
        </row>
        <row r="271">
          <cell r="A271">
            <v>71100102000102</v>
          </cell>
          <cell r="B271" t="str">
            <v>A 30 DIAS PLAZO</v>
          </cell>
          <cell r="C271">
            <v>30178.080000000002</v>
          </cell>
          <cell r="D271">
            <v>30178.080000000002</v>
          </cell>
        </row>
        <row r="272">
          <cell r="A272">
            <v>711002</v>
          </cell>
          <cell r="B272" t="str">
            <v>PRESTAMOS PARA TERCEROS</v>
          </cell>
          <cell r="C272">
            <v>2305524.36</v>
          </cell>
          <cell r="D272">
            <v>2305524.36</v>
          </cell>
        </row>
        <row r="273">
          <cell r="A273">
            <v>7110020100</v>
          </cell>
          <cell r="B273" t="str">
            <v>INTERESES</v>
          </cell>
          <cell r="C273">
            <v>2053038.1</v>
          </cell>
          <cell r="D273">
            <v>2053038.1</v>
          </cell>
        </row>
        <row r="274">
          <cell r="A274">
            <v>711002010001</v>
          </cell>
          <cell r="B274" t="str">
            <v>PACTADOS HASTA UN AÑO PLAZO</v>
          </cell>
          <cell r="C274">
            <v>58561.64</v>
          </cell>
          <cell r="D274">
            <v>58561.64</v>
          </cell>
        </row>
        <row r="275">
          <cell r="A275">
            <v>711002010002</v>
          </cell>
          <cell r="B275" t="str">
            <v>PACTADOS A MAS DE UN AÑO PLAZO</v>
          </cell>
          <cell r="C275">
            <v>82250.44</v>
          </cell>
          <cell r="D275">
            <v>82250.44</v>
          </cell>
        </row>
        <row r="276">
          <cell r="A276">
            <v>711002010003</v>
          </cell>
          <cell r="B276" t="str">
            <v>PACTADOS A CINCO O MAS AÑOS PLAZO</v>
          </cell>
          <cell r="C276">
            <v>1912226.02</v>
          </cell>
          <cell r="D276">
            <v>1912226.02</v>
          </cell>
        </row>
        <row r="277">
          <cell r="A277">
            <v>7110020200</v>
          </cell>
          <cell r="B277" t="str">
            <v>COMISIONES</v>
          </cell>
          <cell r="C277">
            <v>252486.26</v>
          </cell>
          <cell r="D277">
            <v>252486.26</v>
          </cell>
        </row>
        <row r="278">
          <cell r="A278">
            <v>711002020001</v>
          </cell>
          <cell r="B278" t="str">
            <v>PACTADOS HASTA UN AÑO PLAZO</v>
          </cell>
          <cell r="C278">
            <v>3756.66</v>
          </cell>
          <cell r="D278">
            <v>3756.66</v>
          </cell>
        </row>
        <row r="279">
          <cell r="A279">
            <v>711002020003</v>
          </cell>
          <cell r="B279" t="str">
            <v>PACTADOS A CINCO O MAS AÑOS PLAZO</v>
          </cell>
          <cell r="C279">
            <v>248729.60000000001</v>
          </cell>
          <cell r="D279">
            <v>248729.60000000001</v>
          </cell>
        </row>
        <row r="280">
          <cell r="A280">
            <v>711007</v>
          </cell>
          <cell r="B280" t="str">
            <v>OTROS COSTOS DE INTERMEDIACION</v>
          </cell>
          <cell r="C280">
            <v>67964.17</v>
          </cell>
          <cell r="D280">
            <v>67964.17</v>
          </cell>
        </row>
        <row r="281">
          <cell r="A281">
            <v>7110070300</v>
          </cell>
          <cell r="B281" t="str">
            <v>COMISIONES PAGADAS POR ADQUISICION DE TITULOS VALORES</v>
          </cell>
          <cell r="C281">
            <v>67964.17</v>
          </cell>
          <cell r="D281">
            <v>67964.17</v>
          </cell>
        </row>
        <row r="282">
          <cell r="A282">
            <v>712</v>
          </cell>
          <cell r="B282" t="str">
            <v>SANEAMIENTO DE ACTIVOS DE INTERMEDIACION</v>
          </cell>
          <cell r="C282">
            <v>16545.52</v>
          </cell>
          <cell r="D282">
            <v>16545.52</v>
          </cell>
        </row>
        <row r="283">
          <cell r="A283">
            <v>7120</v>
          </cell>
          <cell r="B283" t="str">
            <v>SANEAMIENTO DE ACTIVOS DE INTERMEDIACION</v>
          </cell>
          <cell r="C283">
            <v>16545.52</v>
          </cell>
          <cell r="D283">
            <v>16545.52</v>
          </cell>
        </row>
        <row r="284">
          <cell r="A284">
            <v>712000</v>
          </cell>
          <cell r="B284" t="str">
            <v>SANEAMIENTO DE ACTIVOS DE INTERMEDIACION</v>
          </cell>
          <cell r="C284">
            <v>16545.52</v>
          </cell>
          <cell r="D284">
            <v>16545.52</v>
          </cell>
        </row>
        <row r="285">
          <cell r="A285">
            <v>7120000200</v>
          </cell>
          <cell r="B285" t="str">
            <v>SANEAMIENTO DE PRESTAMOS E INTERESES</v>
          </cell>
          <cell r="C285">
            <v>16545.52</v>
          </cell>
          <cell r="D285">
            <v>16545.52</v>
          </cell>
        </row>
        <row r="286">
          <cell r="A286">
            <v>712000020002</v>
          </cell>
          <cell r="B286" t="str">
            <v>INTERESES</v>
          </cell>
          <cell r="C286">
            <v>26.78</v>
          </cell>
          <cell r="D286">
            <v>26.78</v>
          </cell>
        </row>
        <row r="287">
          <cell r="A287">
            <v>71200002000201</v>
          </cell>
          <cell r="B287" t="str">
            <v>RESERVA PRESTAMOS CATEGORIA A2 Y B</v>
          </cell>
          <cell r="C287">
            <v>26.78</v>
          </cell>
          <cell r="D287">
            <v>26.78</v>
          </cell>
        </row>
        <row r="288">
          <cell r="A288">
            <v>712000020003</v>
          </cell>
          <cell r="B288" t="str">
            <v>RESERVA VOLUNTARIA DE PRESTAMOS</v>
          </cell>
          <cell r="C288">
            <v>16518.740000000002</v>
          </cell>
          <cell r="D288">
            <v>16518.740000000002</v>
          </cell>
        </row>
        <row r="289">
          <cell r="A289">
            <v>72</v>
          </cell>
          <cell r="B289" t="str">
            <v>COSTOS DE OTRAS OPERACIONES</v>
          </cell>
          <cell r="C289">
            <v>2230789.1</v>
          </cell>
          <cell r="D289">
            <v>2230789.1</v>
          </cell>
        </row>
        <row r="290">
          <cell r="A290">
            <v>722</v>
          </cell>
          <cell r="B290" t="str">
            <v>PRESTACION DE SERVICIOS</v>
          </cell>
          <cell r="C290">
            <v>2230789.1</v>
          </cell>
          <cell r="D290">
            <v>2230789.1</v>
          </cell>
        </row>
        <row r="291">
          <cell r="A291">
            <v>7220</v>
          </cell>
          <cell r="B291" t="str">
            <v>PRESTACION DE SERVICIOS</v>
          </cell>
          <cell r="C291">
            <v>2230789.1</v>
          </cell>
          <cell r="D291">
            <v>2230789.1</v>
          </cell>
        </row>
        <row r="292">
          <cell r="A292">
            <v>722001</v>
          </cell>
          <cell r="B292" t="str">
            <v>PRESTACION DE SERVICIOS FINANCIEROS</v>
          </cell>
          <cell r="C292">
            <v>2137166.1800000002</v>
          </cell>
          <cell r="D292">
            <v>2137166.1800000002</v>
          </cell>
        </row>
        <row r="293">
          <cell r="A293">
            <v>7220010000</v>
          </cell>
          <cell r="B293" t="str">
            <v>PRESTACION DE SERVICIOS FINANCIEROS</v>
          </cell>
          <cell r="C293">
            <v>2137166.1800000002</v>
          </cell>
          <cell r="D293">
            <v>2137166.1800000002</v>
          </cell>
        </row>
        <row r="294">
          <cell r="A294">
            <v>722001000006</v>
          </cell>
          <cell r="B294" t="str">
            <v>UNIDAD PYME</v>
          </cell>
          <cell r="C294">
            <v>81262.77</v>
          </cell>
          <cell r="D294">
            <v>81262.77</v>
          </cell>
        </row>
        <row r="295">
          <cell r="A295">
            <v>722001000010</v>
          </cell>
          <cell r="B295" t="str">
            <v>RESGUARDO Y CUSTODIA DE DOCUMENTOS</v>
          </cell>
          <cell r="C295">
            <v>819.13</v>
          </cell>
          <cell r="D295">
            <v>819.13</v>
          </cell>
        </row>
        <row r="296">
          <cell r="A296">
            <v>722001000013</v>
          </cell>
          <cell r="B296" t="str">
            <v>SERVICIOS POR PAGO DE REMESAS FAMILIARES</v>
          </cell>
          <cell r="C296">
            <v>72969.929999999993</v>
          </cell>
          <cell r="D296">
            <v>72969.929999999993</v>
          </cell>
        </row>
        <row r="297">
          <cell r="A297">
            <v>722001000014</v>
          </cell>
          <cell r="B297" t="str">
            <v>CALL CENTER</v>
          </cell>
          <cell r="C297">
            <v>0.04</v>
          </cell>
          <cell r="D297">
            <v>0.04</v>
          </cell>
        </row>
        <row r="298">
          <cell r="A298">
            <v>722001000015</v>
          </cell>
          <cell r="B298" t="str">
            <v>TARJETAS</v>
          </cell>
          <cell r="C298">
            <v>1258837.51</v>
          </cell>
          <cell r="D298">
            <v>1258837.51</v>
          </cell>
        </row>
        <row r="299">
          <cell r="A299">
            <v>72200100001501</v>
          </cell>
          <cell r="B299" t="str">
            <v>TARJETA DE CREDITO</v>
          </cell>
          <cell r="C299">
            <v>822230.49</v>
          </cell>
          <cell r="D299">
            <v>822230.49</v>
          </cell>
        </row>
        <row r="300">
          <cell r="A300">
            <v>72200100001502</v>
          </cell>
          <cell r="B300" t="str">
            <v>TARJETA DE DEBITO</v>
          </cell>
          <cell r="C300">
            <v>436607.02</v>
          </cell>
          <cell r="D300">
            <v>436607.02</v>
          </cell>
        </row>
        <row r="301">
          <cell r="A301">
            <v>722001000024</v>
          </cell>
          <cell r="B301" t="str">
            <v>SERVICIO SARO</v>
          </cell>
          <cell r="C301">
            <v>22073.97</v>
          </cell>
          <cell r="D301">
            <v>22073.97</v>
          </cell>
        </row>
        <row r="302">
          <cell r="A302">
            <v>722001000025</v>
          </cell>
          <cell r="B302" t="str">
            <v>SERVICIO CREDIT SCORING</v>
          </cell>
          <cell r="C302">
            <v>21889.31</v>
          </cell>
          <cell r="D302">
            <v>21889.31</v>
          </cell>
        </row>
        <row r="303">
          <cell r="A303">
            <v>722001000041</v>
          </cell>
          <cell r="B303" t="str">
            <v>SERVICIO DE SALUD A TU ALCANCE</v>
          </cell>
          <cell r="C303">
            <v>369.88</v>
          </cell>
          <cell r="D303">
            <v>369.88</v>
          </cell>
        </row>
        <row r="304">
          <cell r="A304">
            <v>722001000042</v>
          </cell>
          <cell r="B304" t="str">
            <v>COMISIONES ATM´S</v>
          </cell>
          <cell r="C304">
            <v>981.4</v>
          </cell>
          <cell r="D304">
            <v>981.4</v>
          </cell>
        </row>
        <row r="305">
          <cell r="A305">
            <v>72200100004203</v>
          </cell>
          <cell r="B305" t="str">
            <v>COMISION A ATH POR OPERACIONES DE OTROS BANCOS EN ATM DE FCB</v>
          </cell>
          <cell r="C305">
            <v>981.4</v>
          </cell>
          <cell r="D305">
            <v>981.4</v>
          </cell>
        </row>
        <row r="306">
          <cell r="A306">
            <v>722001000043</v>
          </cell>
          <cell r="B306" t="str">
            <v>ADMINISTRACION Y OTROS COSTOS POR SERVICIO EN ATM´S</v>
          </cell>
          <cell r="C306">
            <v>366128.08</v>
          </cell>
          <cell r="D306">
            <v>366128.08</v>
          </cell>
        </row>
        <row r="307">
          <cell r="A307">
            <v>722001000046</v>
          </cell>
          <cell r="B307" t="str">
            <v>CORRESPONSALES NO BANCARIOS</v>
          </cell>
          <cell r="C307">
            <v>537.9</v>
          </cell>
          <cell r="D307">
            <v>537.9</v>
          </cell>
        </row>
        <row r="308">
          <cell r="A308">
            <v>72200100004601</v>
          </cell>
          <cell r="B308" t="str">
            <v>COMISION POR SERVICIOS DE RED DE CNB</v>
          </cell>
          <cell r="C308">
            <v>537.9</v>
          </cell>
          <cell r="D308">
            <v>537.9</v>
          </cell>
        </row>
        <row r="309">
          <cell r="A309">
            <v>722001000048</v>
          </cell>
          <cell r="B309" t="str">
            <v>ADMINISTRACION Y OTROS COSTOS POR SERVICIOS DE CNB</v>
          </cell>
          <cell r="C309">
            <v>40080.17</v>
          </cell>
          <cell r="D309">
            <v>40080.17</v>
          </cell>
        </row>
        <row r="310">
          <cell r="A310">
            <v>722001000056</v>
          </cell>
          <cell r="B310" t="str">
            <v>BANCA MOVIL</v>
          </cell>
          <cell r="C310">
            <v>48042.080000000002</v>
          </cell>
          <cell r="D310">
            <v>48042.080000000002</v>
          </cell>
        </row>
        <row r="311">
          <cell r="A311">
            <v>72200100005601</v>
          </cell>
          <cell r="B311" t="str">
            <v>COMISION POR SERVICIO DE BANCA MOVIL</v>
          </cell>
          <cell r="C311">
            <v>14727.31</v>
          </cell>
          <cell r="D311">
            <v>14727.31</v>
          </cell>
        </row>
        <row r="312">
          <cell r="A312">
            <v>72200100005602</v>
          </cell>
          <cell r="B312" t="str">
            <v>ADMINISTRACION Y OTROS COSTOS POR SERVICIO DE BANCA MOVIL</v>
          </cell>
          <cell r="C312">
            <v>33314.769999999997</v>
          </cell>
          <cell r="D312">
            <v>33314.769999999997</v>
          </cell>
        </row>
        <row r="313">
          <cell r="A313">
            <v>722001000060</v>
          </cell>
          <cell r="B313" t="str">
            <v>CALL CENTER TARJETAS</v>
          </cell>
          <cell r="C313">
            <v>203993.81</v>
          </cell>
          <cell r="D313">
            <v>203993.81</v>
          </cell>
        </row>
        <row r="314">
          <cell r="A314">
            <v>722001000066</v>
          </cell>
          <cell r="B314" t="str">
            <v>SERVICIO DE KIOSKOS FINANCIEROS</v>
          </cell>
          <cell r="C314">
            <v>5449.75</v>
          </cell>
          <cell r="D314">
            <v>5449.75</v>
          </cell>
        </row>
        <row r="315">
          <cell r="A315">
            <v>72200100006603</v>
          </cell>
          <cell r="B315" t="str">
            <v>COMISION POR SERVICIO DE ADMINISTRACION DE KIOSKOS</v>
          </cell>
          <cell r="C315">
            <v>5449.75</v>
          </cell>
          <cell r="D315">
            <v>5449.75</v>
          </cell>
        </row>
        <row r="316">
          <cell r="A316">
            <v>722001000099</v>
          </cell>
          <cell r="B316" t="str">
            <v>OTROS</v>
          </cell>
          <cell r="C316">
            <v>13730.45</v>
          </cell>
          <cell r="D316">
            <v>13730.45</v>
          </cell>
        </row>
        <row r="317">
          <cell r="A317">
            <v>722002</v>
          </cell>
          <cell r="B317" t="str">
            <v>PRESTACION DE SERVICIOS TECNICOS</v>
          </cell>
          <cell r="C317">
            <v>93622.92</v>
          </cell>
          <cell r="D317">
            <v>93622.92</v>
          </cell>
        </row>
        <row r="318">
          <cell r="A318">
            <v>7220020300</v>
          </cell>
          <cell r="B318" t="str">
            <v>SERVICIOS DE CAPACITACION</v>
          </cell>
          <cell r="C318">
            <v>33848.18</v>
          </cell>
          <cell r="D318">
            <v>33848.18</v>
          </cell>
        </row>
        <row r="319">
          <cell r="A319">
            <v>7220020700</v>
          </cell>
          <cell r="B319" t="str">
            <v>ASESORIA</v>
          </cell>
          <cell r="C319">
            <v>25975.52</v>
          </cell>
          <cell r="D319">
            <v>25975.52</v>
          </cell>
        </row>
        <row r="320">
          <cell r="A320">
            <v>7220029100</v>
          </cell>
          <cell r="B320" t="str">
            <v>OTROS</v>
          </cell>
          <cell r="C320">
            <v>33799.22</v>
          </cell>
          <cell r="D320">
            <v>33799.22</v>
          </cell>
        </row>
        <row r="321">
          <cell r="A321">
            <v>722002910002</v>
          </cell>
          <cell r="B321" t="str">
            <v>SERVICIO DE ORGANIZACION Y METODO</v>
          </cell>
          <cell r="C321">
            <v>379.67</v>
          </cell>
          <cell r="D321">
            <v>379.67</v>
          </cell>
        </row>
        <row r="322">
          <cell r="A322">
            <v>722002910003</v>
          </cell>
          <cell r="B322" t="str">
            <v>SERVICIO DE SELECCION Y EVALUACION DE RECURSOS HUMANOS</v>
          </cell>
          <cell r="C322">
            <v>5024.0600000000004</v>
          </cell>
          <cell r="D322">
            <v>5024.0600000000004</v>
          </cell>
        </row>
        <row r="323">
          <cell r="A323">
            <v>722002910004</v>
          </cell>
          <cell r="B323" t="str">
            <v>SERVICIO DE CIERRE CENTRALIZADO EN CADI</v>
          </cell>
          <cell r="C323">
            <v>28395.49</v>
          </cell>
          <cell r="D323">
            <v>28395.49</v>
          </cell>
        </row>
        <row r="324">
          <cell r="A324">
            <v>0</v>
          </cell>
          <cell r="B324"/>
          <cell r="C324"/>
          <cell r="D324"/>
        </row>
        <row r="325">
          <cell r="A325">
            <v>0</v>
          </cell>
          <cell r="B325" t="str">
            <v>TOTAL COSTOS</v>
          </cell>
          <cell r="C325">
            <v>4651001.2300000004</v>
          </cell>
          <cell r="D325">
            <v>4651001.2300000004</v>
          </cell>
        </row>
        <row r="326">
          <cell r="A326">
            <v>0</v>
          </cell>
          <cell r="B326"/>
          <cell r="C326"/>
          <cell r="D326"/>
        </row>
        <row r="327">
          <cell r="A327">
            <v>81</v>
          </cell>
          <cell r="B327" t="str">
            <v>GASTOS DE OPERACION</v>
          </cell>
          <cell r="C327">
            <v>2282040.94</v>
          </cell>
          <cell r="D327">
            <v>2282040.94</v>
          </cell>
        </row>
        <row r="328">
          <cell r="A328">
            <v>811</v>
          </cell>
          <cell r="B328" t="str">
            <v>GASTOS DE FUNCIONARIOS Y EMPLEADOS</v>
          </cell>
          <cell r="C328">
            <v>1240665.74</v>
          </cell>
          <cell r="D328">
            <v>1240665.74</v>
          </cell>
        </row>
        <row r="329">
          <cell r="A329">
            <v>8110</v>
          </cell>
          <cell r="B329" t="str">
            <v>GASTOS DE FUNCIONARIOS Y EMPLEADOS</v>
          </cell>
          <cell r="C329">
            <v>1240665.74</v>
          </cell>
          <cell r="D329">
            <v>1240665.74</v>
          </cell>
        </row>
        <row r="330">
          <cell r="A330">
            <v>811001</v>
          </cell>
          <cell r="B330" t="str">
            <v>REMUNERACIONES</v>
          </cell>
          <cell r="C330">
            <v>539107.31000000006</v>
          </cell>
          <cell r="D330">
            <v>539107.31000000006</v>
          </cell>
        </row>
        <row r="331">
          <cell r="A331">
            <v>8110010100</v>
          </cell>
          <cell r="B331" t="str">
            <v>SALARIOS ORDINARIOS</v>
          </cell>
          <cell r="C331">
            <v>530103.80000000005</v>
          </cell>
          <cell r="D331">
            <v>530103.80000000005</v>
          </cell>
        </row>
        <row r="332">
          <cell r="A332">
            <v>8110010200</v>
          </cell>
          <cell r="B332" t="str">
            <v>SALARIOS EXTRAORDINARIOS</v>
          </cell>
          <cell r="C332">
            <v>9003.51</v>
          </cell>
          <cell r="D332">
            <v>9003.51</v>
          </cell>
        </row>
        <row r="333">
          <cell r="A333">
            <v>811002</v>
          </cell>
          <cell r="B333" t="str">
            <v>PRESTACIONES AL PERSONAL</v>
          </cell>
          <cell r="C333">
            <v>394893.71</v>
          </cell>
          <cell r="D333">
            <v>394893.71</v>
          </cell>
        </row>
        <row r="334">
          <cell r="A334">
            <v>8110020100</v>
          </cell>
          <cell r="B334" t="str">
            <v>AGUINALDOS Y BONIFICACIONES</v>
          </cell>
          <cell r="C334">
            <v>192261.63</v>
          </cell>
          <cell r="D334">
            <v>192261.63</v>
          </cell>
        </row>
        <row r="335">
          <cell r="A335">
            <v>811002010001</v>
          </cell>
          <cell r="B335" t="str">
            <v>AGUINALDO</v>
          </cell>
          <cell r="C335">
            <v>47147.360000000001</v>
          </cell>
          <cell r="D335">
            <v>47147.360000000001</v>
          </cell>
        </row>
        <row r="336">
          <cell r="A336">
            <v>811002010002</v>
          </cell>
          <cell r="B336" t="str">
            <v>BONIFICACIONES</v>
          </cell>
          <cell r="C336">
            <v>145114.26999999999</v>
          </cell>
          <cell r="D336">
            <v>145114.26999999999</v>
          </cell>
        </row>
        <row r="337">
          <cell r="A337">
            <v>8110020200</v>
          </cell>
          <cell r="B337" t="str">
            <v>VACACIONES</v>
          </cell>
          <cell r="C337">
            <v>50393.95</v>
          </cell>
          <cell r="D337">
            <v>50393.95</v>
          </cell>
        </row>
        <row r="338">
          <cell r="A338">
            <v>811002020001</v>
          </cell>
          <cell r="B338" t="str">
            <v>ORDINARIAS</v>
          </cell>
          <cell r="C338">
            <v>50393.95</v>
          </cell>
          <cell r="D338">
            <v>50393.95</v>
          </cell>
        </row>
        <row r="339">
          <cell r="A339">
            <v>8110020300</v>
          </cell>
          <cell r="B339" t="str">
            <v>UNIFORMES</v>
          </cell>
          <cell r="C339">
            <v>1391.86</v>
          </cell>
          <cell r="D339">
            <v>1391.86</v>
          </cell>
        </row>
        <row r="340">
          <cell r="A340">
            <v>8110020400</v>
          </cell>
          <cell r="B340" t="str">
            <v>SEGURO SOCIAL Y F.S.V.</v>
          </cell>
          <cell r="C340">
            <v>18885.009999999998</v>
          </cell>
          <cell r="D340">
            <v>18885.009999999998</v>
          </cell>
        </row>
        <row r="341">
          <cell r="A341">
            <v>811002040001</v>
          </cell>
          <cell r="B341" t="str">
            <v>SALUD</v>
          </cell>
          <cell r="C341">
            <v>18885.009999999998</v>
          </cell>
          <cell r="D341">
            <v>18885.009999999998</v>
          </cell>
        </row>
        <row r="342">
          <cell r="A342">
            <v>8110020500</v>
          </cell>
          <cell r="B342" t="str">
            <v>INSAFOR</v>
          </cell>
          <cell r="C342">
            <v>2415.2399999999998</v>
          </cell>
          <cell r="D342">
            <v>2415.2399999999998</v>
          </cell>
        </row>
        <row r="343">
          <cell r="A343">
            <v>8110020600</v>
          </cell>
          <cell r="B343" t="str">
            <v>GASTOS MEDICOS</v>
          </cell>
          <cell r="C343">
            <v>3201.1</v>
          </cell>
          <cell r="D343">
            <v>3201.1</v>
          </cell>
        </row>
        <row r="344">
          <cell r="A344">
            <v>8110020800</v>
          </cell>
          <cell r="B344" t="str">
            <v>ATENCIONES Y RECREACIONES</v>
          </cell>
          <cell r="C344">
            <v>12555.17</v>
          </cell>
          <cell r="D344">
            <v>12555.17</v>
          </cell>
        </row>
        <row r="345">
          <cell r="A345">
            <v>811002080001</v>
          </cell>
          <cell r="B345" t="str">
            <v>ATENCIONES SOCIALES</v>
          </cell>
          <cell r="C345">
            <v>5522.08</v>
          </cell>
          <cell r="D345">
            <v>5522.08</v>
          </cell>
        </row>
        <row r="346">
          <cell r="A346">
            <v>811002080002</v>
          </cell>
          <cell r="B346" t="str">
            <v>ACTIVIDADES DEPORTIVAS, CULTURALES Y OTRAS</v>
          </cell>
          <cell r="C346">
            <v>7033.09</v>
          </cell>
          <cell r="D346">
            <v>7033.09</v>
          </cell>
        </row>
        <row r="347">
          <cell r="A347">
            <v>8110020900</v>
          </cell>
          <cell r="B347" t="str">
            <v>OTROS SEGUROS</v>
          </cell>
          <cell r="C347">
            <v>30527.34</v>
          </cell>
          <cell r="D347">
            <v>30527.34</v>
          </cell>
        </row>
        <row r="348">
          <cell r="A348">
            <v>811002090001</v>
          </cell>
          <cell r="B348" t="str">
            <v>DE VIDA</v>
          </cell>
          <cell r="C348">
            <v>7183.01</v>
          </cell>
          <cell r="D348">
            <v>7183.01</v>
          </cell>
        </row>
        <row r="349">
          <cell r="A349">
            <v>811002090002</v>
          </cell>
          <cell r="B349" t="str">
            <v>DE FIDELIDAD</v>
          </cell>
          <cell r="C349">
            <v>4325.8900000000003</v>
          </cell>
          <cell r="D349">
            <v>4325.8900000000003</v>
          </cell>
        </row>
        <row r="350">
          <cell r="A350">
            <v>811002090003</v>
          </cell>
          <cell r="B350" t="str">
            <v>MEDICO HOSPITALARIO</v>
          </cell>
          <cell r="C350">
            <v>19018.439999999999</v>
          </cell>
          <cell r="D350">
            <v>19018.439999999999</v>
          </cell>
        </row>
        <row r="351">
          <cell r="A351">
            <v>8110021000</v>
          </cell>
          <cell r="B351" t="str">
            <v>AFP'S</v>
          </cell>
          <cell r="C351">
            <v>34160.83</v>
          </cell>
          <cell r="D351">
            <v>34160.83</v>
          </cell>
        </row>
        <row r="352">
          <cell r="A352">
            <v>811002100001</v>
          </cell>
          <cell r="B352" t="str">
            <v>CONFIA</v>
          </cell>
          <cell r="C352">
            <v>16064.71</v>
          </cell>
          <cell r="D352">
            <v>16064.71</v>
          </cell>
        </row>
        <row r="353">
          <cell r="A353">
            <v>811002100002</v>
          </cell>
          <cell r="B353" t="str">
            <v>CRECER</v>
          </cell>
          <cell r="C353">
            <v>18096.12</v>
          </cell>
          <cell r="D353">
            <v>18096.12</v>
          </cell>
        </row>
        <row r="354">
          <cell r="A354">
            <v>8110029100</v>
          </cell>
          <cell r="B354" t="str">
            <v>OTRAS PRESTACIONES AL PERSONAL</v>
          </cell>
          <cell r="C354">
            <v>49101.58</v>
          </cell>
          <cell r="D354">
            <v>49101.58</v>
          </cell>
        </row>
        <row r="355">
          <cell r="A355">
            <v>811002910001</v>
          </cell>
          <cell r="B355" t="str">
            <v>PRESTACION ALIMENTARIA</v>
          </cell>
          <cell r="C355">
            <v>14662.18</v>
          </cell>
          <cell r="D355">
            <v>14662.18</v>
          </cell>
        </row>
        <row r="356">
          <cell r="A356">
            <v>811002910002</v>
          </cell>
          <cell r="B356" t="str">
            <v>CAFE, AZUCAR Y ALIMENTACION</v>
          </cell>
          <cell r="C356">
            <v>6924.41</v>
          </cell>
          <cell r="D356">
            <v>6924.41</v>
          </cell>
        </row>
        <row r="357">
          <cell r="A357">
            <v>811002910003</v>
          </cell>
          <cell r="B357" t="str">
            <v>PRESTACION 25% I.S.S.S.</v>
          </cell>
          <cell r="C357">
            <v>21724.74</v>
          </cell>
          <cell r="D357">
            <v>21724.74</v>
          </cell>
        </row>
        <row r="358">
          <cell r="A358">
            <v>811002910004</v>
          </cell>
          <cell r="B358" t="str">
            <v>LENTES</v>
          </cell>
          <cell r="C358">
            <v>240</v>
          </cell>
          <cell r="D358">
            <v>240</v>
          </cell>
        </row>
        <row r="359">
          <cell r="A359">
            <v>811002910005</v>
          </cell>
          <cell r="B359" t="str">
            <v>INDEMNIZACION POR RETIRO VOLUNTARIO</v>
          </cell>
          <cell r="C359">
            <v>178.36</v>
          </cell>
          <cell r="D359">
            <v>178.36</v>
          </cell>
        </row>
        <row r="360">
          <cell r="A360">
            <v>811002910006</v>
          </cell>
          <cell r="B360" t="str">
            <v>IPSFA</v>
          </cell>
          <cell r="C360">
            <v>271.89</v>
          </cell>
          <cell r="D360">
            <v>271.89</v>
          </cell>
        </row>
        <row r="361">
          <cell r="A361">
            <v>811002910099</v>
          </cell>
          <cell r="B361" t="str">
            <v>OTRAS</v>
          </cell>
          <cell r="C361">
            <v>5100</v>
          </cell>
          <cell r="D361">
            <v>5100</v>
          </cell>
        </row>
        <row r="362">
          <cell r="A362">
            <v>811003</v>
          </cell>
          <cell r="B362" t="str">
            <v>INDEMNIZACIONES AL PERSONAL</v>
          </cell>
          <cell r="C362">
            <v>55289.919999999998</v>
          </cell>
          <cell r="D362">
            <v>55289.919999999998</v>
          </cell>
        </row>
        <row r="363">
          <cell r="A363">
            <v>8110030100</v>
          </cell>
          <cell r="B363" t="str">
            <v>POR DESPIDO</v>
          </cell>
          <cell r="C363">
            <v>55289.919999999998</v>
          </cell>
          <cell r="D363">
            <v>55289.919999999998</v>
          </cell>
        </row>
        <row r="364">
          <cell r="A364">
            <v>811004</v>
          </cell>
          <cell r="B364" t="str">
            <v>GASTOS DEL DIRECTORIO</v>
          </cell>
          <cell r="C364">
            <v>183365.09</v>
          </cell>
          <cell r="D364">
            <v>183365.09</v>
          </cell>
        </row>
        <row r="365">
          <cell r="A365">
            <v>8110040100</v>
          </cell>
          <cell r="B365" t="str">
            <v>DIETAS</v>
          </cell>
          <cell r="C365">
            <v>157500</v>
          </cell>
          <cell r="D365">
            <v>157500</v>
          </cell>
        </row>
        <row r="366">
          <cell r="A366">
            <v>811004010001</v>
          </cell>
          <cell r="B366" t="str">
            <v>CONSEJO DIRECTIVO O JUNTA DIRECTIVA</v>
          </cell>
          <cell r="C366">
            <v>157500</v>
          </cell>
          <cell r="D366">
            <v>157500</v>
          </cell>
        </row>
        <row r="367">
          <cell r="A367">
            <v>8110049100</v>
          </cell>
          <cell r="B367" t="str">
            <v>OTRAS PRESTACIONES</v>
          </cell>
          <cell r="C367">
            <v>25865.09</v>
          </cell>
          <cell r="D367">
            <v>25865.09</v>
          </cell>
        </row>
        <row r="368">
          <cell r="A368">
            <v>811004910001</v>
          </cell>
          <cell r="B368" t="str">
            <v>ALIMENTACION</v>
          </cell>
          <cell r="C368">
            <v>591.89</v>
          </cell>
          <cell r="D368">
            <v>591.89</v>
          </cell>
        </row>
        <row r="369">
          <cell r="A369">
            <v>811004910002</v>
          </cell>
          <cell r="B369" t="str">
            <v>SEGURO MEDICO HOSPITALARIO</v>
          </cell>
          <cell r="C369">
            <v>15642.99</v>
          </cell>
          <cell r="D369">
            <v>15642.99</v>
          </cell>
        </row>
        <row r="370">
          <cell r="A370">
            <v>811004910003</v>
          </cell>
          <cell r="B370" t="str">
            <v>SEGURO DE VIDA</v>
          </cell>
          <cell r="C370">
            <v>7446.84</v>
          </cell>
          <cell r="D370">
            <v>7446.84</v>
          </cell>
        </row>
        <row r="371">
          <cell r="A371">
            <v>811004910005</v>
          </cell>
          <cell r="B371" t="str">
            <v>GASTOS DE VIAJE</v>
          </cell>
          <cell r="C371">
            <v>1200</v>
          </cell>
          <cell r="D371">
            <v>1200</v>
          </cell>
        </row>
        <row r="372">
          <cell r="A372">
            <v>811004910099</v>
          </cell>
          <cell r="B372" t="str">
            <v>OTRAS</v>
          </cell>
          <cell r="C372">
            <v>983.37</v>
          </cell>
          <cell r="D372">
            <v>983.37</v>
          </cell>
        </row>
        <row r="373">
          <cell r="A373">
            <v>811005</v>
          </cell>
          <cell r="B373" t="str">
            <v>OTROS GASTOS DEL PERSONAL</v>
          </cell>
          <cell r="C373">
            <v>68009.710000000006</v>
          </cell>
          <cell r="D373">
            <v>68009.710000000006</v>
          </cell>
        </row>
        <row r="374">
          <cell r="A374">
            <v>8110050100</v>
          </cell>
          <cell r="B374" t="str">
            <v>CAPACITACION</v>
          </cell>
          <cell r="C374">
            <v>25604.85</v>
          </cell>
          <cell r="D374">
            <v>25604.85</v>
          </cell>
        </row>
        <row r="375">
          <cell r="A375">
            <v>811005010001</v>
          </cell>
          <cell r="B375" t="str">
            <v>INSTITUTOCIONAL</v>
          </cell>
          <cell r="C375">
            <v>19436.849999999999</v>
          </cell>
          <cell r="D375">
            <v>19436.849999999999</v>
          </cell>
        </row>
        <row r="376">
          <cell r="A376">
            <v>811005010002</v>
          </cell>
          <cell r="B376" t="str">
            <v>PROGRAMA DE BECAS A EMPLEADOS</v>
          </cell>
          <cell r="C376">
            <v>6168</v>
          </cell>
          <cell r="D376">
            <v>6168</v>
          </cell>
        </row>
        <row r="377">
          <cell r="A377">
            <v>8110050200</v>
          </cell>
          <cell r="B377" t="str">
            <v>GASTOS DE VIAJE</v>
          </cell>
          <cell r="C377">
            <v>6792.61</v>
          </cell>
          <cell r="D377">
            <v>6792.61</v>
          </cell>
        </row>
        <row r="378">
          <cell r="A378">
            <v>8110050300</v>
          </cell>
          <cell r="B378" t="str">
            <v>COMBUSTIBLE Y LUBRICANTES</v>
          </cell>
          <cell r="C378">
            <v>40.42</v>
          </cell>
          <cell r="D378">
            <v>40.42</v>
          </cell>
        </row>
        <row r="379">
          <cell r="A379">
            <v>8110050400</v>
          </cell>
          <cell r="B379" t="str">
            <v>VI TICOS Y TRANSPORTE</v>
          </cell>
          <cell r="C379">
            <v>35571.83</v>
          </cell>
          <cell r="D379">
            <v>35571.83</v>
          </cell>
        </row>
        <row r="380">
          <cell r="A380">
            <v>811005040001</v>
          </cell>
          <cell r="B380" t="str">
            <v>VIATICOS</v>
          </cell>
          <cell r="C380">
            <v>6015.8</v>
          </cell>
          <cell r="D380">
            <v>6015.8</v>
          </cell>
        </row>
        <row r="381">
          <cell r="A381">
            <v>811005040002</v>
          </cell>
          <cell r="B381" t="str">
            <v>TRANSPORTE</v>
          </cell>
          <cell r="C381">
            <v>9325.4</v>
          </cell>
          <cell r="D381">
            <v>9325.4</v>
          </cell>
        </row>
        <row r="382">
          <cell r="A382">
            <v>811005040003</v>
          </cell>
          <cell r="B382" t="str">
            <v>KILOMETRAJE</v>
          </cell>
          <cell r="C382">
            <v>20230.63</v>
          </cell>
          <cell r="D382">
            <v>20230.63</v>
          </cell>
        </row>
        <row r="383">
          <cell r="A383">
            <v>812</v>
          </cell>
          <cell r="B383" t="str">
            <v>GASTOS GENERALES</v>
          </cell>
          <cell r="C383">
            <v>850502.27</v>
          </cell>
          <cell r="D383">
            <v>850502.27</v>
          </cell>
        </row>
        <row r="384">
          <cell r="A384">
            <v>8120</v>
          </cell>
          <cell r="B384" t="str">
            <v>GASTOS GENERALES</v>
          </cell>
          <cell r="C384">
            <v>850502.27</v>
          </cell>
          <cell r="D384">
            <v>850502.27</v>
          </cell>
        </row>
        <row r="385">
          <cell r="A385">
            <v>812001</v>
          </cell>
          <cell r="B385" t="str">
            <v>CONSUMO DE MATERIALES</v>
          </cell>
          <cell r="C385">
            <v>22709.97</v>
          </cell>
          <cell r="D385">
            <v>22709.97</v>
          </cell>
        </row>
        <row r="386">
          <cell r="A386">
            <v>8120010100</v>
          </cell>
          <cell r="B386" t="str">
            <v>COMBUSTIBLE Y LUBRICANTES</v>
          </cell>
          <cell r="C386">
            <v>3705.65</v>
          </cell>
          <cell r="D386">
            <v>3705.65</v>
          </cell>
        </row>
        <row r="387">
          <cell r="A387">
            <v>8120010200</v>
          </cell>
          <cell r="B387" t="str">
            <v>PAPELERIA Y UTILES</v>
          </cell>
          <cell r="C387">
            <v>8169.83</v>
          </cell>
          <cell r="D387">
            <v>8169.83</v>
          </cell>
        </row>
        <row r="388">
          <cell r="A388">
            <v>8120010300</v>
          </cell>
          <cell r="B388" t="str">
            <v>MATERIALES DE LIMPIEZA</v>
          </cell>
          <cell r="C388">
            <v>10834.49</v>
          </cell>
          <cell r="D388">
            <v>10834.49</v>
          </cell>
        </row>
        <row r="389">
          <cell r="A389">
            <v>812002</v>
          </cell>
          <cell r="B389" t="str">
            <v>REPARACION Y MANTENIMIENTO DE ACTIVO FIJO</v>
          </cell>
          <cell r="C389">
            <v>50379.67</v>
          </cell>
          <cell r="D389">
            <v>50379.67</v>
          </cell>
        </row>
        <row r="390">
          <cell r="A390">
            <v>8120020100</v>
          </cell>
          <cell r="B390" t="str">
            <v>EDIFICIOS PROPIOS</v>
          </cell>
          <cell r="C390">
            <v>29325.5</v>
          </cell>
          <cell r="D390">
            <v>29325.5</v>
          </cell>
        </row>
        <row r="391">
          <cell r="A391">
            <v>812002010001</v>
          </cell>
          <cell r="B391" t="str">
            <v>OFICINA CENTRAL</v>
          </cell>
          <cell r="C391">
            <v>11993.41</v>
          </cell>
          <cell r="D391">
            <v>11993.41</v>
          </cell>
        </row>
        <row r="392">
          <cell r="A392">
            <v>812002010002</v>
          </cell>
          <cell r="B392" t="str">
            <v>CENTRO RECREATIVO</v>
          </cell>
          <cell r="C392">
            <v>10557.64</v>
          </cell>
          <cell r="D392">
            <v>10557.64</v>
          </cell>
        </row>
        <row r="393">
          <cell r="A393">
            <v>812002010003</v>
          </cell>
          <cell r="B393" t="str">
            <v>AGENCIAS</v>
          </cell>
          <cell r="C393">
            <v>6774.45</v>
          </cell>
          <cell r="D393">
            <v>6774.45</v>
          </cell>
        </row>
        <row r="394">
          <cell r="A394">
            <v>8120020200</v>
          </cell>
          <cell r="B394" t="str">
            <v>EQUIPO DE COMPUTACION</v>
          </cell>
          <cell r="C394">
            <v>8820.0300000000007</v>
          </cell>
          <cell r="D394">
            <v>8820.0300000000007</v>
          </cell>
        </row>
        <row r="395">
          <cell r="A395">
            <v>8120020300</v>
          </cell>
          <cell r="B395" t="str">
            <v>VEHICULOS</v>
          </cell>
          <cell r="C395">
            <v>4196.68</v>
          </cell>
          <cell r="D395">
            <v>4196.68</v>
          </cell>
        </row>
        <row r="396">
          <cell r="A396">
            <v>8120020400</v>
          </cell>
          <cell r="B396" t="str">
            <v>MOBILIARIO Y EQUIPO DE OFICINA</v>
          </cell>
          <cell r="C396">
            <v>8037.46</v>
          </cell>
          <cell r="D396">
            <v>8037.46</v>
          </cell>
        </row>
        <row r="397">
          <cell r="A397">
            <v>812002040001</v>
          </cell>
          <cell r="B397" t="str">
            <v>MOBILIARIO</v>
          </cell>
          <cell r="C397">
            <v>517.29999999999995</v>
          </cell>
          <cell r="D397">
            <v>517.29999999999995</v>
          </cell>
        </row>
        <row r="398">
          <cell r="A398">
            <v>812002040002</v>
          </cell>
          <cell r="B398" t="str">
            <v>EQUIPO</v>
          </cell>
          <cell r="C398">
            <v>7520.16</v>
          </cell>
          <cell r="D398">
            <v>7520.16</v>
          </cell>
        </row>
        <row r="399">
          <cell r="A399">
            <v>81200204000201</v>
          </cell>
          <cell r="B399" t="str">
            <v>EQUIPO DE OFICINA</v>
          </cell>
          <cell r="C399">
            <v>240</v>
          </cell>
          <cell r="D399">
            <v>240</v>
          </cell>
        </row>
        <row r="400">
          <cell r="A400">
            <v>81200204000202</v>
          </cell>
          <cell r="B400" t="str">
            <v>AIRE ACONDICIONADO</v>
          </cell>
          <cell r="C400">
            <v>6320.16</v>
          </cell>
          <cell r="D400">
            <v>6320.16</v>
          </cell>
        </row>
        <row r="401">
          <cell r="A401">
            <v>81200204000203</v>
          </cell>
          <cell r="B401" t="str">
            <v>PLANTA DE EMERGENCIA</v>
          </cell>
          <cell r="C401">
            <v>960</v>
          </cell>
          <cell r="D401">
            <v>960</v>
          </cell>
        </row>
        <row r="402">
          <cell r="A402">
            <v>812003</v>
          </cell>
          <cell r="B402" t="str">
            <v>SERVICIOS PUBLICOS E IMPUESTOS</v>
          </cell>
          <cell r="C402">
            <v>177138.33</v>
          </cell>
          <cell r="D402">
            <v>177138.33</v>
          </cell>
        </row>
        <row r="403">
          <cell r="A403">
            <v>8120030100</v>
          </cell>
          <cell r="B403" t="str">
            <v>COMUNICACIONES</v>
          </cell>
          <cell r="C403">
            <v>20919.96</v>
          </cell>
          <cell r="D403">
            <v>20919.96</v>
          </cell>
        </row>
        <row r="404">
          <cell r="A404">
            <v>8120030200</v>
          </cell>
          <cell r="B404" t="str">
            <v>ENERGIA ELECTRICA</v>
          </cell>
          <cell r="C404">
            <v>39269.99</v>
          </cell>
          <cell r="D404">
            <v>39269.99</v>
          </cell>
        </row>
        <row r="405">
          <cell r="A405">
            <v>8120030300</v>
          </cell>
          <cell r="B405" t="str">
            <v>AGUA POTABLE</v>
          </cell>
          <cell r="C405">
            <v>3113.59</v>
          </cell>
          <cell r="D405">
            <v>3113.59</v>
          </cell>
        </row>
        <row r="406">
          <cell r="A406">
            <v>8120030400</v>
          </cell>
          <cell r="B406" t="str">
            <v>IMPUESTOS FISCALES</v>
          </cell>
          <cell r="C406">
            <v>101477.07</v>
          </cell>
          <cell r="D406">
            <v>101477.07</v>
          </cell>
        </row>
        <row r="407">
          <cell r="A407">
            <v>812003040001</v>
          </cell>
          <cell r="B407" t="str">
            <v>REMANENTE DE IVA</v>
          </cell>
          <cell r="C407">
            <v>92808.85</v>
          </cell>
          <cell r="D407">
            <v>92808.85</v>
          </cell>
        </row>
        <row r="408">
          <cell r="A408">
            <v>812003040002</v>
          </cell>
          <cell r="B408" t="str">
            <v>FOVIAL</v>
          </cell>
          <cell r="C408">
            <v>339.13</v>
          </cell>
          <cell r="D408">
            <v>339.13</v>
          </cell>
        </row>
        <row r="409">
          <cell r="A409">
            <v>812003040003</v>
          </cell>
          <cell r="B409" t="str">
            <v>DERECHOS DE REGISTRO DE COMERCIO</v>
          </cell>
          <cell r="C409">
            <v>3683.61</v>
          </cell>
          <cell r="D409">
            <v>3683.61</v>
          </cell>
        </row>
        <row r="410">
          <cell r="A410">
            <v>812003040004</v>
          </cell>
          <cell r="B410" t="str">
            <v>TARJETA DE CIRCULACION DE VEHICULOS</v>
          </cell>
          <cell r="C410">
            <v>1312.58</v>
          </cell>
          <cell r="D410">
            <v>1312.58</v>
          </cell>
        </row>
        <row r="411">
          <cell r="A411">
            <v>812003040099</v>
          </cell>
          <cell r="B411" t="str">
            <v>OTROS</v>
          </cell>
          <cell r="C411">
            <v>3332.9</v>
          </cell>
          <cell r="D411">
            <v>3332.9</v>
          </cell>
        </row>
        <row r="412">
          <cell r="A412">
            <v>8120030500</v>
          </cell>
          <cell r="B412" t="str">
            <v>IMPUESTOS MUNICIPALES</v>
          </cell>
          <cell r="C412">
            <v>12357.72</v>
          </cell>
          <cell r="D412">
            <v>12357.72</v>
          </cell>
        </row>
        <row r="413">
          <cell r="A413">
            <v>812004</v>
          </cell>
          <cell r="B413" t="str">
            <v>PUBLICIDAD Y PROMOCION</v>
          </cell>
          <cell r="C413">
            <v>39574.51</v>
          </cell>
          <cell r="D413">
            <v>39574.51</v>
          </cell>
        </row>
        <row r="414">
          <cell r="A414">
            <v>8120040100</v>
          </cell>
          <cell r="B414" t="str">
            <v>TELEVISION</v>
          </cell>
          <cell r="C414">
            <v>4160</v>
          </cell>
          <cell r="D414">
            <v>4160</v>
          </cell>
        </row>
        <row r="415">
          <cell r="A415">
            <v>8120040200</v>
          </cell>
          <cell r="B415" t="str">
            <v>RADIO</v>
          </cell>
          <cell r="C415">
            <v>1550.4</v>
          </cell>
          <cell r="D415">
            <v>1550.4</v>
          </cell>
        </row>
        <row r="416">
          <cell r="A416">
            <v>8120040300</v>
          </cell>
          <cell r="B416" t="str">
            <v>PRENSA ESCRITA</v>
          </cell>
          <cell r="C416">
            <v>7482.88</v>
          </cell>
          <cell r="D416">
            <v>7482.88</v>
          </cell>
        </row>
        <row r="417">
          <cell r="A417">
            <v>8120040400</v>
          </cell>
          <cell r="B417" t="str">
            <v>OTROS MEDIOS</v>
          </cell>
          <cell r="C417">
            <v>17381.23</v>
          </cell>
          <cell r="D417">
            <v>17381.23</v>
          </cell>
        </row>
        <row r="418">
          <cell r="A418">
            <v>812004040001</v>
          </cell>
          <cell r="B418" t="str">
            <v>OTTROS MEDIOS</v>
          </cell>
          <cell r="C418">
            <v>17381.23</v>
          </cell>
          <cell r="D418">
            <v>17381.23</v>
          </cell>
        </row>
        <row r="419">
          <cell r="A419">
            <v>8120040600</v>
          </cell>
          <cell r="B419" t="str">
            <v>GASTOS DE REPRESENTACIION</v>
          </cell>
          <cell r="C419">
            <v>9000</v>
          </cell>
          <cell r="D419">
            <v>9000</v>
          </cell>
        </row>
        <row r="420">
          <cell r="A420">
            <v>812006</v>
          </cell>
          <cell r="B420" t="str">
            <v>SEGUROS SOBRE BIENES</v>
          </cell>
          <cell r="C420">
            <v>20399.849999999999</v>
          </cell>
          <cell r="D420">
            <v>20399.849999999999</v>
          </cell>
        </row>
        <row r="421">
          <cell r="A421">
            <v>8120060100</v>
          </cell>
          <cell r="B421" t="str">
            <v>SOBRE ACTIVOS FIJOS</v>
          </cell>
          <cell r="C421">
            <v>18444</v>
          </cell>
          <cell r="D421">
            <v>18444</v>
          </cell>
        </row>
        <row r="422">
          <cell r="A422">
            <v>812006010001</v>
          </cell>
          <cell r="B422" t="str">
            <v>EDIFICIOS</v>
          </cell>
          <cell r="C422">
            <v>9846.7099999999991</v>
          </cell>
          <cell r="D422">
            <v>9846.7099999999991</v>
          </cell>
        </row>
        <row r="423">
          <cell r="A423">
            <v>812006010002</v>
          </cell>
          <cell r="B423" t="str">
            <v>MOBILIARIO</v>
          </cell>
          <cell r="C423">
            <v>683.91</v>
          </cell>
          <cell r="D423">
            <v>683.91</v>
          </cell>
        </row>
        <row r="424">
          <cell r="A424">
            <v>812006010003</v>
          </cell>
          <cell r="B424" t="str">
            <v>EQUIPO DE OFICINA</v>
          </cell>
          <cell r="C424">
            <v>1324.83</v>
          </cell>
          <cell r="D424">
            <v>1324.83</v>
          </cell>
        </row>
        <row r="425">
          <cell r="A425">
            <v>812006010004</v>
          </cell>
          <cell r="B425" t="str">
            <v>VEHICULOS</v>
          </cell>
          <cell r="C425">
            <v>5885.87</v>
          </cell>
          <cell r="D425">
            <v>5885.87</v>
          </cell>
        </row>
        <row r="426">
          <cell r="A426">
            <v>812006010005</v>
          </cell>
          <cell r="B426" t="str">
            <v>MAQUINARIA, EQUIPO Y HERRAMIENTAS</v>
          </cell>
          <cell r="C426">
            <v>702.68</v>
          </cell>
          <cell r="D426">
            <v>702.68</v>
          </cell>
        </row>
        <row r="427">
          <cell r="A427">
            <v>8120060200</v>
          </cell>
          <cell r="B427" t="str">
            <v>SOBRE RIESGOS BANCARIOS</v>
          </cell>
          <cell r="C427">
            <v>1955.85</v>
          </cell>
          <cell r="D427">
            <v>1955.85</v>
          </cell>
        </row>
        <row r="428">
          <cell r="A428">
            <v>812007</v>
          </cell>
          <cell r="B428" t="str">
            <v>HONORARIOS PROFESIONALES</v>
          </cell>
          <cell r="C428">
            <v>69537.45</v>
          </cell>
          <cell r="D428">
            <v>69537.45</v>
          </cell>
        </row>
        <row r="429">
          <cell r="A429">
            <v>8120070100</v>
          </cell>
          <cell r="B429" t="str">
            <v>AUDITORES</v>
          </cell>
          <cell r="C429">
            <v>13749.99</v>
          </cell>
          <cell r="D429">
            <v>13749.99</v>
          </cell>
        </row>
        <row r="430">
          <cell r="A430">
            <v>812007010001</v>
          </cell>
          <cell r="B430" t="str">
            <v>AUDITORIA EXTERNA</v>
          </cell>
          <cell r="C430">
            <v>11250</v>
          </cell>
          <cell r="D430">
            <v>11250</v>
          </cell>
        </row>
        <row r="431">
          <cell r="A431">
            <v>812007010002</v>
          </cell>
          <cell r="B431" t="str">
            <v>AUDITORIA FISCAL</v>
          </cell>
          <cell r="C431">
            <v>2499.9899999999998</v>
          </cell>
          <cell r="D431">
            <v>2499.9899999999998</v>
          </cell>
        </row>
        <row r="432">
          <cell r="A432">
            <v>8120070200</v>
          </cell>
          <cell r="B432" t="str">
            <v>ABOGADOS</v>
          </cell>
          <cell r="C432">
            <v>34237.5</v>
          </cell>
          <cell r="D432">
            <v>34237.5</v>
          </cell>
        </row>
        <row r="433">
          <cell r="A433">
            <v>8120070300</v>
          </cell>
          <cell r="B433" t="str">
            <v>EMPRESAS CONSULTORAS</v>
          </cell>
          <cell r="C433">
            <v>7500</v>
          </cell>
          <cell r="D433">
            <v>7500</v>
          </cell>
        </row>
        <row r="434">
          <cell r="A434">
            <v>8120070900</v>
          </cell>
          <cell r="B434" t="str">
            <v>OTROS</v>
          </cell>
          <cell r="C434">
            <v>14049.96</v>
          </cell>
          <cell r="D434">
            <v>14049.96</v>
          </cell>
        </row>
        <row r="435">
          <cell r="A435">
            <v>812008</v>
          </cell>
          <cell r="B435" t="str">
            <v>SUPERINTENDENCIA DEL SISTEMA FINANCIERO</v>
          </cell>
          <cell r="C435">
            <v>79504.14</v>
          </cell>
          <cell r="D435">
            <v>79504.14</v>
          </cell>
        </row>
        <row r="436">
          <cell r="A436">
            <v>8120080100</v>
          </cell>
          <cell r="B436" t="str">
            <v>CUOTA OBLIGATORIA</v>
          </cell>
          <cell r="C436">
            <v>79504.14</v>
          </cell>
          <cell r="D436">
            <v>79504.14</v>
          </cell>
        </row>
        <row r="437">
          <cell r="A437">
            <v>812011</v>
          </cell>
          <cell r="B437" t="str">
            <v>SERVICIOS TECNICOS</v>
          </cell>
          <cell r="C437">
            <v>93740.65</v>
          </cell>
          <cell r="D437">
            <v>93740.65</v>
          </cell>
        </row>
        <row r="438">
          <cell r="A438">
            <v>8120110700</v>
          </cell>
          <cell r="B438" t="str">
            <v>ASESORIA</v>
          </cell>
          <cell r="C438">
            <v>3707.91</v>
          </cell>
          <cell r="D438">
            <v>3707.91</v>
          </cell>
        </row>
        <row r="439">
          <cell r="A439">
            <v>8120110800</v>
          </cell>
          <cell r="B439" t="str">
            <v>INFORM TICA</v>
          </cell>
          <cell r="C439">
            <v>90032.74</v>
          </cell>
          <cell r="D439">
            <v>90032.74</v>
          </cell>
        </row>
        <row r="440">
          <cell r="A440">
            <v>812099</v>
          </cell>
          <cell r="B440" t="str">
            <v>OTROS</v>
          </cell>
          <cell r="C440">
            <v>297517.7</v>
          </cell>
          <cell r="D440">
            <v>297517.7</v>
          </cell>
        </row>
        <row r="441">
          <cell r="A441">
            <v>8120990100</v>
          </cell>
          <cell r="B441" t="str">
            <v>SERVICIOS DE SEGURIDAD</v>
          </cell>
          <cell r="C441">
            <v>60565.919999999998</v>
          </cell>
          <cell r="D441">
            <v>60565.919999999998</v>
          </cell>
        </row>
        <row r="442">
          <cell r="A442">
            <v>8120990200</v>
          </cell>
          <cell r="B442" t="str">
            <v>SUSCRIPCIONES</v>
          </cell>
          <cell r="C442">
            <v>730.25</v>
          </cell>
          <cell r="D442">
            <v>730.25</v>
          </cell>
        </row>
        <row r="443">
          <cell r="A443">
            <v>8120990300</v>
          </cell>
          <cell r="B443" t="str">
            <v>CONTRIBUCIONES</v>
          </cell>
          <cell r="C443">
            <v>21873.67</v>
          </cell>
          <cell r="D443">
            <v>21873.67</v>
          </cell>
        </row>
        <row r="444">
          <cell r="A444">
            <v>812099030099</v>
          </cell>
          <cell r="B444" t="str">
            <v>OTRAS INSTITUCIONES</v>
          </cell>
          <cell r="C444">
            <v>21873.67</v>
          </cell>
          <cell r="D444">
            <v>21873.67</v>
          </cell>
        </row>
        <row r="445">
          <cell r="A445">
            <v>8120990400</v>
          </cell>
          <cell r="B445" t="str">
            <v>PUBLICACIONES Y CONVOCATORIAS</v>
          </cell>
          <cell r="C445">
            <v>5911.56</v>
          </cell>
          <cell r="D445">
            <v>5911.56</v>
          </cell>
        </row>
        <row r="446">
          <cell r="A446">
            <v>8120999100</v>
          </cell>
          <cell r="B446" t="str">
            <v>OTROS</v>
          </cell>
          <cell r="C446">
            <v>208436.3</v>
          </cell>
          <cell r="D446">
            <v>208436.3</v>
          </cell>
        </row>
        <row r="447">
          <cell r="A447">
            <v>812099910001</v>
          </cell>
          <cell r="B447" t="str">
            <v>SERVICIOS DE LIMPIEZA Y MENSAJERIA</v>
          </cell>
          <cell r="C447">
            <v>26419.15</v>
          </cell>
          <cell r="D447">
            <v>26419.15</v>
          </cell>
        </row>
        <row r="448">
          <cell r="A448">
            <v>812099910003</v>
          </cell>
          <cell r="B448" t="str">
            <v>MEMBRESIA</v>
          </cell>
          <cell r="C448">
            <v>9435.0499999999993</v>
          </cell>
          <cell r="D448">
            <v>9435.0499999999993</v>
          </cell>
        </row>
        <row r="449">
          <cell r="A449">
            <v>812099910004</v>
          </cell>
          <cell r="B449" t="str">
            <v>ASAMBLEA GENERAL DE ACCIONISTAS</v>
          </cell>
          <cell r="C449">
            <v>6162.92</v>
          </cell>
          <cell r="D449">
            <v>6162.92</v>
          </cell>
        </row>
        <row r="450">
          <cell r="A450">
            <v>812099910006</v>
          </cell>
          <cell r="B450" t="str">
            <v>ATENCION A COOPERATIVAS SOCIAS</v>
          </cell>
          <cell r="C450">
            <v>500</v>
          </cell>
          <cell r="D450">
            <v>500</v>
          </cell>
        </row>
        <row r="451">
          <cell r="A451">
            <v>812099910007</v>
          </cell>
          <cell r="B451" t="str">
            <v>EVENTOS INSTITUCIONALES</v>
          </cell>
          <cell r="C451">
            <v>6704.24</v>
          </cell>
          <cell r="D451">
            <v>6704.24</v>
          </cell>
        </row>
        <row r="452">
          <cell r="A452">
            <v>812099910008</v>
          </cell>
          <cell r="B452" t="str">
            <v>DIETAS A COMITES DE APOYO AL CONSEJO DIRECTIVO</v>
          </cell>
          <cell r="C452">
            <v>2050</v>
          </cell>
          <cell r="D452">
            <v>2050</v>
          </cell>
        </row>
        <row r="453">
          <cell r="A453">
            <v>812099910012</v>
          </cell>
          <cell r="B453" t="str">
            <v>CUENTA CORRIENTE</v>
          </cell>
          <cell r="C453">
            <v>124439.69</v>
          </cell>
          <cell r="D453">
            <v>124439.69</v>
          </cell>
        </row>
        <row r="454">
          <cell r="A454">
            <v>812099910099</v>
          </cell>
          <cell r="B454" t="str">
            <v>OTROS</v>
          </cell>
          <cell r="C454">
            <v>32725.25</v>
          </cell>
          <cell r="D454">
            <v>32725.25</v>
          </cell>
        </row>
        <row r="455">
          <cell r="A455">
            <v>813</v>
          </cell>
          <cell r="B455" t="str">
            <v>DEPRECIACIONES Y AMORTIZACIONES</v>
          </cell>
          <cell r="C455">
            <v>190872.93</v>
          </cell>
          <cell r="D455">
            <v>190872.93</v>
          </cell>
        </row>
        <row r="456">
          <cell r="A456">
            <v>8130</v>
          </cell>
          <cell r="B456" t="str">
            <v>DEPRECIACIONES Y AMORTIZACIONES</v>
          </cell>
          <cell r="C456">
            <v>190872.93</v>
          </cell>
          <cell r="D456">
            <v>190872.93</v>
          </cell>
        </row>
        <row r="457">
          <cell r="A457">
            <v>813001</v>
          </cell>
          <cell r="B457" t="str">
            <v>DEPRECIACIONES</v>
          </cell>
          <cell r="C457">
            <v>144090.13</v>
          </cell>
          <cell r="D457">
            <v>144090.13</v>
          </cell>
        </row>
        <row r="458">
          <cell r="A458">
            <v>8130010100</v>
          </cell>
          <cell r="B458" t="str">
            <v>BIENES MUEBLES</v>
          </cell>
          <cell r="C458">
            <v>81578.53</v>
          </cell>
          <cell r="D458">
            <v>81578.53</v>
          </cell>
        </row>
        <row r="459">
          <cell r="A459">
            <v>813001010001</v>
          </cell>
          <cell r="B459" t="str">
            <v>VALOR HISTORICO</v>
          </cell>
          <cell r="C459">
            <v>81578.53</v>
          </cell>
          <cell r="D459">
            <v>81578.53</v>
          </cell>
        </row>
        <row r="460">
          <cell r="A460">
            <v>81300101000102</v>
          </cell>
          <cell r="B460" t="str">
            <v>EQUIPO DE COMPUTACION</v>
          </cell>
          <cell r="C460">
            <v>43939.519999999997</v>
          </cell>
          <cell r="D460">
            <v>43939.519999999997</v>
          </cell>
        </row>
        <row r="461">
          <cell r="A461">
            <v>81300101000103</v>
          </cell>
          <cell r="B461" t="str">
            <v>EQUIPO DE OFICINA</v>
          </cell>
          <cell r="C461">
            <v>4430.5</v>
          </cell>
          <cell r="D461">
            <v>4430.5</v>
          </cell>
        </row>
        <row r="462">
          <cell r="A462">
            <v>81300101000104</v>
          </cell>
          <cell r="B462" t="str">
            <v>MOBILIARIO</v>
          </cell>
          <cell r="C462">
            <v>4377.05</v>
          </cell>
          <cell r="D462">
            <v>4377.05</v>
          </cell>
        </row>
        <row r="463">
          <cell r="A463">
            <v>81300101000105</v>
          </cell>
          <cell r="B463" t="str">
            <v>VEHICULOS</v>
          </cell>
          <cell r="C463">
            <v>15039.36</v>
          </cell>
          <cell r="D463">
            <v>15039.36</v>
          </cell>
        </row>
        <row r="464">
          <cell r="A464">
            <v>81300101000106</v>
          </cell>
          <cell r="B464" t="str">
            <v>MAQUINARIA, EQUIPO Y HERRAMIENTAS</v>
          </cell>
          <cell r="C464">
            <v>13792.1</v>
          </cell>
          <cell r="D464">
            <v>13792.1</v>
          </cell>
        </row>
        <row r="465">
          <cell r="A465">
            <v>8130010200</v>
          </cell>
          <cell r="B465" t="str">
            <v>BIENES INMUEBLES</v>
          </cell>
          <cell r="C465">
            <v>62511.6</v>
          </cell>
          <cell r="D465">
            <v>62511.6</v>
          </cell>
        </row>
        <row r="466">
          <cell r="A466">
            <v>813001020001</v>
          </cell>
          <cell r="B466" t="str">
            <v>VALOR HISTORICO</v>
          </cell>
          <cell r="C466">
            <v>52762.41</v>
          </cell>
          <cell r="D466">
            <v>52762.41</v>
          </cell>
        </row>
        <row r="467">
          <cell r="A467">
            <v>81300102000101</v>
          </cell>
          <cell r="B467" t="str">
            <v>EDIFICACIONES</v>
          </cell>
          <cell r="C467">
            <v>52762.41</v>
          </cell>
          <cell r="D467">
            <v>52762.41</v>
          </cell>
        </row>
        <row r="468">
          <cell r="A468">
            <v>813001020002</v>
          </cell>
          <cell r="B468" t="str">
            <v>REVALUOS</v>
          </cell>
          <cell r="C468">
            <v>9749.19</v>
          </cell>
          <cell r="D468">
            <v>9749.19</v>
          </cell>
        </row>
        <row r="469">
          <cell r="A469">
            <v>81300102000201</v>
          </cell>
          <cell r="B469" t="str">
            <v>EDIFICACIONES</v>
          </cell>
          <cell r="C469">
            <v>9749.19</v>
          </cell>
          <cell r="D469">
            <v>9749.19</v>
          </cell>
        </row>
        <row r="470">
          <cell r="A470">
            <v>813002</v>
          </cell>
          <cell r="B470" t="str">
            <v>AMORTIZACIONES</v>
          </cell>
          <cell r="C470">
            <v>46782.8</v>
          </cell>
          <cell r="D470">
            <v>46782.8</v>
          </cell>
        </row>
        <row r="471">
          <cell r="A471">
            <v>8130020200</v>
          </cell>
          <cell r="B471" t="str">
            <v>REMODELACIONES Y READECUACIONES EN LOCALES PROPIOS</v>
          </cell>
          <cell r="C471">
            <v>3444.06</v>
          </cell>
          <cell r="D471">
            <v>3444.06</v>
          </cell>
        </row>
        <row r="472">
          <cell r="A472">
            <v>813002020002</v>
          </cell>
          <cell r="B472" t="str">
            <v>INMUEBLES</v>
          </cell>
          <cell r="C472">
            <v>3444.06</v>
          </cell>
          <cell r="D472">
            <v>3444.06</v>
          </cell>
        </row>
        <row r="473">
          <cell r="A473">
            <v>8130020300</v>
          </cell>
          <cell r="B473" t="str">
            <v>PROGRAMAS COMPUTACIONALES</v>
          </cell>
          <cell r="C473">
            <v>43338.74</v>
          </cell>
          <cell r="D473">
            <v>43338.74</v>
          </cell>
        </row>
        <row r="474">
          <cell r="A474">
            <v>82</v>
          </cell>
          <cell r="B474" t="str">
            <v>GASTOS NO OPERACIONALES</v>
          </cell>
          <cell r="C474">
            <v>28838.19</v>
          </cell>
          <cell r="D474">
            <v>28838.19</v>
          </cell>
        </row>
        <row r="475">
          <cell r="A475">
            <v>827</v>
          </cell>
          <cell r="B475" t="str">
            <v>OTROS</v>
          </cell>
          <cell r="C475">
            <v>28838.19</v>
          </cell>
          <cell r="D475">
            <v>28838.19</v>
          </cell>
        </row>
        <row r="476">
          <cell r="A476">
            <v>8270</v>
          </cell>
          <cell r="B476" t="str">
            <v>OTROS</v>
          </cell>
          <cell r="C476">
            <v>28838.19</v>
          </cell>
          <cell r="D476">
            <v>28838.19</v>
          </cell>
        </row>
        <row r="477">
          <cell r="A477">
            <v>827000</v>
          </cell>
          <cell r="B477" t="str">
            <v>OTROS</v>
          </cell>
          <cell r="C477">
            <v>28838.19</v>
          </cell>
          <cell r="D477">
            <v>28838.19</v>
          </cell>
        </row>
        <row r="478">
          <cell r="A478">
            <v>8270000000</v>
          </cell>
          <cell r="B478" t="str">
            <v>OTROS</v>
          </cell>
          <cell r="C478">
            <v>28838.19</v>
          </cell>
          <cell r="D478">
            <v>28838.19</v>
          </cell>
        </row>
        <row r="479">
          <cell r="A479">
            <v>827000000002</v>
          </cell>
          <cell r="B479" t="str">
            <v>REMUNERACION ENCAJE ENTIDADES SOCIAS NO SUPERVISADAS S.</v>
          </cell>
          <cell r="C479">
            <v>9893.27</v>
          </cell>
          <cell r="D479">
            <v>9893.27</v>
          </cell>
        </row>
        <row r="480">
          <cell r="A480">
            <v>827000000003</v>
          </cell>
          <cell r="B480" t="str">
            <v>REMUNERACION DISPONIBLE DE ENTIDADES SOCIAS</v>
          </cell>
          <cell r="C480">
            <v>4363.8900000000003</v>
          </cell>
          <cell r="D480">
            <v>4363.8900000000003</v>
          </cell>
        </row>
        <row r="481">
          <cell r="A481">
            <v>827000000004</v>
          </cell>
          <cell r="B481" t="str">
            <v>PROVISION PARA INCOBRABILIDAD DE CUENTAS POR COBRAR</v>
          </cell>
          <cell r="C481">
            <v>2937.43</v>
          </cell>
          <cell r="D481">
            <v>2937.43</v>
          </cell>
        </row>
        <row r="482">
          <cell r="A482">
            <v>827000000008</v>
          </cell>
          <cell r="B482" t="str">
            <v>ASISTENCIA MEDICA</v>
          </cell>
          <cell r="C482">
            <v>388.95</v>
          </cell>
          <cell r="D482">
            <v>388.95</v>
          </cell>
        </row>
        <row r="483">
          <cell r="A483">
            <v>827000000099</v>
          </cell>
          <cell r="B483" t="str">
            <v>OTROS</v>
          </cell>
          <cell r="C483">
            <v>11254.65</v>
          </cell>
          <cell r="D483">
            <v>11254.65</v>
          </cell>
        </row>
        <row r="484">
          <cell r="A484">
            <v>83</v>
          </cell>
          <cell r="B484" t="str">
            <v>IMPUESTOS DIRECTOS</v>
          </cell>
          <cell r="C484">
            <v>640121.85</v>
          </cell>
          <cell r="D484">
            <v>640121.85</v>
          </cell>
        </row>
        <row r="485">
          <cell r="A485">
            <v>831</v>
          </cell>
          <cell r="B485" t="str">
            <v>IMPUESTO SOBRE LA RENTA</v>
          </cell>
          <cell r="C485">
            <v>640121.85</v>
          </cell>
          <cell r="D485">
            <v>640121.85</v>
          </cell>
        </row>
        <row r="486">
          <cell r="A486">
            <v>8310</v>
          </cell>
          <cell r="B486" t="str">
            <v>IMPUESTO SOBRE LA RENTA</v>
          </cell>
          <cell r="C486">
            <v>640121.85</v>
          </cell>
          <cell r="D486">
            <v>640121.85</v>
          </cell>
        </row>
        <row r="487">
          <cell r="A487">
            <v>831000</v>
          </cell>
          <cell r="B487" t="str">
            <v>IMPUESTO SOBRE LA RENTA</v>
          </cell>
          <cell r="C487">
            <v>640121.85</v>
          </cell>
          <cell r="D487">
            <v>640121.85</v>
          </cell>
        </row>
        <row r="488">
          <cell r="A488">
            <v>8310000000</v>
          </cell>
          <cell r="B488" t="str">
            <v>IMPUESTO SOBRE LA RENTA</v>
          </cell>
          <cell r="C488">
            <v>640121.85</v>
          </cell>
          <cell r="D488">
            <v>640121.85</v>
          </cell>
        </row>
        <row r="489">
          <cell r="A489">
            <v>831000000001</v>
          </cell>
          <cell r="B489" t="str">
            <v>IMPUESTO SOBRE LA RENTA</v>
          </cell>
          <cell r="C489">
            <v>640121.85</v>
          </cell>
          <cell r="D489">
            <v>640121.85</v>
          </cell>
        </row>
        <row r="490">
          <cell r="A490">
            <v>0</v>
          </cell>
          <cell r="B490"/>
          <cell r="C490"/>
          <cell r="D490"/>
        </row>
        <row r="491">
          <cell r="A491">
            <v>0</v>
          </cell>
          <cell r="B491" t="str">
            <v>TOTAL GASTOS</v>
          </cell>
          <cell r="C491">
            <v>2951000.98</v>
          </cell>
          <cell r="D491">
            <v>2951000.98</v>
          </cell>
        </row>
        <row r="492">
          <cell r="A492">
            <v>0</v>
          </cell>
          <cell r="B492"/>
          <cell r="C492"/>
          <cell r="D492"/>
        </row>
        <row r="493">
          <cell r="A493">
            <v>0</v>
          </cell>
          <cell r="B493" t="str">
            <v>TOTAL CUENTAS DEUDORAS</v>
          </cell>
          <cell r="C493">
            <v>612487930.83000004</v>
          </cell>
          <cell r="D493">
            <v>612487930.83000004</v>
          </cell>
        </row>
        <row r="494">
          <cell r="A494">
            <v>0</v>
          </cell>
          <cell r="B494"/>
          <cell r="C494"/>
          <cell r="D494"/>
        </row>
        <row r="495">
          <cell r="A495">
            <v>0</v>
          </cell>
          <cell r="B495" t="str">
            <v>CUENTAS ACREEDORAS</v>
          </cell>
          <cell r="C495">
            <v>0</v>
          </cell>
          <cell r="D495">
            <v>0</v>
          </cell>
        </row>
        <row r="496">
          <cell r="A496">
            <v>21</v>
          </cell>
          <cell r="B496" t="str">
            <v>PASIVOS DE INTERMEDIACION</v>
          </cell>
          <cell r="C496">
            <v>-236883069.44999999</v>
          </cell>
          <cell r="D496">
            <v>-236883069.44999999</v>
          </cell>
        </row>
        <row r="497">
          <cell r="A497">
            <v>211</v>
          </cell>
          <cell r="B497" t="str">
            <v>DEPOSITOS</v>
          </cell>
          <cell r="C497">
            <v>-44305417.240000002</v>
          </cell>
          <cell r="D497">
            <v>-44305417.240000002</v>
          </cell>
        </row>
        <row r="498">
          <cell r="A498">
            <v>2110</v>
          </cell>
          <cell r="B498" t="str">
            <v>DEPOSITOS A LA VISTA</v>
          </cell>
          <cell r="C498">
            <v>-38296047.380000003</v>
          </cell>
          <cell r="D498">
            <v>-38296047.380000003</v>
          </cell>
        </row>
        <row r="499">
          <cell r="A499">
            <v>211001</v>
          </cell>
          <cell r="B499" t="str">
            <v>DEPOSITOS EN CUENTA CORRIENTE</v>
          </cell>
          <cell r="C499">
            <v>-38296047.380000003</v>
          </cell>
          <cell r="D499">
            <v>-38296047.380000003</v>
          </cell>
        </row>
        <row r="500">
          <cell r="A500">
            <v>2110010601</v>
          </cell>
          <cell r="B500" t="str">
            <v>OTRAS ENTIDADES DEL SISTEMA FINANCIERO</v>
          </cell>
          <cell r="C500">
            <v>-38296047.380000003</v>
          </cell>
          <cell r="D500">
            <v>-38296047.380000003</v>
          </cell>
        </row>
        <row r="501">
          <cell r="A501">
            <v>2111</v>
          </cell>
          <cell r="B501" t="str">
            <v>DEPOSITOS PACTADOS HASTA UN AÑO PLAZO</v>
          </cell>
          <cell r="C501">
            <v>-6009369.8600000003</v>
          </cell>
          <cell r="D501">
            <v>-6009369.8600000003</v>
          </cell>
        </row>
        <row r="502">
          <cell r="A502">
            <v>211102</v>
          </cell>
          <cell r="B502" t="str">
            <v>DEPOSITOS A 30 DIAS PLAZO</v>
          </cell>
          <cell r="C502">
            <v>-6009369.8600000003</v>
          </cell>
          <cell r="D502">
            <v>-6009369.8600000003</v>
          </cell>
        </row>
        <row r="503">
          <cell r="A503">
            <v>2111020601</v>
          </cell>
          <cell r="B503" t="str">
            <v>OTRAS ENTIDADES DEL SISTEMA FINANCIERO</v>
          </cell>
          <cell r="C503">
            <v>-6000000</v>
          </cell>
          <cell r="D503">
            <v>-6000000</v>
          </cell>
        </row>
        <row r="504">
          <cell r="A504">
            <v>2111029901</v>
          </cell>
          <cell r="B504" t="str">
            <v>INTERESES Y OTROS POR PAGAR</v>
          </cell>
          <cell r="C504">
            <v>-9369.86</v>
          </cell>
          <cell r="D504">
            <v>-9369.86</v>
          </cell>
        </row>
        <row r="505">
          <cell r="A505">
            <v>211102990106</v>
          </cell>
          <cell r="B505" t="str">
            <v>OTRAS ENTIDADES DEL SISTEMA FINANCIERO</v>
          </cell>
          <cell r="C505">
            <v>-9369.86</v>
          </cell>
          <cell r="D505">
            <v>-9369.86</v>
          </cell>
        </row>
        <row r="506">
          <cell r="A506">
            <v>212</v>
          </cell>
          <cell r="B506" t="str">
            <v>PRESTAMOS</v>
          </cell>
          <cell r="C506">
            <v>-192570476.13999999</v>
          </cell>
          <cell r="D506">
            <v>-192570476.13999999</v>
          </cell>
        </row>
        <row r="507">
          <cell r="A507">
            <v>2121</v>
          </cell>
          <cell r="B507" t="str">
            <v>PRESTAMOS PACTADOS HASTA UN AÑO PLAZO</v>
          </cell>
          <cell r="C507">
            <v>-5001301.96</v>
          </cell>
          <cell r="D507">
            <v>-5001301.96</v>
          </cell>
        </row>
        <row r="508">
          <cell r="A508">
            <v>212106</v>
          </cell>
          <cell r="B508" t="str">
            <v>ADEUDADO A OTRAS ENTIDADES DEL SISTEMA FINANCIERO</v>
          </cell>
          <cell r="C508">
            <v>-5001301.96</v>
          </cell>
          <cell r="D508">
            <v>-5001301.96</v>
          </cell>
        </row>
        <row r="509">
          <cell r="A509">
            <v>2121060701</v>
          </cell>
          <cell r="B509" t="str">
            <v>BANCOS</v>
          </cell>
          <cell r="C509">
            <v>-5000000</v>
          </cell>
          <cell r="D509">
            <v>-5000000</v>
          </cell>
        </row>
        <row r="510">
          <cell r="A510">
            <v>2121069901</v>
          </cell>
          <cell r="B510" t="str">
            <v>INTERESES Y OTROS POR PAGAR</v>
          </cell>
          <cell r="C510">
            <v>-1301.96</v>
          </cell>
          <cell r="D510">
            <v>-1301.96</v>
          </cell>
        </row>
        <row r="511">
          <cell r="A511">
            <v>212106990107</v>
          </cell>
          <cell r="B511" t="str">
            <v>A BANCOS</v>
          </cell>
          <cell r="C511">
            <v>-1301.96</v>
          </cell>
          <cell r="D511">
            <v>-1301.96</v>
          </cell>
        </row>
        <row r="512">
          <cell r="A512">
            <v>2122</v>
          </cell>
          <cell r="B512" t="str">
            <v>PRESTAMOS PACTADOS A MAS DE UN AÑO PLAZO</v>
          </cell>
          <cell r="C512">
            <v>-3818215.87</v>
          </cell>
          <cell r="D512">
            <v>-3818215.87</v>
          </cell>
        </row>
        <row r="513">
          <cell r="A513">
            <v>212206</v>
          </cell>
          <cell r="B513" t="str">
            <v>ADEUDADO A OTRAS ENTIDADES DEL SISTEMA FINANCIERO</v>
          </cell>
          <cell r="C513">
            <v>-3520072.15</v>
          </cell>
          <cell r="D513">
            <v>-3520072.15</v>
          </cell>
        </row>
        <row r="514">
          <cell r="A514">
            <v>2122060701</v>
          </cell>
          <cell r="B514" t="str">
            <v>BANCOS</v>
          </cell>
          <cell r="C514">
            <v>-3506837.43</v>
          </cell>
          <cell r="D514">
            <v>-3506837.43</v>
          </cell>
        </row>
        <row r="515">
          <cell r="A515">
            <v>2122069901</v>
          </cell>
          <cell r="B515" t="str">
            <v>INTERESES Y OTROS POR PAGAR</v>
          </cell>
          <cell r="C515">
            <v>-13234.72</v>
          </cell>
          <cell r="D515">
            <v>-13234.72</v>
          </cell>
        </row>
        <row r="516">
          <cell r="A516">
            <v>212206990107</v>
          </cell>
          <cell r="B516" t="str">
            <v>A BANCOS</v>
          </cell>
          <cell r="C516">
            <v>-13234.72</v>
          </cell>
          <cell r="D516">
            <v>-13234.72</v>
          </cell>
        </row>
        <row r="517">
          <cell r="A517">
            <v>212207</v>
          </cell>
          <cell r="B517" t="str">
            <v>ADEUDADO AL BMI PARA PRESTAR A TERCEROS</v>
          </cell>
          <cell r="C517">
            <v>-298143.71999999997</v>
          </cell>
          <cell r="D517">
            <v>-298143.71999999997</v>
          </cell>
        </row>
        <row r="518">
          <cell r="A518">
            <v>2122070101</v>
          </cell>
          <cell r="B518" t="str">
            <v>PARA PRESTAR A TERCEROS</v>
          </cell>
          <cell r="C518">
            <v>-296590.93</v>
          </cell>
          <cell r="D518">
            <v>-296590.93</v>
          </cell>
        </row>
        <row r="519">
          <cell r="A519">
            <v>2122079901</v>
          </cell>
          <cell r="B519" t="str">
            <v>INTERESES Y OTROS POR PAGAR</v>
          </cell>
          <cell r="C519">
            <v>-1552.79</v>
          </cell>
          <cell r="D519">
            <v>-1552.79</v>
          </cell>
        </row>
        <row r="520">
          <cell r="A520">
            <v>2123</v>
          </cell>
          <cell r="B520" t="str">
            <v>PRESTAMOS PACTADOS A CINCO O MAS ANIOS PLAZO</v>
          </cell>
          <cell r="C520">
            <v>-183750958.31</v>
          </cell>
          <cell r="D520">
            <v>-183750958.31</v>
          </cell>
        </row>
        <row r="521">
          <cell r="A521">
            <v>212306</v>
          </cell>
          <cell r="B521" t="str">
            <v>ADEUDADO A ENTIDADES EXTRANJERAS</v>
          </cell>
          <cell r="C521">
            <v>-177789708.06999999</v>
          </cell>
          <cell r="D521">
            <v>-177789708.06999999</v>
          </cell>
        </row>
        <row r="522">
          <cell r="A522">
            <v>2123060201</v>
          </cell>
          <cell r="B522" t="str">
            <v>ADEUDADO A BANCOS EXTRANJEROS POR LINEAS DE CREDITO</v>
          </cell>
          <cell r="C522">
            <v>-94436422.920000002</v>
          </cell>
          <cell r="D522">
            <v>-94436422.920000002</v>
          </cell>
        </row>
        <row r="523">
          <cell r="A523">
            <v>2123060301</v>
          </cell>
          <cell r="B523" t="str">
            <v>ADEUDADO A BANCOS EXTRANJEROS - OTROS</v>
          </cell>
          <cell r="C523">
            <v>-82004425.700000003</v>
          </cell>
          <cell r="D523">
            <v>-82004425.700000003</v>
          </cell>
        </row>
        <row r="524">
          <cell r="A524">
            <v>2123069901</v>
          </cell>
          <cell r="B524" t="str">
            <v>INTERESES Y OTROS POR PAGAR</v>
          </cell>
          <cell r="C524">
            <v>-1348859.45</v>
          </cell>
          <cell r="D524">
            <v>-1348859.45</v>
          </cell>
        </row>
        <row r="525">
          <cell r="A525">
            <v>212306990102</v>
          </cell>
          <cell r="B525" t="str">
            <v>ADEUDADO A BANCOS EXTRANJEROS POR LINEAS DE CREDITO</v>
          </cell>
          <cell r="C525">
            <v>-665271.74</v>
          </cell>
          <cell r="D525">
            <v>-665271.74</v>
          </cell>
        </row>
        <row r="526">
          <cell r="A526">
            <v>212306990103</v>
          </cell>
          <cell r="B526" t="str">
            <v>ADEUDADO A BANCOS EXTRANJEROS - OTROS</v>
          </cell>
          <cell r="C526">
            <v>-683587.71</v>
          </cell>
          <cell r="D526">
            <v>-683587.71</v>
          </cell>
        </row>
        <row r="527">
          <cell r="A527">
            <v>212307</v>
          </cell>
          <cell r="B527" t="str">
            <v>OTROS PRESTAMOS</v>
          </cell>
          <cell r="C527">
            <v>-5961250.2400000002</v>
          </cell>
          <cell r="D527">
            <v>-5961250.2400000002</v>
          </cell>
        </row>
        <row r="528">
          <cell r="A528">
            <v>2123070101</v>
          </cell>
          <cell r="B528" t="str">
            <v>PARA PRESTAR A TERCEROS</v>
          </cell>
          <cell r="C528">
            <v>-5928529.8300000001</v>
          </cell>
          <cell r="D528">
            <v>-5928529.8300000001</v>
          </cell>
        </row>
        <row r="529">
          <cell r="A529">
            <v>2123079901</v>
          </cell>
          <cell r="B529" t="str">
            <v>INTERESES Y OTROS POR PAGAR</v>
          </cell>
          <cell r="C529">
            <v>-32720.41</v>
          </cell>
          <cell r="D529">
            <v>-32720.41</v>
          </cell>
        </row>
        <row r="530">
          <cell r="A530">
            <v>213</v>
          </cell>
          <cell r="B530" t="str">
            <v>OBLIGACIONES A LA VISTA</v>
          </cell>
          <cell r="C530">
            <v>-7176.07</v>
          </cell>
          <cell r="D530">
            <v>-7176.07</v>
          </cell>
        </row>
        <row r="531">
          <cell r="A531">
            <v>2130</v>
          </cell>
          <cell r="B531" t="str">
            <v>OBLIGACIONES A LA VISTA</v>
          </cell>
          <cell r="C531">
            <v>-7176.07</v>
          </cell>
          <cell r="D531">
            <v>-7176.07</v>
          </cell>
        </row>
        <row r="532">
          <cell r="A532">
            <v>213001</v>
          </cell>
          <cell r="B532" t="str">
            <v>CHEQUES PROPIOS</v>
          </cell>
          <cell r="C532">
            <v>-2178.19</v>
          </cell>
          <cell r="D532">
            <v>-2178.19</v>
          </cell>
        </row>
        <row r="533">
          <cell r="A533">
            <v>2130010201</v>
          </cell>
          <cell r="B533" t="str">
            <v>CHEQUES CERTIFICADOS - ML</v>
          </cell>
          <cell r="C533">
            <v>-2178.19</v>
          </cell>
          <cell r="D533">
            <v>-2178.19</v>
          </cell>
        </row>
        <row r="534">
          <cell r="A534">
            <v>213003</v>
          </cell>
          <cell r="B534" t="str">
            <v>COBROS POR CUENTA AJENA</v>
          </cell>
          <cell r="C534">
            <v>-4997.88</v>
          </cell>
          <cell r="D534">
            <v>-4997.88</v>
          </cell>
        </row>
        <row r="535">
          <cell r="A535">
            <v>2130030100</v>
          </cell>
          <cell r="B535" t="str">
            <v>COBRANZAS LOCALES</v>
          </cell>
          <cell r="C535">
            <v>-1269.1400000000001</v>
          </cell>
          <cell r="D535">
            <v>-1269.1400000000001</v>
          </cell>
        </row>
        <row r="536">
          <cell r="A536">
            <v>213003010004</v>
          </cell>
          <cell r="B536" t="str">
            <v>COLECTORES</v>
          </cell>
          <cell r="C536">
            <v>-1269.1400000000001</v>
          </cell>
          <cell r="D536">
            <v>-1269.1400000000001</v>
          </cell>
        </row>
        <row r="537">
          <cell r="A537">
            <v>21300301000402</v>
          </cell>
          <cell r="B537" t="str">
            <v>COLECTORES INTERENTIDADES</v>
          </cell>
          <cell r="C537">
            <v>-1269.1400000000001</v>
          </cell>
          <cell r="D537">
            <v>-1269.1400000000001</v>
          </cell>
        </row>
        <row r="538">
          <cell r="A538">
            <v>2130030300</v>
          </cell>
          <cell r="B538" t="str">
            <v>IMPUESTOS Y SERVICIOS PIBLICOS</v>
          </cell>
          <cell r="C538">
            <v>-3728.74</v>
          </cell>
          <cell r="D538">
            <v>-3728.74</v>
          </cell>
        </row>
        <row r="539">
          <cell r="A539">
            <v>213003030002</v>
          </cell>
          <cell r="B539" t="str">
            <v>SERVICIOS PUBLICOS</v>
          </cell>
          <cell r="C539">
            <v>-3728.74</v>
          </cell>
          <cell r="D539">
            <v>-3728.74</v>
          </cell>
        </row>
        <row r="540">
          <cell r="A540">
            <v>21300303000203</v>
          </cell>
          <cell r="B540" t="str">
            <v>SERVICIO TELEFONICO</v>
          </cell>
          <cell r="C540">
            <v>-3728.74</v>
          </cell>
          <cell r="D540">
            <v>-3728.74</v>
          </cell>
        </row>
        <row r="541">
          <cell r="A541">
            <v>22</v>
          </cell>
          <cell r="B541" t="str">
            <v>OTROS PASIVOS</v>
          </cell>
          <cell r="C541">
            <v>-238496833.66999999</v>
          </cell>
          <cell r="D541">
            <v>-238496833.66999999</v>
          </cell>
        </row>
        <row r="542">
          <cell r="A542">
            <v>222</v>
          </cell>
          <cell r="B542" t="str">
            <v>CUENTAS POR PAGAR</v>
          </cell>
          <cell r="C542">
            <v>-231405059.41999999</v>
          </cell>
          <cell r="D542">
            <v>-231405059.41999999</v>
          </cell>
        </row>
        <row r="543">
          <cell r="A543">
            <v>2220</v>
          </cell>
          <cell r="B543" t="str">
            <v>CUENTAS POR PAGAR</v>
          </cell>
          <cell r="C543">
            <v>-231405059.41999999</v>
          </cell>
          <cell r="D543">
            <v>-231405059.41999999</v>
          </cell>
        </row>
        <row r="544">
          <cell r="A544">
            <v>222005</v>
          </cell>
          <cell r="B544" t="str">
            <v>IMPUESTOS SERVICIOS PUBLICOS Y OTRAS OBLIGACIONES</v>
          </cell>
          <cell r="C544">
            <v>-833344.2</v>
          </cell>
          <cell r="D544">
            <v>-833344.2</v>
          </cell>
        </row>
        <row r="545">
          <cell r="A545">
            <v>2220050100</v>
          </cell>
          <cell r="B545" t="str">
            <v>IMPUESTOS</v>
          </cell>
          <cell r="C545">
            <v>-155632.95999999999</v>
          </cell>
          <cell r="D545">
            <v>-155632.95999999999</v>
          </cell>
        </row>
        <row r="546">
          <cell r="A546">
            <v>222005010001</v>
          </cell>
          <cell r="B546" t="str">
            <v>IVA POR PAGAR</v>
          </cell>
          <cell r="C546">
            <v>-153490.73000000001</v>
          </cell>
          <cell r="D546">
            <v>-153490.73000000001</v>
          </cell>
        </row>
        <row r="547">
          <cell r="A547">
            <v>222005010002</v>
          </cell>
          <cell r="B547" t="str">
            <v>IMPUESTOS MUNICIPALES</v>
          </cell>
          <cell r="C547">
            <v>-2142.23</v>
          </cell>
          <cell r="D547">
            <v>-2142.23</v>
          </cell>
        </row>
        <row r="548">
          <cell r="A548">
            <v>2220050200</v>
          </cell>
          <cell r="B548" t="str">
            <v>SERVICIOS PUBLICOS</v>
          </cell>
          <cell r="C548">
            <v>-36600.39</v>
          </cell>
          <cell r="D548">
            <v>-36600.39</v>
          </cell>
        </row>
        <row r="549">
          <cell r="A549">
            <v>222005020001</v>
          </cell>
          <cell r="B549" t="str">
            <v>TELEFONO</v>
          </cell>
          <cell r="C549">
            <v>-17701.71</v>
          </cell>
          <cell r="D549">
            <v>-17701.71</v>
          </cell>
        </row>
        <row r="550">
          <cell r="A550">
            <v>222005020003</v>
          </cell>
          <cell r="B550" t="str">
            <v>ENERGIA ELECTRICA</v>
          </cell>
          <cell r="C550">
            <v>-18898.68</v>
          </cell>
          <cell r="D550">
            <v>-18898.68</v>
          </cell>
        </row>
        <row r="551">
          <cell r="A551">
            <v>2220050300</v>
          </cell>
          <cell r="B551" t="str">
            <v>CUOTA PATRONAL ISSS</v>
          </cell>
          <cell r="C551">
            <v>-17420.71</v>
          </cell>
          <cell r="D551">
            <v>-17420.71</v>
          </cell>
        </row>
        <row r="552">
          <cell r="A552">
            <v>222005030001</v>
          </cell>
          <cell r="B552" t="str">
            <v>SALUD</v>
          </cell>
          <cell r="C552">
            <v>-15591.9</v>
          </cell>
          <cell r="D552">
            <v>-15591.9</v>
          </cell>
        </row>
        <row r="553">
          <cell r="A553">
            <v>222005030003</v>
          </cell>
          <cell r="B553" t="str">
            <v>INSTITUTO SALVADOREÑO DE FORMACION PROFESIONAL</v>
          </cell>
          <cell r="C553">
            <v>-1828.81</v>
          </cell>
          <cell r="D553">
            <v>-1828.81</v>
          </cell>
        </row>
        <row r="554">
          <cell r="A554">
            <v>2220050400</v>
          </cell>
          <cell r="B554" t="str">
            <v>PROVEEDORES</v>
          </cell>
          <cell r="C554">
            <v>-597695.74</v>
          </cell>
          <cell r="D554">
            <v>-597695.74</v>
          </cell>
        </row>
        <row r="555">
          <cell r="A555">
            <v>222005040001</v>
          </cell>
          <cell r="B555" t="str">
            <v>PROVEEDORES</v>
          </cell>
          <cell r="C555">
            <v>-581074.54</v>
          </cell>
          <cell r="D555">
            <v>-581074.54</v>
          </cell>
        </row>
        <row r="556">
          <cell r="A556">
            <v>222005040003</v>
          </cell>
          <cell r="B556" t="str">
            <v>PROVEEDORES - BANCA MOVIL</v>
          </cell>
          <cell r="C556">
            <v>-16621.2</v>
          </cell>
          <cell r="D556">
            <v>-16621.2</v>
          </cell>
        </row>
        <row r="557">
          <cell r="A557">
            <v>2220050700</v>
          </cell>
          <cell r="B557" t="str">
            <v>AFP</v>
          </cell>
          <cell r="C557">
            <v>-25994.400000000001</v>
          </cell>
          <cell r="D557">
            <v>-25994.400000000001</v>
          </cell>
        </row>
        <row r="558">
          <cell r="A558">
            <v>222005070001</v>
          </cell>
          <cell r="B558" t="str">
            <v>CONFIA</v>
          </cell>
          <cell r="C558">
            <v>-12724.09</v>
          </cell>
          <cell r="D558">
            <v>-12724.09</v>
          </cell>
        </row>
        <row r="559">
          <cell r="A559">
            <v>222005070002</v>
          </cell>
          <cell r="B559" t="str">
            <v>CRECER</v>
          </cell>
          <cell r="C559">
            <v>-13270.31</v>
          </cell>
          <cell r="D559">
            <v>-13270.31</v>
          </cell>
        </row>
        <row r="560">
          <cell r="A560">
            <v>222006</v>
          </cell>
          <cell r="B560" t="str">
            <v>IMPUESTO SOBRE LA RENTA</v>
          </cell>
          <cell r="C560">
            <v>-3005046.15</v>
          </cell>
          <cell r="D560">
            <v>-3005046.15</v>
          </cell>
        </row>
        <row r="561">
          <cell r="A561">
            <v>2220060000</v>
          </cell>
          <cell r="B561" t="str">
            <v>IMPUESTO SOBRE LA RENTA</v>
          </cell>
          <cell r="C561">
            <v>-3005046.15</v>
          </cell>
          <cell r="D561">
            <v>-3005046.15</v>
          </cell>
        </row>
        <row r="562">
          <cell r="A562">
            <v>222007</v>
          </cell>
          <cell r="B562" t="str">
            <v>PASIVOS TRANSITORIOS</v>
          </cell>
          <cell r="C562">
            <v>-4952.93</v>
          </cell>
          <cell r="D562">
            <v>-4952.93</v>
          </cell>
        </row>
        <row r="563">
          <cell r="A563">
            <v>2220070201</v>
          </cell>
          <cell r="B563" t="str">
            <v>COBROS POR CUENTA AJENA</v>
          </cell>
          <cell r="C563">
            <v>-4952.93</v>
          </cell>
          <cell r="D563">
            <v>-4952.93</v>
          </cell>
        </row>
        <row r="564">
          <cell r="A564">
            <v>222007020102</v>
          </cell>
          <cell r="B564" t="str">
            <v>SEGURO DE DEUDA</v>
          </cell>
          <cell r="C564">
            <v>-2146.9699999999998</v>
          </cell>
          <cell r="D564">
            <v>-2146.9699999999998</v>
          </cell>
        </row>
        <row r="565">
          <cell r="A565">
            <v>222007020104</v>
          </cell>
          <cell r="B565" t="str">
            <v>SEGUROS DE CESANTIA</v>
          </cell>
          <cell r="C565">
            <v>-1638.26</v>
          </cell>
          <cell r="D565">
            <v>-1638.26</v>
          </cell>
        </row>
        <row r="566">
          <cell r="A566">
            <v>222007020107</v>
          </cell>
          <cell r="B566" t="str">
            <v>SEGURO POR DAÑOS</v>
          </cell>
          <cell r="C566">
            <v>-1167.7</v>
          </cell>
          <cell r="D566">
            <v>-1167.7</v>
          </cell>
        </row>
        <row r="567">
          <cell r="A567">
            <v>222099</v>
          </cell>
          <cell r="B567" t="str">
            <v>OTRAS</v>
          </cell>
          <cell r="C567">
            <v>-227561716.13999999</v>
          </cell>
          <cell r="D567">
            <v>-227561716.13999999</v>
          </cell>
        </row>
        <row r="568">
          <cell r="A568">
            <v>2220990101</v>
          </cell>
          <cell r="B568" t="str">
            <v>SOBRANTES DE CAJA</v>
          </cell>
          <cell r="C568">
            <v>-2481.65</v>
          </cell>
          <cell r="D568">
            <v>-2481.65</v>
          </cell>
        </row>
        <row r="569">
          <cell r="A569">
            <v>222099010102</v>
          </cell>
          <cell r="B569" t="str">
            <v>AGENCIAS</v>
          </cell>
          <cell r="C569">
            <v>-1.61</v>
          </cell>
          <cell r="D569">
            <v>-1.61</v>
          </cell>
        </row>
        <row r="570">
          <cell r="A570">
            <v>222099010103</v>
          </cell>
          <cell r="B570" t="str">
            <v>SOBRANTE EN ATM´S</v>
          </cell>
          <cell r="C570">
            <v>-2480.04</v>
          </cell>
          <cell r="D570">
            <v>-2480.04</v>
          </cell>
        </row>
        <row r="571">
          <cell r="A571">
            <v>2220990201</v>
          </cell>
          <cell r="B571" t="str">
            <v>DEBITO FISCAL</v>
          </cell>
          <cell r="C571">
            <v>-28387.27</v>
          </cell>
          <cell r="D571">
            <v>-28387.27</v>
          </cell>
        </row>
        <row r="572">
          <cell r="A572">
            <v>222099020102</v>
          </cell>
          <cell r="B572" t="str">
            <v>RETENCION IVA 1 %</v>
          </cell>
          <cell r="C572">
            <v>-5338.61</v>
          </cell>
          <cell r="D572">
            <v>-5338.61</v>
          </cell>
        </row>
        <row r="573">
          <cell r="A573">
            <v>222099020103</v>
          </cell>
          <cell r="B573" t="str">
            <v>RETENCION IVA 13%</v>
          </cell>
          <cell r="C573">
            <v>-23047.56</v>
          </cell>
          <cell r="D573">
            <v>-23047.56</v>
          </cell>
        </row>
        <row r="574">
          <cell r="A574">
            <v>222099020104</v>
          </cell>
          <cell r="B574" t="str">
            <v>PERCIBIDO IVA 2%</v>
          </cell>
          <cell r="C574">
            <v>-1.1000000000000001</v>
          </cell>
          <cell r="D574">
            <v>-1.1000000000000001</v>
          </cell>
        </row>
        <row r="575">
          <cell r="A575">
            <v>2220999101</v>
          </cell>
          <cell r="B575" t="str">
            <v>OTRAS</v>
          </cell>
          <cell r="C575">
            <v>-227530847.22</v>
          </cell>
          <cell r="D575">
            <v>-227530847.22</v>
          </cell>
        </row>
        <row r="576">
          <cell r="A576">
            <v>222099910102</v>
          </cell>
          <cell r="B576" t="str">
            <v>EXCEDENTES DE CUOTAS</v>
          </cell>
          <cell r="C576">
            <v>-388.1</v>
          </cell>
          <cell r="D576">
            <v>-388.1</v>
          </cell>
        </row>
        <row r="577">
          <cell r="A577">
            <v>222099910104</v>
          </cell>
          <cell r="B577" t="str">
            <v>SERVICIOS DE TARJETAS DE CREDITO Y DEBITO POR PAGAR</v>
          </cell>
          <cell r="C577">
            <v>-180971.23</v>
          </cell>
          <cell r="D577">
            <v>-180971.23</v>
          </cell>
        </row>
        <row r="578">
          <cell r="A578">
            <v>222099910105</v>
          </cell>
          <cell r="B578" t="str">
            <v>FONDO PARA GASTOS DE PUBLICIDAD DEL SISTEMA FEDECREDITO</v>
          </cell>
          <cell r="C578">
            <v>-1425000</v>
          </cell>
          <cell r="D578">
            <v>-1425000</v>
          </cell>
        </row>
        <row r="579">
          <cell r="A579">
            <v>222099910106</v>
          </cell>
          <cell r="B579" t="str">
            <v>VALORES PENDIENTES DE OPERACIONES TRANSFER365</v>
          </cell>
          <cell r="C579">
            <v>-4504.3599999999997</v>
          </cell>
          <cell r="D579">
            <v>-4504.3599999999997</v>
          </cell>
        </row>
        <row r="580">
          <cell r="A580">
            <v>222099910109</v>
          </cell>
          <cell r="B580" t="str">
            <v>RESERVA DE LIQUIDEZ</v>
          </cell>
          <cell r="C580">
            <v>-208898145.94</v>
          </cell>
          <cell r="D580">
            <v>-208898145.94</v>
          </cell>
        </row>
        <row r="581">
          <cell r="A581">
            <v>22209991010903</v>
          </cell>
          <cell r="B581" t="str">
            <v>ENTIDADES SOCIAS NO SUPERVISADAS POR SSF</v>
          </cell>
          <cell r="C581">
            <v>-208898145.94</v>
          </cell>
          <cell r="D581">
            <v>-208898145.94</v>
          </cell>
        </row>
        <row r="582">
          <cell r="A582">
            <v>2220999101090300</v>
          </cell>
          <cell r="B582" t="str">
            <v>CAJAS DE CREDITO</v>
          </cell>
          <cell r="C582">
            <v>-197451454.75999999</v>
          </cell>
          <cell r="D582">
            <v>-197451454.75999999</v>
          </cell>
        </row>
        <row r="583">
          <cell r="A583">
            <v>2220999101090300</v>
          </cell>
          <cell r="B583" t="str">
            <v>BANCOS DE LOS TRABAJADORES</v>
          </cell>
          <cell r="C583">
            <v>-11446691.18</v>
          </cell>
          <cell r="D583">
            <v>-11446691.18</v>
          </cell>
        </row>
        <row r="584">
          <cell r="A584">
            <v>222099910111</v>
          </cell>
          <cell r="B584" t="str">
            <v>DISPONIBLE DE ENTIDADES SOCIAS</v>
          </cell>
          <cell r="C584">
            <v>-8028548.29</v>
          </cell>
          <cell r="D584">
            <v>-8028548.29</v>
          </cell>
        </row>
        <row r="585">
          <cell r="A585">
            <v>22209991011101</v>
          </cell>
          <cell r="B585" t="str">
            <v>CAJAS DE CREDITO</v>
          </cell>
          <cell r="C585">
            <v>-6697333.2800000003</v>
          </cell>
          <cell r="D585">
            <v>-6697333.2800000003</v>
          </cell>
        </row>
        <row r="586">
          <cell r="A586">
            <v>22209991011102</v>
          </cell>
          <cell r="B586" t="str">
            <v>BANCOS DE LOS TRABAJADORES</v>
          </cell>
          <cell r="C586">
            <v>-1240390.1499999999</v>
          </cell>
          <cell r="D586">
            <v>-1240390.1499999999</v>
          </cell>
        </row>
        <row r="587">
          <cell r="A587">
            <v>22209991011103</v>
          </cell>
          <cell r="B587" t="str">
            <v>FEDESERVI</v>
          </cell>
          <cell r="C587">
            <v>-90824.86</v>
          </cell>
          <cell r="D587">
            <v>-90824.86</v>
          </cell>
        </row>
        <row r="588">
          <cell r="A588">
            <v>222099910117</v>
          </cell>
          <cell r="B588" t="str">
            <v>FONDO BECAS</v>
          </cell>
          <cell r="C588">
            <v>-15230</v>
          </cell>
          <cell r="D588">
            <v>-15230</v>
          </cell>
        </row>
        <row r="589">
          <cell r="A589">
            <v>222099910118</v>
          </cell>
          <cell r="B589" t="str">
            <v>IPSFA</v>
          </cell>
          <cell r="C589">
            <v>-66.37</v>
          </cell>
          <cell r="D589">
            <v>-66.37</v>
          </cell>
        </row>
        <row r="590">
          <cell r="A590">
            <v>222099910122</v>
          </cell>
          <cell r="B590" t="str">
            <v>CUOTAS GASTOS FUNCIONAMIENTO CADI</v>
          </cell>
          <cell r="C590">
            <v>-319656.23</v>
          </cell>
          <cell r="D590">
            <v>-319656.23</v>
          </cell>
        </row>
        <row r="591">
          <cell r="A591">
            <v>222099910132</v>
          </cell>
          <cell r="B591" t="str">
            <v>ADMINISTRACION DE VENTAS</v>
          </cell>
          <cell r="C591">
            <v>-17146.86</v>
          </cell>
          <cell r="D591">
            <v>-17146.86</v>
          </cell>
        </row>
        <row r="592">
          <cell r="A592">
            <v>22209991013202</v>
          </cell>
          <cell r="B592" t="str">
            <v>CONTRACARGOS</v>
          </cell>
          <cell r="C592">
            <v>-17146.86</v>
          </cell>
          <cell r="D592">
            <v>-17146.86</v>
          </cell>
        </row>
        <row r="593">
          <cell r="A593">
            <v>222099910133</v>
          </cell>
          <cell r="B593" t="str">
            <v>COMISIONES Y CARGOS DE TARJETA POR LIQUIDAR</v>
          </cell>
          <cell r="C593">
            <v>-4779.25</v>
          </cell>
          <cell r="D593">
            <v>-4779.25</v>
          </cell>
        </row>
        <row r="594">
          <cell r="A594">
            <v>222099910134</v>
          </cell>
          <cell r="B594" t="str">
            <v>FONDOS SIGUE CORPORATION</v>
          </cell>
          <cell r="C594">
            <v>-88389.95</v>
          </cell>
          <cell r="D594">
            <v>-88389.95</v>
          </cell>
        </row>
        <row r="595">
          <cell r="A595">
            <v>222099910135</v>
          </cell>
          <cell r="B595" t="str">
            <v>FONDOS RECIBA NETWORKS</v>
          </cell>
          <cell r="C595">
            <v>-104051.85</v>
          </cell>
          <cell r="D595">
            <v>-104051.85</v>
          </cell>
        </row>
        <row r="596">
          <cell r="A596">
            <v>222099910136</v>
          </cell>
          <cell r="B596" t="str">
            <v>TELECOM</v>
          </cell>
          <cell r="C596">
            <v>-35535.129999999997</v>
          </cell>
          <cell r="D596">
            <v>-35535.129999999997</v>
          </cell>
        </row>
        <row r="597">
          <cell r="A597">
            <v>222099910137</v>
          </cell>
          <cell r="B597" t="str">
            <v>UNITELLER</v>
          </cell>
          <cell r="C597">
            <v>-98640.74</v>
          </cell>
          <cell r="D597">
            <v>-98640.74</v>
          </cell>
        </row>
        <row r="598">
          <cell r="A598">
            <v>222099910140</v>
          </cell>
          <cell r="B598" t="str">
            <v>EMPRESAS REMESADORAS</v>
          </cell>
          <cell r="C598">
            <v>-297520.49</v>
          </cell>
          <cell r="D598">
            <v>-297520.49</v>
          </cell>
        </row>
        <row r="599">
          <cell r="A599">
            <v>222099910143</v>
          </cell>
          <cell r="B599" t="str">
            <v>COLECTURIA DELSUR</v>
          </cell>
          <cell r="C599">
            <v>-27325.49</v>
          </cell>
          <cell r="D599">
            <v>-27325.49</v>
          </cell>
        </row>
        <row r="600">
          <cell r="A600">
            <v>222099910145</v>
          </cell>
          <cell r="B600" t="str">
            <v>OPERACIONES POR APLICAR</v>
          </cell>
          <cell r="C600">
            <v>-170156.22</v>
          </cell>
          <cell r="D600">
            <v>-170156.22</v>
          </cell>
        </row>
        <row r="601">
          <cell r="A601">
            <v>222099910146</v>
          </cell>
          <cell r="B601" t="str">
            <v>SERVICIO DE ATM´S</v>
          </cell>
          <cell r="C601">
            <v>-346.7</v>
          </cell>
          <cell r="D601">
            <v>-346.7</v>
          </cell>
        </row>
        <row r="602">
          <cell r="A602">
            <v>22209991014602</v>
          </cell>
          <cell r="B602" t="str">
            <v>COMISIONES POR SERVICIO DE RED ATM´S</v>
          </cell>
          <cell r="C602">
            <v>-346.7</v>
          </cell>
          <cell r="D602">
            <v>-346.7</v>
          </cell>
        </row>
        <row r="603">
          <cell r="A603">
            <v>2220999101460200</v>
          </cell>
          <cell r="B603" t="str">
            <v>COMISION A ATH POR OPERACIONES DE OTROS BANCOS EN ATM DE FCB</v>
          </cell>
          <cell r="C603">
            <v>-346.7</v>
          </cell>
          <cell r="D603">
            <v>-346.7</v>
          </cell>
        </row>
        <row r="604">
          <cell r="A604">
            <v>222099910147</v>
          </cell>
          <cell r="B604" t="str">
            <v>AES</v>
          </cell>
          <cell r="C604">
            <v>-92480.2</v>
          </cell>
          <cell r="D604">
            <v>-92480.2</v>
          </cell>
        </row>
        <row r="605">
          <cell r="A605">
            <v>22209991014701</v>
          </cell>
          <cell r="B605" t="str">
            <v>SERVICIO DE CAESS</v>
          </cell>
          <cell r="C605">
            <v>-19376.02</v>
          </cell>
          <cell r="D605">
            <v>-19376.02</v>
          </cell>
        </row>
        <row r="606">
          <cell r="A606">
            <v>22209991014702</v>
          </cell>
          <cell r="B606" t="str">
            <v>SERVICIO DE CLESA</v>
          </cell>
          <cell r="C606">
            <v>-30542.9</v>
          </cell>
          <cell r="D606">
            <v>-30542.9</v>
          </cell>
        </row>
        <row r="607">
          <cell r="A607">
            <v>22209991014703</v>
          </cell>
          <cell r="B607" t="str">
            <v>SERVICIO DE EEO</v>
          </cell>
          <cell r="C607">
            <v>-22547.29</v>
          </cell>
          <cell r="D607">
            <v>-22547.29</v>
          </cell>
        </row>
        <row r="608">
          <cell r="A608">
            <v>22209991014704</v>
          </cell>
          <cell r="B608" t="str">
            <v>SERVICIO DE DEUSEN</v>
          </cell>
          <cell r="C608">
            <v>-20013.990000000002</v>
          </cell>
          <cell r="D608">
            <v>-20013.990000000002</v>
          </cell>
        </row>
        <row r="609">
          <cell r="A609">
            <v>222099910149</v>
          </cell>
          <cell r="B609" t="str">
            <v>RECARGA DE SALDO EN CELULARES</v>
          </cell>
          <cell r="C609">
            <v>-284.5</v>
          </cell>
          <cell r="D609">
            <v>-284.5</v>
          </cell>
        </row>
        <row r="610">
          <cell r="A610">
            <v>22209991014902</v>
          </cell>
          <cell r="B610" t="str">
            <v>DIGICEL</v>
          </cell>
          <cell r="C610">
            <v>-28.5</v>
          </cell>
          <cell r="D610">
            <v>-28.5</v>
          </cell>
        </row>
        <row r="611">
          <cell r="A611">
            <v>22209991014903</v>
          </cell>
          <cell r="B611" t="str">
            <v>TELEFONICA</v>
          </cell>
          <cell r="C611">
            <v>-256</v>
          </cell>
          <cell r="D611">
            <v>-256</v>
          </cell>
        </row>
        <row r="612">
          <cell r="A612">
            <v>222099910150</v>
          </cell>
          <cell r="B612" t="str">
            <v>COLECTURIA BELCORP</v>
          </cell>
          <cell r="C612">
            <v>-10520.97</v>
          </cell>
          <cell r="D612">
            <v>-10520.97</v>
          </cell>
        </row>
        <row r="613">
          <cell r="A613">
            <v>22209991015001</v>
          </cell>
          <cell r="B613" t="str">
            <v>SERVICIO DE COLECTURIA BELCORP</v>
          </cell>
          <cell r="C613">
            <v>-10520.97</v>
          </cell>
          <cell r="D613">
            <v>-10520.97</v>
          </cell>
        </row>
        <row r="614">
          <cell r="A614">
            <v>222099910151</v>
          </cell>
          <cell r="B614" t="str">
            <v>SERVICIO DE COLECTURIA</v>
          </cell>
          <cell r="C614">
            <v>-67291.7</v>
          </cell>
          <cell r="D614">
            <v>-67291.7</v>
          </cell>
        </row>
        <row r="615">
          <cell r="A615">
            <v>22209991015101</v>
          </cell>
          <cell r="B615" t="str">
            <v>SERVICIO DE ANDA</v>
          </cell>
          <cell r="C615">
            <v>-9839.06</v>
          </cell>
          <cell r="D615">
            <v>-9839.06</v>
          </cell>
        </row>
        <row r="616">
          <cell r="A616">
            <v>22209991015103</v>
          </cell>
          <cell r="B616" t="str">
            <v>SERVICIO DE TELEFONIA TIGO</v>
          </cell>
          <cell r="C616">
            <v>-2429.4899999999998</v>
          </cell>
          <cell r="D616">
            <v>-2429.4899999999998</v>
          </cell>
        </row>
        <row r="617">
          <cell r="A617">
            <v>22209991015105</v>
          </cell>
          <cell r="B617" t="str">
            <v>DIGICEL</v>
          </cell>
          <cell r="C617">
            <v>-46.72</v>
          </cell>
          <cell r="D617">
            <v>-46.72</v>
          </cell>
        </row>
        <row r="618">
          <cell r="A618">
            <v>22209991015107</v>
          </cell>
          <cell r="B618" t="str">
            <v>SEGUROS FEDECREDITO</v>
          </cell>
          <cell r="C618">
            <v>-5679.84</v>
          </cell>
          <cell r="D618">
            <v>-5679.84</v>
          </cell>
        </row>
        <row r="619">
          <cell r="A619">
            <v>2220999101510700</v>
          </cell>
          <cell r="B619" t="str">
            <v>SEGUROS FEDECREDITO, S.A.</v>
          </cell>
          <cell r="C619">
            <v>-221.65</v>
          </cell>
          <cell r="D619">
            <v>-221.65</v>
          </cell>
        </row>
        <row r="620">
          <cell r="A620">
            <v>2220999101510700</v>
          </cell>
          <cell r="B620" t="str">
            <v>FEDECREDITO VIDA, S.A., SEGUROS DE PERSONAS</v>
          </cell>
          <cell r="C620">
            <v>-5458.19</v>
          </cell>
          <cell r="D620">
            <v>-5458.19</v>
          </cell>
        </row>
        <row r="621">
          <cell r="A621">
            <v>22209991015108</v>
          </cell>
          <cell r="B621" t="str">
            <v>MULTINET</v>
          </cell>
          <cell r="C621">
            <v>-1107.31</v>
          </cell>
          <cell r="D621">
            <v>-1107.31</v>
          </cell>
        </row>
        <row r="622">
          <cell r="A622">
            <v>22209991015109</v>
          </cell>
          <cell r="B622" t="str">
            <v>ARABELA</v>
          </cell>
          <cell r="C622">
            <v>-266.23</v>
          </cell>
          <cell r="D622">
            <v>-266.23</v>
          </cell>
        </row>
        <row r="623">
          <cell r="A623">
            <v>22209991015110</v>
          </cell>
          <cell r="B623" t="str">
            <v>CREDI Q</v>
          </cell>
          <cell r="C623">
            <v>-5130.79</v>
          </cell>
          <cell r="D623">
            <v>-5130.79</v>
          </cell>
        </row>
        <row r="624">
          <cell r="A624">
            <v>22209991015111</v>
          </cell>
          <cell r="B624" t="str">
            <v>RENA WARE</v>
          </cell>
          <cell r="C624">
            <v>-242.89</v>
          </cell>
          <cell r="D624">
            <v>-242.89</v>
          </cell>
        </row>
        <row r="625">
          <cell r="A625">
            <v>22209991015112</v>
          </cell>
          <cell r="B625" t="str">
            <v>UNIVERSIDADES</v>
          </cell>
          <cell r="C625">
            <v>-1207.43</v>
          </cell>
          <cell r="D625">
            <v>-1207.43</v>
          </cell>
        </row>
        <row r="626">
          <cell r="A626">
            <v>2220999101511200</v>
          </cell>
          <cell r="B626" t="str">
            <v>UNIVERSIDAD FRANCISCO GAVIDIA</v>
          </cell>
          <cell r="C626">
            <v>-932.43</v>
          </cell>
          <cell r="D626">
            <v>-932.43</v>
          </cell>
        </row>
        <row r="627">
          <cell r="A627">
            <v>2220999101511200</v>
          </cell>
          <cell r="B627" t="str">
            <v>UNIVERSIDAD DE ORIENTE - UNIVO</v>
          </cell>
          <cell r="C627">
            <v>-275</v>
          </cell>
          <cell r="D627">
            <v>-275</v>
          </cell>
        </row>
        <row r="628">
          <cell r="A628">
            <v>22209991015113</v>
          </cell>
          <cell r="B628" t="str">
            <v>DISTRIBUIDORAS AUTOMOTRIZ</v>
          </cell>
          <cell r="C628">
            <v>-723</v>
          </cell>
          <cell r="D628">
            <v>-723</v>
          </cell>
        </row>
        <row r="629">
          <cell r="A629">
            <v>2220999101511290</v>
          </cell>
          <cell r="B629" t="str">
            <v>YAMAHA</v>
          </cell>
          <cell r="C629">
            <v>-723</v>
          </cell>
          <cell r="D629">
            <v>-723</v>
          </cell>
        </row>
        <row r="630">
          <cell r="A630">
            <v>22209991015114</v>
          </cell>
          <cell r="B630" t="str">
            <v>ALMACENES PRADO</v>
          </cell>
          <cell r="C630">
            <v>-68.650000000000006</v>
          </cell>
          <cell r="D630">
            <v>-68.650000000000006</v>
          </cell>
        </row>
        <row r="631">
          <cell r="A631">
            <v>22209991015115</v>
          </cell>
          <cell r="B631" t="str">
            <v>FONDO SOCIAL PARA LA VIVIENDA</v>
          </cell>
          <cell r="C631">
            <v>-40314.300000000003</v>
          </cell>
          <cell r="D631">
            <v>-40314.300000000003</v>
          </cell>
        </row>
        <row r="632">
          <cell r="A632">
            <v>22209991015116</v>
          </cell>
          <cell r="B632" t="str">
            <v>AVON</v>
          </cell>
          <cell r="C632">
            <v>-235.99</v>
          </cell>
          <cell r="D632">
            <v>-235.99</v>
          </cell>
        </row>
        <row r="633">
          <cell r="A633">
            <v>222099910152</v>
          </cell>
          <cell r="B633" t="str">
            <v>SERVICIO DE COLECTURIA EXTERNA</v>
          </cell>
          <cell r="C633">
            <v>-31340.3</v>
          </cell>
          <cell r="D633">
            <v>-31340.3</v>
          </cell>
        </row>
        <row r="634">
          <cell r="A634">
            <v>22209991015201</v>
          </cell>
          <cell r="B634" t="str">
            <v>PAGOS COLECTADOS</v>
          </cell>
          <cell r="C634">
            <v>-31340.3</v>
          </cell>
          <cell r="D634">
            <v>-31340.3</v>
          </cell>
        </row>
        <row r="635">
          <cell r="A635">
            <v>2220999101520090</v>
          </cell>
          <cell r="B635" t="str">
            <v>FARMACIAS ECONOMICAS</v>
          </cell>
          <cell r="C635">
            <v>-31340.3</v>
          </cell>
          <cell r="D635">
            <v>-31340.3</v>
          </cell>
        </row>
        <row r="636">
          <cell r="A636">
            <v>222099910153</v>
          </cell>
          <cell r="B636" t="str">
            <v>COMERCIALIZACION DE SEGUROS</v>
          </cell>
          <cell r="C636">
            <v>-34188.720000000001</v>
          </cell>
          <cell r="D636">
            <v>-34188.720000000001</v>
          </cell>
        </row>
        <row r="637">
          <cell r="A637">
            <v>22209991015301</v>
          </cell>
          <cell r="B637" t="str">
            <v>FEDECREDITO VIDA, S.A., SEGUROS DE PERSONAS</v>
          </cell>
          <cell r="C637">
            <v>-33937.22</v>
          </cell>
          <cell r="D637">
            <v>-33937.22</v>
          </cell>
        </row>
        <row r="638">
          <cell r="A638">
            <v>22209991015303</v>
          </cell>
          <cell r="B638" t="str">
            <v>SERVICIO DE COMERCIALIZACION</v>
          </cell>
          <cell r="C638">
            <v>-251.5</v>
          </cell>
          <cell r="D638">
            <v>-251.5</v>
          </cell>
        </row>
        <row r="639">
          <cell r="A639">
            <v>2220999101530300</v>
          </cell>
          <cell r="B639" t="str">
            <v>SEGURO DE ASISTENCIA EXEQUIAL REPATRIACION</v>
          </cell>
          <cell r="C639">
            <v>-251.5</v>
          </cell>
          <cell r="D639">
            <v>-251.5</v>
          </cell>
        </row>
        <row r="640">
          <cell r="A640">
            <v>222099910156</v>
          </cell>
          <cell r="B640" t="str">
            <v>SERVICIO DE BANCA MOVIL</v>
          </cell>
          <cell r="C640">
            <v>-34083.65</v>
          </cell>
          <cell r="D640">
            <v>-34083.65</v>
          </cell>
        </row>
        <row r="641">
          <cell r="A641">
            <v>22209991015601</v>
          </cell>
          <cell r="B641" t="str">
            <v>SERVICIO DE BANCA MOVIL</v>
          </cell>
          <cell r="C641">
            <v>-34083.65</v>
          </cell>
          <cell r="D641">
            <v>-34083.65</v>
          </cell>
        </row>
        <row r="642">
          <cell r="A642">
            <v>222099910162</v>
          </cell>
          <cell r="B642" t="str">
            <v>COMISIONES POR SERVICIO</v>
          </cell>
          <cell r="C642">
            <v>-55508.65</v>
          </cell>
          <cell r="D642">
            <v>-55508.65</v>
          </cell>
        </row>
        <row r="643">
          <cell r="A643">
            <v>22209991016202</v>
          </cell>
          <cell r="B643" t="str">
            <v>COMISION POR SERVICIOS DE COLECTORES DE MESES ANTERIORES</v>
          </cell>
          <cell r="C643">
            <v>-55508.65</v>
          </cell>
          <cell r="D643">
            <v>-55508.65</v>
          </cell>
        </row>
        <row r="644">
          <cell r="A644">
            <v>222099910165</v>
          </cell>
          <cell r="B644" t="str">
            <v>REMESADORA RIA</v>
          </cell>
          <cell r="C644">
            <v>-87343.38</v>
          </cell>
          <cell r="D644">
            <v>-87343.38</v>
          </cell>
        </row>
        <row r="645">
          <cell r="A645">
            <v>222099910199</v>
          </cell>
          <cell r="B645" t="str">
            <v>OTRAS</v>
          </cell>
          <cell r="C645">
            <v>-7401401.9500000002</v>
          </cell>
          <cell r="D645">
            <v>-7401401.9500000002</v>
          </cell>
        </row>
        <row r="646">
          <cell r="A646">
            <v>223</v>
          </cell>
          <cell r="B646" t="str">
            <v>RETENCIONES</v>
          </cell>
          <cell r="C646">
            <v>-139625.01999999999</v>
          </cell>
          <cell r="D646">
            <v>-139625.01999999999</v>
          </cell>
        </row>
        <row r="647">
          <cell r="A647">
            <v>2230</v>
          </cell>
          <cell r="B647" t="str">
            <v>RETENCIONES</v>
          </cell>
          <cell r="C647">
            <v>-139625.01999999999</v>
          </cell>
          <cell r="D647">
            <v>-139625.01999999999</v>
          </cell>
        </row>
        <row r="648">
          <cell r="A648">
            <v>223000</v>
          </cell>
          <cell r="B648" t="str">
            <v>RETENCIONES</v>
          </cell>
          <cell r="C648">
            <v>-139625.01999999999</v>
          </cell>
          <cell r="D648">
            <v>-139625.01999999999</v>
          </cell>
        </row>
        <row r="649">
          <cell r="A649">
            <v>2230000100</v>
          </cell>
          <cell r="B649" t="str">
            <v>IMPUESTO SOBRE LA RENTA</v>
          </cell>
          <cell r="C649">
            <v>-97519.31</v>
          </cell>
          <cell r="D649">
            <v>-97519.31</v>
          </cell>
        </row>
        <row r="650">
          <cell r="A650">
            <v>223000010001</v>
          </cell>
          <cell r="B650" t="str">
            <v>EMPLEADOS</v>
          </cell>
          <cell r="C650">
            <v>-53148.84</v>
          </cell>
          <cell r="D650">
            <v>-53148.84</v>
          </cell>
        </row>
        <row r="651">
          <cell r="A651">
            <v>223000010003</v>
          </cell>
          <cell r="B651" t="str">
            <v>CAJAS DE CREDITO</v>
          </cell>
          <cell r="C651">
            <v>-1164.44</v>
          </cell>
          <cell r="D651">
            <v>-1164.44</v>
          </cell>
        </row>
        <row r="652">
          <cell r="A652">
            <v>223000010004</v>
          </cell>
          <cell r="B652" t="str">
            <v>BANCOS DE LOS TRABAJADORES</v>
          </cell>
          <cell r="C652">
            <v>-72.680000000000007</v>
          </cell>
          <cell r="D652">
            <v>-72.680000000000007</v>
          </cell>
        </row>
        <row r="653">
          <cell r="A653">
            <v>223000010005</v>
          </cell>
          <cell r="B653" t="str">
            <v>TERCERAS PERSONAS</v>
          </cell>
          <cell r="C653">
            <v>-43133.35</v>
          </cell>
          <cell r="D653">
            <v>-43133.35</v>
          </cell>
        </row>
        <row r="654">
          <cell r="A654">
            <v>22300001000501</v>
          </cell>
          <cell r="B654" t="str">
            <v>DOMICILIADAS</v>
          </cell>
          <cell r="C654">
            <v>-20570.650000000001</v>
          </cell>
          <cell r="D654">
            <v>-20570.650000000001</v>
          </cell>
        </row>
        <row r="655">
          <cell r="A655">
            <v>22300001000502</v>
          </cell>
          <cell r="B655" t="str">
            <v>NO DOMICILIADAS</v>
          </cell>
          <cell r="C655">
            <v>-22562.7</v>
          </cell>
          <cell r="D655">
            <v>-22562.7</v>
          </cell>
        </row>
        <row r="656">
          <cell r="A656">
            <v>2230000200</v>
          </cell>
          <cell r="B656" t="str">
            <v>ISSS</v>
          </cell>
          <cell r="C656">
            <v>-8103.27</v>
          </cell>
          <cell r="D656">
            <v>-8103.27</v>
          </cell>
        </row>
        <row r="657">
          <cell r="A657">
            <v>223000020001</v>
          </cell>
          <cell r="B657" t="str">
            <v>SALUD</v>
          </cell>
          <cell r="C657">
            <v>-8099.2</v>
          </cell>
          <cell r="D657">
            <v>-8099.2</v>
          </cell>
        </row>
        <row r="658">
          <cell r="A658">
            <v>223000020002</v>
          </cell>
          <cell r="B658" t="str">
            <v>INVALIDEZ, VEJEZ Y SOBREVIVIENCIA</v>
          </cell>
          <cell r="C658">
            <v>-4.07</v>
          </cell>
          <cell r="D658">
            <v>-4.07</v>
          </cell>
        </row>
        <row r="659">
          <cell r="A659">
            <v>2230000300</v>
          </cell>
          <cell r="B659" t="str">
            <v>AFPS</v>
          </cell>
          <cell r="C659">
            <v>-26771.65</v>
          </cell>
          <cell r="D659">
            <v>-26771.65</v>
          </cell>
        </row>
        <row r="660">
          <cell r="A660">
            <v>223000030001</v>
          </cell>
          <cell r="B660" t="str">
            <v>CONFIA</v>
          </cell>
          <cell r="C660">
            <v>-13764.76</v>
          </cell>
          <cell r="D660">
            <v>-13764.76</v>
          </cell>
        </row>
        <row r="661">
          <cell r="A661">
            <v>223000030002</v>
          </cell>
          <cell r="B661" t="str">
            <v>CRECER</v>
          </cell>
          <cell r="C661">
            <v>-13006.89</v>
          </cell>
          <cell r="D661">
            <v>-13006.89</v>
          </cell>
        </row>
        <row r="662">
          <cell r="A662">
            <v>2230000400</v>
          </cell>
          <cell r="B662" t="str">
            <v>BANCOS Y FINANCIERAS</v>
          </cell>
          <cell r="C662">
            <v>-1946.36</v>
          </cell>
          <cell r="D662">
            <v>-1946.36</v>
          </cell>
        </row>
        <row r="663">
          <cell r="A663">
            <v>223000040001</v>
          </cell>
          <cell r="B663" t="str">
            <v>BANCOS</v>
          </cell>
          <cell r="C663">
            <v>-1799.66</v>
          </cell>
          <cell r="D663">
            <v>-1799.66</v>
          </cell>
        </row>
        <row r="664">
          <cell r="A664">
            <v>22300004000101</v>
          </cell>
          <cell r="B664" t="str">
            <v>BANCO AGRICOLA S.A.</v>
          </cell>
          <cell r="C664">
            <v>-1124.32</v>
          </cell>
          <cell r="D664">
            <v>-1124.32</v>
          </cell>
        </row>
        <row r="665">
          <cell r="A665">
            <v>22300004000102</v>
          </cell>
          <cell r="B665" t="str">
            <v>BANCO CUSCATLAN SV, S.A.</v>
          </cell>
          <cell r="C665">
            <v>-154.94</v>
          </cell>
          <cell r="D665">
            <v>-154.94</v>
          </cell>
        </row>
        <row r="666">
          <cell r="A666">
            <v>22300004000103</v>
          </cell>
          <cell r="B666" t="str">
            <v>BANCO DE AMERICA CENTRAL</v>
          </cell>
          <cell r="C666">
            <v>-120.24</v>
          </cell>
          <cell r="D666">
            <v>-120.24</v>
          </cell>
        </row>
        <row r="667">
          <cell r="A667">
            <v>22300004000104</v>
          </cell>
          <cell r="B667" t="str">
            <v>BANCO CUSCATLAN, S.A.</v>
          </cell>
          <cell r="C667">
            <v>-90.07</v>
          </cell>
          <cell r="D667">
            <v>-90.07</v>
          </cell>
        </row>
        <row r="668">
          <cell r="A668">
            <v>22300004000111</v>
          </cell>
          <cell r="B668" t="str">
            <v>BANCO PROMERICA</v>
          </cell>
          <cell r="C668">
            <v>-176.1</v>
          </cell>
          <cell r="D668">
            <v>-176.1</v>
          </cell>
        </row>
        <row r="669">
          <cell r="A669">
            <v>22300004000112</v>
          </cell>
          <cell r="B669" t="str">
            <v>DAVIVIENDA</v>
          </cell>
          <cell r="C669">
            <v>-133.99</v>
          </cell>
          <cell r="D669">
            <v>-133.99</v>
          </cell>
        </row>
        <row r="670">
          <cell r="A670">
            <v>223000040005</v>
          </cell>
          <cell r="B670" t="str">
            <v>INTERMEDIARIOS FINANCIEROS NO BANCARIOS</v>
          </cell>
          <cell r="C670">
            <v>-143.29</v>
          </cell>
          <cell r="D670">
            <v>-143.29</v>
          </cell>
        </row>
        <row r="671">
          <cell r="A671">
            <v>22300004000501</v>
          </cell>
          <cell r="B671" t="str">
            <v>BANCOS DE LOS TRABAJADORES</v>
          </cell>
          <cell r="C671">
            <v>-143.29</v>
          </cell>
          <cell r="D671">
            <v>-143.29</v>
          </cell>
        </row>
        <row r="672">
          <cell r="A672">
            <v>223000040006</v>
          </cell>
          <cell r="B672" t="str">
            <v>FEDECREDITO</v>
          </cell>
          <cell r="C672">
            <v>-3.41</v>
          </cell>
          <cell r="D672">
            <v>-3.41</v>
          </cell>
        </row>
        <row r="673">
          <cell r="A673">
            <v>2230000500</v>
          </cell>
          <cell r="B673" t="str">
            <v>OTRAS RETENCIONES</v>
          </cell>
          <cell r="C673">
            <v>-5284.43</v>
          </cell>
          <cell r="D673">
            <v>-5284.43</v>
          </cell>
        </row>
        <row r="674">
          <cell r="A674">
            <v>223000050002</v>
          </cell>
          <cell r="B674" t="str">
            <v>EMBARGOS JUDICIALES</v>
          </cell>
          <cell r="C674">
            <v>-4054.2</v>
          </cell>
          <cell r="D674">
            <v>-4054.2</v>
          </cell>
        </row>
        <row r="675">
          <cell r="A675">
            <v>223000050003</v>
          </cell>
          <cell r="B675" t="str">
            <v>PROCURADURIA GENERAL DE LA REPUBLICA</v>
          </cell>
          <cell r="C675">
            <v>-82.5</v>
          </cell>
          <cell r="D675">
            <v>-82.5</v>
          </cell>
        </row>
        <row r="676">
          <cell r="A676">
            <v>223000050004</v>
          </cell>
          <cell r="B676" t="str">
            <v>FONDO SOCIAL PARA LA VIVIENDA</v>
          </cell>
          <cell r="C676">
            <v>-35.75</v>
          </cell>
          <cell r="D676">
            <v>-35.75</v>
          </cell>
        </row>
        <row r="677">
          <cell r="A677">
            <v>223000050005</v>
          </cell>
          <cell r="B677" t="str">
            <v>PAN AMERICAM LIFE</v>
          </cell>
          <cell r="C677">
            <v>-82.91</v>
          </cell>
          <cell r="D677">
            <v>-82.91</v>
          </cell>
        </row>
        <row r="678">
          <cell r="A678">
            <v>223000050009</v>
          </cell>
          <cell r="B678" t="str">
            <v>IPSFA</v>
          </cell>
          <cell r="C678">
            <v>-64.819999999999993</v>
          </cell>
          <cell r="D678">
            <v>-64.819999999999993</v>
          </cell>
        </row>
        <row r="679">
          <cell r="A679">
            <v>223000050099</v>
          </cell>
          <cell r="B679" t="str">
            <v>OTROS</v>
          </cell>
          <cell r="C679">
            <v>-964.25</v>
          </cell>
          <cell r="D679">
            <v>-964.25</v>
          </cell>
        </row>
        <row r="680">
          <cell r="A680">
            <v>224</v>
          </cell>
          <cell r="B680" t="str">
            <v>PROVISIONES</v>
          </cell>
          <cell r="C680">
            <v>-1501059.45</v>
          </cell>
          <cell r="D680">
            <v>-1501059.45</v>
          </cell>
        </row>
        <row r="681">
          <cell r="A681">
            <v>2240</v>
          </cell>
          <cell r="B681" t="str">
            <v>PROVISIONES</v>
          </cell>
          <cell r="C681">
            <v>-1501059.45</v>
          </cell>
          <cell r="D681">
            <v>-1501059.45</v>
          </cell>
        </row>
        <row r="682">
          <cell r="A682">
            <v>224001</v>
          </cell>
          <cell r="B682" t="str">
            <v>PROVISIONES LABORALES</v>
          </cell>
          <cell r="C682">
            <v>-783857.25</v>
          </cell>
          <cell r="D682">
            <v>-783857.25</v>
          </cell>
        </row>
        <row r="683">
          <cell r="A683">
            <v>2240010200</v>
          </cell>
          <cell r="B683" t="str">
            <v>VACACIONES</v>
          </cell>
          <cell r="C683">
            <v>-279450.84999999998</v>
          </cell>
          <cell r="D683">
            <v>-279450.84999999998</v>
          </cell>
        </row>
        <row r="684">
          <cell r="A684">
            <v>224001020001</v>
          </cell>
          <cell r="B684" t="str">
            <v>ORDINARIAS</v>
          </cell>
          <cell r="C684">
            <v>-279450.84999999998</v>
          </cell>
          <cell r="D684">
            <v>-279450.84999999998</v>
          </cell>
        </row>
        <row r="685">
          <cell r="A685">
            <v>2240010300</v>
          </cell>
          <cell r="B685" t="str">
            <v>GRATIFICACIONES</v>
          </cell>
          <cell r="C685">
            <v>-293644.89</v>
          </cell>
          <cell r="D685">
            <v>-293644.89</v>
          </cell>
        </row>
        <row r="686">
          <cell r="A686">
            <v>2240010400</v>
          </cell>
          <cell r="B686" t="str">
            <v>AGUINALDOS</v>
          </cell>
          <cell r="C686">
            <v>-97078.23</v>
          </cell>
          <cell r="D686">
            <v>-97078.23</v>
          </cell>
        </row>
        <row r="687">
          <cell r="A687">
            <v>2240010500</v>
          </cell>
          <cell r="B687" t="str">
            <v>INDEMNIZACIONES</v>
          </cell>
          <cell r="C687">
            <v>-113683.28</v>
          </cell>
          <cell r="D687">
            <v>-113683.28</v>
          </cell>
        </row>
        <row r="688">
          <cell r="A688">
            <v>224003</v>
          </cell>
          <cell r="B688" t="str">
            <v>OTRAS PROVISIONES</v>
          </cell>
          <cell r="C688">
            <v>-717202.2</v>
          </cell>
          <cell r="D688">
            <v>-717202.2</v>
          </cell>
        </row>
        <row r="689">
          <cell r="A689">
            <v>2240030001</v>
          </cell>
          <cell r="B689" t="str">
            <v>OTRAS PROVISIONES</v>
          </cell>
          <cell r="C689">
            <v>-717202.2</v>
          </cell>
          <cell r="D689">
            <v>-717202.2</v>
          </cell>
        </row>
        <row r="690">
          <cell r="A690">
            <v>224003000107</v>
          </cell>
          <cell r="B690" t="str">
            <v>PUBLICIDAD</v>
          </cell>
          <cell r="C690">
            <v>-19979.28</v>
          </cell>
          <cell r="D690">
            <v>-19979.28</v>
          </cell>
        </row>
        <row r="691">
          <cell r="A691">
            <v>224003000108</v>
          </cell>
          <cell r="B691" t="str">
            <v>AUDITORIA EXTERNA</v>
          </cell>
          <cell r="C691">
            <v>-6950</v>
          </cell>
          <cell r="D691">
            <v>-6950</v>
          </cell>
        </row>
        <row r="692">
          <cell r="A692">
            <v>224003000109</v>
          </cell>
          <cell r="B692" t="str">
            <v>AUDITORIA FISCAL</v>
          </cell>
          <cell r="C692">
            <v>-4999.9799999999996</v>
          </cell>
          <cell r="D692">
            <v>-4999.9799999999996</v>
          </cell>
        </row>
        <row r="693">
          <cell r="A693">
            <v>224003000116</v>
          </cell>
          <cell r="B693" t="str">
            <v>ADMINISTRACION PROGRAMA DE PROTECCION- TARJETA DE CREDITO</v>
          </cell>
          <cell r="C693">
            <v>-685272.94</v>
          </cell>
          <cell r="D693">
            <v>-685272.94</v>
          </cell>
        </row>
        <row r="694">
          <cell r="A694">
            <v>225</v>
          </cell>
          <cell r="B694" t="str">
            <v>CREDITOS DIFERIDOS</v>
          </cell>
          <cell r="C694">
            <v>-5451089.7800000003</v>
          </cell>
          <cell r="D694">
            <v>-5451089.7800000003</v>
          </cell>
        </row>
        <row r="695">
          <cell r="A695">
            <v>2250</v>
          </cell>
          <cell r="B695" t="str">
            <v>CREDITOS DIFERIDOS</v>
          </cell>
          <cell r="C695">
            <v>-5451089.7800000003</v>
          </cell>
          <cell r="D695">
            <v>-5451089.7800000003</v>
          </cell>
        </row>
        <row r="696">
          <cell r="A696">
            <v>225002</v>
          </cell>
          <cell r="B696" t="str">
            <v>DIFERENCIAS DE PRECIOS EN OPERACIONES CON TITULOS VALORES</v>
          </cell>
          <cell r="C696">
            <v>-5438095.8700000001</v>
          </cell>
          <cell r="D696">
            <v>-5438095.8700000001</v>
          </cell>
        </row>
        <row r="697">
          <cell r="A697">
            <v>2250020000</v>
          </cell>
          <cell r="B697" t="str">
            <v>DIFERENCIAS DE PRECIOS EN OPERACIONES CON TITULOS VALORES</v>
          </cell>
          <cell r="C697">
            <v>-5438095.8700000001</v>
          </cell>
          <cell r="D697">
            <v>-5438095.8700000001</v>
          </cell>
        </row>
        <row r="698">
          <cell r="A698">
            <v>225002000002</v>
          </cell>
          <cell r="B698" t="str">
            <v>DIFERENCIAS DE PRECIOS EN OPERACIONES CON ENTIDADES DEL ESTA</v>
          </cell>
          <cell r="C698">
            <v>-5438095.8700000001</v>
          </cell>
          <cell r="D698">
            <v>-5438095.8700000001</v>
          </cell>
        </row>
        <row r="699">
          <cell r="A699">
            <v>225005</v>
          </cell>
          <cell r="B699" t="str">
            <v>SUBVENCIONES</v>
          </cell>
          <cell r="C699">
            <v>-12993.91</v>
          </cell>
          <cell r="D699">
            <v>-12993.91</v>
          </cell>
        </row>
        <row r="700">
          <cell r="A700">
            <v>2250050100</v>
          </cell>
          <cell r="B700" t="str">
            <v>RELACIONADOS CON ACTIVOS</v>
          </cell>
          <cell r="C700">
            <v>-12993.91</v>
          </cell>
          <cell r="D700">
            <v>-12993.91</v>
          </cell>
        </row>
        <row r="701">
          <cell r="A701">
            <v>0</v>
          </cell>
          <cell r="B701"/>
          <cell r="C701"/>
          <cell r="D701"/>
        </row>
        <row r="702">
          <cell r="A702">
            <v>0</v>
          </cell>
          <cell r="B702" t="str">
            <v>TOTAL PASIVOS</v>
          </cell>
          <cell r="C702">
            <v>-475379903.12</v>
          </cell>
          <cell r="D702">
            <v>-475379903.12</v>
          </cell>
        </row>
        <row r="703">
          <cell r="A703">
            <v>0</v>
          </cell>
          <cell r="B703"/>
          <cell r="C703"/>
          <cell r="D703"/>
        </row>
        <row r="704">
          <cell r="A704">
            <v>31</v>
          </cell>
          <cell r="B704" t="str">
            <v>PATRIMONIO</v>
          </cell>
          <cell r="C704">
            <v>-119445831.94</v>
          </cell>
          <cell r="D704">
            <v>-119445831.94</v>
          </cell>
        </row>
        <row r="705">
          <cell r="A705">
            <v>311</v>
          </cell>
          <cell r="B705" t="str">
            <v>CAPITAL SOCIAL</v>
          </cell>
          <cell r="C705">
            <v>-90321700</v>
          </cell>
          <cell r="D705">
            <v>-90321700</v>
          </cell>
        </row>
        <row r="706">
          <cell r="A706">
            <v>3110</v>
          </cell>
          <cell r="B706" t="str">
            <v>CAPITAL SOCIAL FIJO</v>
          </cell>
          <cell r="C706">
            <v>-5714300</v>
          </cell>
          <cell r="D706">
            <v>-5714300</v>
          </cell>
        </row>
        <row r="707">
          <cell r="A707">
            <v>311001</v>
          </cell>
          <cell r="B707" t="str">
            <v>CAPITAL SUSCRITO PAGADO</v>
          </cell>
          <cell r="C707">
            <v>-5714300</v>
          </cell>
          <cell r="D707">
            <v>-5714300</v>
          </cell>
        </row>
        <row r="708">
          <cell r="A708">
            <v>3110010200</v>
          </cell>
          <cell r="B708" t="str">
            <v>ACCIONES</v>
          </cell>
          <cell r="C708">
            <v>-5714300</v>
          </cell>
          <cell r="D708">
            <v>-5714300</v>
          </cell>
        </row>
        <row r="709">
          <cell r="A709">
            <v>311001020001</v>
          </cell>
          <cell r="B709" t="str">
            <v>CAPITAL FIJO</v>
          </cell>
          <cell r="C709">
            <v>-5714300</v>
          </cell>
          <cell r="D709">
            <v>-5714300</v>
          </cell>
        </row>
        <row r="710">
          <cell r="A710">
            <v>3111</v>
          </cell>
          <cell r="B710" t="str">
            <v>CAPITAL SOCIAL VARIABLE</v>
          </cell>
          <cell r="C710">
            <v>-84607400</v>
          </cell>
          <cell r="D710">
            <v>-84607400</v>
          </cell>
        </row>
        <row r="711">
          <cell r="A711">
            <v>311101</v>
          </cell>
          <cell r="B711" t="str">
            <v>CAPITAL SUSCRITO PAGADO</v>
          </cell>
          <cell r="C711">
            <v>-85932800</v>
          </cell>
          <cell r="D711">
            <v>-85932800</v>
          </cell>
        </row>
        <row r="712">
          <cell r="A712">
            <v>3111010200</v>
          </cell>
          <cell r="B712" t="str">
            <v>ACCIONES</v>
          </cell>
          <cell r="C712">
            <v>-85932800</v>
          </cell>
          <cell r="D712">
            <v>-85932800</v>
          </cell>
        </row>
        <row r="713">
          <cell r="A713">
            <v>311102</v>
          </cell>
          <cell r="B713" t="str">
            <v>CAPITAL SUSCRITO NO PAGADO</v>
          </cell>
          <cell r="C713">
            <v>1325400</v>
          </cell>
          <cell r="D713">
            <v>1325400</v>
          </cell>
        </row>
        <row r="714">
          <cell r="A714">
            <v>3111020200</v>
          </cell>
          <cell r="B714" t="str">
            <v>ACCIONES</v>
          </cell>
          <cell r="C714">
            <v>1325400</v>
          </cell>
          <cell r="D714">
            <v>1325400</v>
          </cell>
        </row>
        <row r="715">
          <cell r="A715">
            <v>313</v>
          </cell>
          <cell r="B715" t="str">
            <v>RESERVAS DE CAPITAL</v>
          </cell>
          <cell r="C715">
            <v>-29124131.940000001</v>
          </cell>
          <cell r="D715">
            <v>-29124131.940000001</v>
          </cell>
        </row>
        <row r="716">
          <cell r="A716">
            <v>3130</v>
          </cell>
          <cell r="B716" t="str">
            <v>RESERVAS DE CAPITAL</v>
          </cell>
          <cell r="C716">
            <v>-29124131.940000001</v>
          </cell>
          <cell r="D716">
            <v>-29124131.940000001</v>
          </cell>
        </row>
        <row r="717">
          <cell r="A717">
            <v>313000</v>
          </cell>
          <cell r="B717" t="str">
            <v>RESERVAS DE CAPITAL</v>
          </cell>
          <cell r="C717">
            <v>-29124131.940000001</v>
          </cell>
          <cell r="D717">
            <v>-29124131.940000001</v>
          </cell>
        </row>
        <row r="718">
          <cell r="A718">
            <v>3130000100</v>
          </cell>
          <cell r="B718" t="str">
            <v>RESERVA LEGAL</v>
          </cell>
          <cell r="C718">
            <v>-29112767.550000001</v>
          </cell>
          <cell r="D718">
            <v>-29112767.550000001</v>
          </cell>
        </row>
        <row r="719">
          <cell r="A719">
            <v>3130000300</v>
          </cell>
          <cell r="B719" t="str">
            <v>RESERVAS VOLUNTARIAS</v>
          </cell>
          <cell r="C719">
            <v>-11364.39</v>
          </cell>
          <cell r="D719">
            <v>-11364.39</v>
          </cell>
        </row>
        <row r="720">
          <cell r="A720">
            <v>32</v>
          </cell>
          <cell r="B720" t="str">
            <v>PATRIMONIO RESTRINGIDO</v>
          </cell>
          <cell r="C720">
            <v>-4430472.16</v>
          </cell>
          <cell r="D720">
            <v>-4430472.16</v>
          </cell>
        </row>
        <row r="721">
          <cell r="A721">
            <v>321</v>
          </cell>
          <cell r="B721" t="str">
            <v>UTILIDADES NO DISTRIBUIBLES</v>
          </cell>
          <cell r="C721">
            <v>-1146046.1299999999</v>
          </cell>
          <cell r="D721">
            <v>-1146046.1299999999</v>
          </cell>
        </row>
        <row r="722">
          <cell r="A722">
            <v>3210</v>
          </cell>
          <cell r="B722" t="str">
            <v>UTILIDADES NO DISTRIBUIBLES</v>
          </cell>
          <cell r="C722">
            <v>-1146046.1299999999</v>
          </cell>
          <cell r="D722">
            <v>-1146046.1299999999</v>
          </cell>
        </row>
        <row r="723">
          <cell r="A723">
            <v>321000</v>
          </cell>
          <cell r="B723" t="str">
            <v>UTILIDADES NO DISTRIBUIBLES</v>
          </cell>
          <cell r="C723">
            <v>-1146046.1299999999</v>
          </cell>
          <cell r="D723">
            <v>-1146046.1299999999</v>
          </cell>
        </row>
        <row r="724">
          <cell r="A724">
            <v>3210000000</v>
          </cell>
          <cell r="B724" t="str">
            <v>UTILIDADES NO DISTRIBUIBLES</v>
          </cell>
          <cell r="C724">
            <v>-1146046.1299999999</v>
          </cell>
          <cell r="D724">
            <v>-1146046.1299999999</v>
          </cell>
        </row>
        <row r="725">
          <cell r="A725">
            <v>322</v>
          </cell>
          <cell r="B725" t="str">
            <v>REVALUACIONES</v>
          </cell>
          <cell r="C725">
            <v>-3283546.68</v>
          </cell>
          <cell r="D725">
            <v>-3283546.68</v>
          </cell>
        </row>
        <row r="726">
          <cell r="A726">
            <v>3220</v>
          </cell>
          <cell r="B726" t="str">
            <v>REVALUACIONES</v>
          </cell>
          <cell r="C726">
            <v>-3283546.68</v>
          </cell>
          <cell r="D726">
            <v>-3283546.68</v>
          </cell>
        </row>
        <row r="727">
          <cell r="A727">
            <v>322000</v>
          </cell>
          <cell r="B727" t="str">
            <v>REVALUACIONES</v>
          </cell>
          <cell r="C727">
            <v>-3283546.68</v>
          </cell>
          <cell r="D727">
            <v>-3283546.68</v>
          </cell>
        </row>
        <row r="728">
          <cell r="A728">
            <v>3220000100</v>
          </cell>
          <cell r="B728" t="str">
            <v>REVALUO DE INMUEBLES DEL ACTIVO FIJO</v>
          </cell>
          <cell r="C728">
            <v>-3283546.68</v>
          </cell>
          <cell r="D728">
            <v>-3283546.68</v>
          </cell>
        </row>
        <row r="729">
          <cell r="A729">
            <v>322000010001</v>
          </cell>
          <cell r="B729" t="str">
            <v>TERRENOS</v>
          </cell>
          <cell r="C729">
            <v>-1504291.48</v>
          </cell>
          <cell r="D729">
            <v>-1504291.48</v>
          </cell>
        </row>
        <row r="730">
          <cell r="A730">
            <v>322000010002</v>
          </cell>
          <cell r="B730" t="str">
            <v>EDIFICACIONES</v>
          </cell>
          <cell r="C730">
            <v>-1779255.2</v>
          </cell>
          <cell r="D730">
            <v>-1779255.2</v>
          </cell>
        </row>
        <row r="731">
          <cell r="A731">
            <v>324</v>
          </cell>
          <cell r="B731" t="str">
            <v>DONACIONES</v>
          </cell>
          <cell r="C731">
            <v>-879.35</v>
          </cell>
          <cell r="D731">
            <v>-879.35</v>
          </cell>
        </row>
        <row r="732">
          <cell r="A732">
            <v>3240</v>
          </cell>
          <cell r="B732" t="str">
            <v>DONACIONES</v>
          </cell>
          <cell r="C732">
            <v>-879.35</v>
          </cell>
          <cell r="D732">
            <v>-879.35</v>
          </cell>
        </row>
        <row r="733">
          <cell r="A733">
            <v>324002</v>
          </cell>
          <cell r="B733" t="str">
            <v>OTRAS DONACIONES</v>
          </cell>
          <cell r="C733">
            <v>-879.35</v>
          </cell>
          <cell r="D733">
            <v>-879.35</v>
          </cell>
        </row>
        <row r="734">
          <cell r="A734">
            <v>3240020300</v>
          </cell>
          <cell r="B734" t="str">
            <v>MUEBLES</v>
          </cell>
          <cell r="C734">
            <v>-879.35</v>
          </cell>
          <cell r="D734">
            <v>-879.35</v>
          </cell>
        </row>
        <row r="735">
          <cell r="A735">
            <v>0</v>
          </cell>
          <cell r="B735"/>
          <cell r="C735"/>
          <cell r="D735"/>
        </row>
        <row r="736">
          <cell r="A736">
            <v>0</v>
          </cell>
          <cell r="B736" t="str">
            <v>TOTAL PATRIMONIO</v>
          </cell>
          <cell r="C736">
            <v>-123876304.09999999</v>
          </cell>
          <cell r="D736">
            <v>-123876304.09999999</v>
          </cell>
        </row>
        <row r="737">
          <cell r="A737">
            <v>0</v>
          </cell>
          <cell r="B737"/>
          <cell r="C737"/>
          <cell r="D737"/>
        </row>
        <row r="738">
          <cell r="A738">
            <v>61</v>
          </cell>
          <cell r="B738" t="str">
            <v>INGRESOS DE OPERACIONES DE INTERMEDIACION</v>
          </cell>
          <cell r="C738">
            <v>-9212314.4499999993</v>
          </cell>
          <cell r="D738">
            <v>-9212314.4499999993</v>
          </cell>
        </row>
        <row r="739">
          <cell r="A739">
            <v>611</v>
          </cell>
          <cell r="B739" t="str">
            <v>INGRESOS DE OPERACIONES DE INTERMEDIACION</v>
          </cell>
          <cell r="C739">
            <v>-9212314.4499999993</v>
          </cell>
          <cell r="D739">
            <v>-9212314.4499999993</v>
          </cell>
        </row>
        <row r="740">
          <cell r="A740">
            <v>6110</v>
          </cell>
          <cell r="B740" t="str">
            <v>INGRESOS DE OPERACIONES DE INTERMEDIACION</v>
          </cell>
          <cell r="C740">
            <v>-9212314.4499999993</v>
          </cell>
          <cell r="D740">
            <v>-9212314.4499999993</v>
          </cell>
        </row>
        <row r="741">
          <cell r="A741">
            <v>611001</v>
          </cell>
          <cell r="B741" t="str">
            <v>CARTERA DE PRESTAMOS</v>
          </cell>
          <cell r="C741">
            <v>-5779571.7000000002</v>
          </cell>
          <cell r="D741">
            <v>-5779571.7000000002</v>
          </cell>
        </row>
        <row r="742">
          <cell r="A742">
            <v>6110010100</v>
          </cell>
          <cell r="B742" t="str">
            <v>INTERESES</v>
          </cell>
          <cell r="C742">
            <v>-5779571.7000000002</v>
          </cell>
          <cell r="D742">
            <v>-5779571.7000000002</v>
          </cell>
        </row>
        <row r="743">
          <cell r="A743">
            <v>611001010001</v>
          </cell>
          <cell r="B743" t="str">
            <v>PACTADOS HASTA UN AÑO PLAZO</v>
          </cell>
          <cell r="C743">
            <v>-17958.400000000001</v>
          </cell>
          <cell r="D743">
            <v>-17958.400000000001</v>
          </cell>
        </row>
        <row r="744">
          <cell r="A744">
            <v>61100101000101</v>
          </cell>
          <cell r="B744" t="str">
            <v>OTORGAMIENTOS ORIGINALES</v>
          </cell>
          <cell r="C744">
            <v>-17958.400000000001</v>
          </cell>
          <cell r="D744">
            <v>-17958.400000000001</v>
          </cell>
        </row>
        <row r="745">
          <cell r="A745">
            <v>611001010002</v>
          </cell>
          <cell r="B745" t="str">
            <v>PACTADOS A MAS DE UN AÑO PLAZO</v>
          </cell>
          <cell r="C745">
            <v>-5761613.2999999998</v>
          </cell>
          <cell r="D745">
            <v>-5761613.2999999998</v>
          </cell>
        </row>
        <row r="746">
          <cell r="A746">
            <v>61100101000201</v>
          </cell>
          <cell r="B746" t="str">
            <v>OTORGAMIENTOS ORIGINALES</v>
          </cell>
          <cell r="C746">
            <v>-5761612.0300000003</v>
          </cell>
          <cell r="D746">
            <v>-5761612.0300000003</v>
          </cell>
        </row>
        <row r="747">
          <cell r="A747">
            <v>61100101000203</v>
          </cell>
          <cell r="B747" t="str">
            <v>INTERESES MORATORIOS</v>
          </cell>
          <cell r="C747">
            <v>-1.27</v>
          </cell>
          <cell r="D747">
            <v>-1.27</v>
          </cell>
        </row>
        <row r="748">
          <cell r="A748">
            <v>611002</v>
          </cell>
          <cell r="B748" t="str">
            <v>CARTERA DE INVERSIONES</v>
          </cell>
          <cell r="C748">
            <v>-3258476.03</v>
          </cell>
          <cell r="D748">
            <v>-3258476.03</v>
          </cell>
        </row>
        <row r="749">
          <cell r="A749">
            <v>6110020100</v>
          </cell>
          <cell r="B749" t="str">
            <v>INTERESES</v>
          </cell>
          <cell r="C749">
            <v>-3258476.03</v>
          </cell>
          <cell r="D749">
            <v>-3258476.03</v>
          </cell>
        </row>
        <row r="750">
          <cell r="A750">
            <v>611002010001</v>
          </cell>
          <cell r="B750" t="str">
            <v>TITULOS VALORES CONSERVADOS PARA NEGOCIACION</v>
          </cell>
          <cell r="C750">
            <v>-3258476.03</v>
          </cell>
          <cell r="D750">
            <v>-3258476.03</v>
          </cell>
        </row>
        <row r="751">
          <cell r="A751">
            <v>61100201000102</v>
          </cell>
          <cell r="B751" t="str">
            <v>TITULOS VALORES TRANSFERIDOS</v>
          </cell>
          <cell r="C751">
            <v>-3258476.03</v>
          </cell>
          <cell r="D751">
            <v>-3258476.03</v>
          </cell>
        </row>
        <row r="752">
          <cell r="A752">
            <v>611004</v>
          </cell>
          <cell r="B752" t="str">
            <v>INTERESES SOBRE DEPOSITOS</v>
          </cell>
          <cell r="C752">
            <v>-174266.72</v>
          </cell>
          <cell r="D752">
            <v>-174266.72</v>
          </cell>
        </row>
        <row r="753">
          <cell r="A753">
            <v>6110040100</v>
          </cell>
          <cell r="B753" t="str">
            <v>EN EL BCR</v>
          </cell>
          <cell r="C753">
            <v>-1588.28</v>
          </cell>
          <cell r="D753">
            <v>-1588.28</v>
          </cell>
        </row>
        <row r="754">
          <cell r="A754">
            <v>611004010001</v>
          </cell>
          <cell r="B754" t="str">
            <v>DEPOSITOS PARA RESERVA DE LIQUDEZ</v>
          </cell>
          <cell r="C754">
            <v>-1588.28</v>
          </cell>
          <cell r="D754">
            <v>-1588.28</v>
          </cell>
        </row>
        <row r="755">
          <cell r="A755">
            <v>6110040200</v>
          </cell>
          <cell r="B755" t="str">
            <v>EN OTRAS INSTITUCIONES FINANCIERAS</v>
          </cell>
          <cell r="C755">
            <v>-172678.44</v>
          </cell>
          <cell r="D755">
            <v>-172678.44</v>
          </cell>
        </row>
        <row r="756">
          <cell r="A756">
            <v>611004020001</v>
          </cell>
          <cell r="B756" t="str">
            <v>OTRAS ENTIDADES DEL SISTEMA FIANCIERO</v>
          </cell>
          <cell r="C756">
            <v>-172678.44</v>
          </cell>
          <cell r="D756">
            <v>-172678.44</v>
          </cell>
        </row>
        <row r="757">
          <cell r="A757">
            <v>61100402000101</v>
          </cell>
          <cell r="B757" t="str">
            <v>DEPOSITOS A LA VISTA</v>
          </cell>
          <cell r="C757">
            <v>-172678.44</v>
          </cell>
          <cell r="D757">
            <v>-172678.44</v>
          </cell>
        </row>
        <row r="758">
          <cell r="A758">
            <v>6110040200010100</v>
          </cell>
          <cell r="B758" t="str">
            <v>BANCOS</v>
          </cell>
          <cell r="C758">
            <v>-172678.44</v>
          </cell>
          <cell r="D758">
            <v>-172678.44</v>
          </cell>
        </row>
        <row r="759">
          <cell r="A759">
            <v>62</v>
          </cell>
          <cell r="B759" t="str">
            <v>INGRESOS DE OTRAS OPERACIONES</v>
          </cell>
          <cell r="C759">
            <v>-3751222.73</v>
          </cell>
          <cell r="D759">
            <v>-3751222.73</v>
          </cell>
        </row>
        <row r="760">
          <cell r="A760">
            <v>621</v>
          </cell>
          <cell r="B760" t="str">
            <v>INGRESOS DE OTRAS OPERACIONES</v>
          </cell>
          <cell r="C760">
            <v>-3751222.73</v>
          </cell>
          <cell r="D760">
            <v>-3751222.73</v>
          </cell>
        </row>
        <row r="761">
          <cell r="A761">
            <v>6210</v>
          </cell>
          <cell r="B761" t="str">
            <v>INGRESOS DE OTRAS OPERACIONES</v>
          </cell>
          <cell r="C761">
            <v>-3751222.73</v>
          </cell>
          <cell r="D761">
            <v>-3751222.73</v>
          </cell>
        </row>
        <row r="762">
          <cell r="A762">
            <v>621002</v>
          </cell>
          <cell r="B762" t="str">
            <v>SERVICIOS TECNICOS</v>
          </cell>
          <cell r="C762">
            <v>-244158.02</v>
          </cell>
          <cell r="D762">
            <v>-244158.02</v>
          </cell>
        </row>
        <row r="763">
          <cell r="A763">
            <v>6210020300</v>
          </cell>
          <cell r="B763" t="str">
            <v>SERVICIOS DE CAPACITACION</v>
          </cell>
          <cell r="C763">
            <v>-69488</v>
          </cell>
          <cell r="D763">
            <v>-69488</v>
          </cell>
        </row>
        <row r="764">
          <cell r="A764">
            <v>6210020700</v>
          </cell>
          <cell r="B764" t="str">
            <v>ASESORIA</v>
          </cell>
          <cell r="C764">
            <v>-5400</v>
          </cell>
          <cell r="D764">
            <v>-5400</v>
          </cell>
        </row>
        <row r="765">
          <cell r="A765">
            <v>6210029100</v>
          </cell>
          <cell r="B765" t="str">
            <v>OTROS</v>
          </cell>
          <cell r="C765">
            <v>-169270.02</v>
          </cell>
          <cell r="D765">
            <v>-169270.02</v>
          </cell>
        </row>
        <row r="766">
          <cell r="A766">
            <v>621002910003</v>
          </cell>
          <cell r="B766" t="str">
            <v>SERVICIO DE SELECCION Y EVALUACION DE RECURSOS HUMANOS</v>
          </cell>
          <cell r="C766">
            <v>-8520</v>
          </cell>
          <cell r="D766">
            <v>-8520</v>
          </cell>
        </row>
        <row r="767">
          <cell r="A767">
            <v>621002910004</v>
          </cell>
          <cell r="B767" t="str">
            <v>SERVICIO DE CIERRE CENTRALIZADO EN CADI</v>
          </cell>
          <cell r="C767">
            <v>-70354.320000000007</v>
          </cell>
          <cell r="D767">
            <v>-70354.320000000007</v>
          </cell>
        </row>
        <row r="768">
          <cell r="A768">
            <v>621002910006</v>
          </cell>
          <cell r="B768" t="str">
            <v>SERVICIO DE ASESORIA MYPE</v>
          </cell>
          <cell r="C768">
            <v>-90395.7</v>
          </cell>
          <cell r="D768">
            <v>-90395.7</v>
          </cell>
        </row>
        <row r="769">
          <cell r="A769">
            <v>621004</v>
          </cell>
          <cell r="B769" t="str">
            <v>SERVICIOS FINANCIEROS</v>
          </cell>
          <cell r="C769">
            <v>-3507064.71</v>
          </cell>
          <cell r="D769">
            <v>-3507064.71</v>
          </cell>
        </row>
        <row r="770">
          <cell r="A770">
            <v>6210040400</v>
          </cell>
          <cell r="B770" t="str">
            <v>OTROS</v>
          </cell>
          <cell r="C770">
            <v>-3507064.71</v>
          </cell>
          <cell r="D770">
            <v>-3507064.71</v>
          </cell>
        </row>
        <row r="771">
          <cell r="A771">
            <v>621004040006</v>
          </cell>
          <cell r="B771" t="str">
            <v>SERVICIO DE SALUD A TU ALCANCE</v>
          </cell>
          <cell r="C771">
            <v>-4528.09</v>
          </cell>
          <cell r="D771">
            <v>-4528.09</v>
          </cell>
        </row>
        <row r="772">
          <cell r="A772">
            <v>621004040009</v>
          </cell>
          <cell r="B772" t="str">
            <v>COMISION POR PAGO REMESAS FAMILIARES</v>
          </cell>
          <cell r="C772">
            <v>-308899.71999999997</v>
          </cell>
          <cell r="D772">
            <v>-308899.71999999997</v>
          </cell>
        </row>
        <row r="773">
          <cell r="A773">
            <v>621004040010</v>
          </cell>
          <cell r="B773" t="str">
            <v>RESGUARDO Y CUSTODIA DE DOCUMENTOS</v>
          </cell>
          <cell r="C773">
            <v>-6911.3</v>
          </cell>
          <cell r="D773">
            <v>-6911.3</v>
          </cell>
        </row>
        <row r="774">
          <cell r="A774">
            <v>621004040018</v>
          </cell>
          <cell r="B774" t="str">
            <v>COMISIONES POR COMPRA TARJETAS DE DEBITO</v>
          </cell>
          <cell r="C774">
            <v>-168933.74</v>
          </cell>
          <cell r="D774">
            <v>-168933.74</v>
          </cell>
        </row>
        <row r="775">
          <cell r="A775">
            <v>621004040020</v>
          </cell>
          <cell r="B775" t="str">
            <v>COMISONES POR SERVICIO DE RETIRO TARJETA DE CREDITO ATMS</v>
          </cell>
          <cell r="C775">
            <v>-87.9</v>
          </cell>
          <cell r="D775">
            <v>-87.9</v>
          </cell>
        </row>
        <row r="776">
          <cell r="A776">
            <v>621004040021</v>
          </cell>
          <cell r="B776" t="str">
            <v>COMISIONES POR SERVICIO RETIRO DE EFECTIVO TARJETA DE DEBITO</v>
          </cell>
          <cell r="C776">
            <v>-21822.400000000001</v>
          </cell>
          <cell r="D776">
            <v>-21822.400000000001</v>
          </cell>
        </row>
        <row r="777">
          <cell r="A777">
            <v>621004040022</v>
          </cell>
          <cell r="B777" t="str">
            <v>COMISION RUTEO TRANSACCIONES TARJETA DE CREDITO POS</v>
          </cell>
          <cell r="C777">
            <v>-422294.71</v>
          </cell>
          <cell r="D777">
            <v>-422294.71</v>
          </cell>
        </row>
        <row r="778">
          <cell r="A778">
            <v>621004040023</v>
          </cell>
          <cell r="B778" t="str">
            <v>COMISION RUTEO TRANSACCIONES TARJETA DE DEBITO POS</v>
          </cell>
          <cell r="C778">
            <v>-202696.72</v>
          </cell>
          <cell r="D778">
            <v>-202696.72</v>
          </cell>
        </row>
        <row r="779">
          <cell r="A779">
            <v>621004040027</v>
          </cell>
          <cell r="B779" t="str">
            <v>ADMINISTRACION TARJETA DE CREDITO</v>
          </cell>
          <cell r="C779">
            <v>-713354.88</v>
          </cell>
          <cell r="D779">
            <v>-713354.88</v>
          </cell>
        </row>
        <row r="780">
          <cell r="A780">
            <v>621004040028</v>
          </cell>
          <cell r="B780" t="str">
            <v>ADMINISTRACION TARJETA DE DEBITO</v>
          </cell>
          <cell r="C780">
            <v>-522400</v>
          </cell>
          <cell r="D780">
            <v>-522400</v>
          </cell>
        </row>
        <row r="781">
          <cell r="A781">
            <v>621004040029</v>
          </cell>
          <cell r="B781" t="str">
            <v>COMISION POR SERVICIO DE CALL CENTER</v>
          </cell>
          <cell r="C781">
            <v>-15</v>
          </cell>
          <cell r="D781">
            <v>-15</v>
          </cell>
        </row>
        <row r="782">
          <cell r="A782">
            <v>621004040031</v>
          </cell>
          <cell r="B782" t="str">
            <v>SERVICIO SARO</v>
          </cell>
          <cell r="C782">
            <v>-100354.14</v>
          </cell>
          <cell r="D782">
            <v>-100354.14</v>
          </cell>
        </row>
        <row r="783">
          <cell r="A783">
            <v>621004040032</v>
          </cell>
          <cell r="B783" t="str">
            <v>SERVICIO CREDIT SCORING</v>
          </cell>
          <cell r="C783">
            <v>-102212.55</v>
          </cell>
          <cell r="D783">
            <v>-102212.55</v>
          </cell>
        </row>
        <row r="784">
          <cell r="A784">
            <v>621004040044</v>
          </cell>
          <cell r="B784" t="str">
            <v>COMISIONES POR SERVICIO DE RED ATM´S</v>
          </cell>
          <cell r="C784">
            <v>-246072.66</v>
          </cell>
          <cell r="D784">
            <v>-246072.66</v>
          </cell>
        </row>
        <row r="785">
          <cell r="A785">
            <v>621004040045</v>
          </cell>
          <cell r="B785" t="str">
            <v>ADMINISTRACION Y OTROS SERVICIOS ATM´S</v>
          </cell>
          <cell r="C785">
            <v>-27450</v>
          </cell>
          <cell r="D785">
            <v>-27450</v>
          </cell>
        </row>
        <row r="786">
          <cell r="A786">
            <v>621004040047</v>
          </cell>
          <cell r="B786" t="str">
            <v>CORRESPONSALES NO BANCARIOS</v>
          </cell>
          <cell r="C786">
            <v>-46351.55</v>
          </cell>
          <cell r="D786">
            <v>-46351.55</v>
          </cell>
        </row>
        <row r="787">
          <cell r="A787">
            <v>62100404004701</v>
          </cell>
          <cell r="B787" t="str">
            <v>COMISION POR SERVICIO DE RED DE CNB</v>
          </cell>
          <cell r="C787">
            <v>-45873.4</v>
          </cell>
          <cell r="D787">
            <v>-45873.4</v>
          </cell>
        </row>
        <row r="788">
          <cell r="A788">
            <v>62100404004703</v>
          </cell>
          <cell r="B788" t="str">
            <v>COMISION DE SERVICIOS CNB´S ADMINISTRADOS POR FEDESERVI</v>
          </cell>
          <cell r="C788">
            <v>-478.15</v>
          </cell>
          <cell r="D788">
            <v>-478.15</v>
          </cell>
        </row>
        <row r="789">
          <cell r="A789">
            <v>621004040048</v>
          </cell>
          <cell r="B789" t="str">
            <v>ADMINISTRACION Y OTROS SERVICIOS CNB</v>
          </cell>
          <cell r="C789">
            <v>-17835.099999999999</v>
          </cell>
          <cell r="D789">
            <v>-17835.099999999999</v>
          </cell>
        </row>
        <row r="790">
          <cell r="A790">
            <v>621004040049</v>
          </cell>
          <cell r="B790" t="str">
            <v>COMISION POR OPERACIONES INTERENTIDADES</v>
          </cell>
          <cell r="C790">
            <v>-1479.75</v>
          </cell>
          <cell r="D790">
            <v>-1479.75</v>
          </cell>
        </row>
        <row r="791">
          <cell r="A791">
            <v>621004040050</v>
          </cell>
          <cell r="B791" t="str">
            <v>COMISION POR SERVICIO DE COLECTURIA BELCORP</v>
          </cell>
          <cell r="C791">
            <v>-706.55</v>
          </cell>
          <cell r="D791">
            <v>-706.55</v>
          </cell>
        </row>
        <row r="792">
          <cell r="A792">
            <v>621004040056</v>
          </cell>
          <cell r="B792" t="str">
            <v>SERVICIO DE BANCA MOVIL</v>
          </cell>
          <cell r="C792">
            <v>-229761.82</v>
          </cell>
          <cell r="D792">
            <v>-229761.82</v>
          </cell>
        </row>
        <row r="793">
          <cell r="A793">
            <v>62100404005601</v>
          </cell>
          <cell r="B793" t="str">
            <v>COMISION POR SERVICIO DE BANCA MOVIL</v>
          </cell>
          <cell r="C793">
            <v>-56632.82</v>
          </cell>
          <cell r="D793">
            <v>-56632.82</v>
          </cell>
        </row>
        <row r="794">
          <cell r="A794">
            <v>62100404005602</v>
          </cell>
          <cell r="B794" t="str">
            <v>SERVICIO DE ADMINISTRACION DE BANCA MOVIL</v>
          </cell>
          <cell r="C794">
            <v>-173129</v>
          </cell>
          <cell r="D794">
            <v>-173129</v>
          </cell>
        </row>
        <row r="795">
          <cell r="A795">
            <v>621004040060</v>
          </cell>
          <cell r="B795" t="str">
            <v>CALL CENTER TARJETAS</v>
          </cell>
          <cell r="C795">
            <v>-336179.04</v>
          </cell>
          <cell r="D795">
            <v>-336179.04</v>
          </cell>
        </row>
        <row r="796">
          <cell r="A796">
            <v>621004040061</v>
          </cell>
          <cell r="B796" t="str">
            <v>SERVICIOS DE COLECTURIA</v>
          </cell>
          <cell r="C796">
            <v>-832.22</v>
          </cell>
          <cell r="D796">
            <v>-832.22</v>
          </cell>
        </row>
        <row r="797">
          <cell r="A797">
            <v>621004040065</v>
          </cell>
          <cell r="B797" t="str">
            <v>COMISION POR SERVICIOS DE COMERCIALIZACION</v>
          </cell>
          <cell r="C797">
            <v>-42.5</v>
          </cell>
          <cell r="D797">
            <v>-42.5</v>
          </cell>
        </row>
        <row r="798">
          <cell r="A798">
            <v>62100404006501</v>
          </cell>
          <cell r="B798" t="str">
            <v>COMERCIALIZACION DE SEGURO REMESAS FAMILIARES</v>
          </cell>
          <cell r="C798">
            <v>-42.5</v>
          </cell>
          <cell r="D798">
            <v>-42.5</v>
          </cell>
        </row>
        <row r="799">
          <cell r="A799">
            <v>621004040066</v>
          </cell>
          <cell r="B799" t="str">
            <v>SERVICIO DE KIOSKOS FINANCIEROS</v>
          </cell>
          <cell r="C799">
            <v>-2766.78</v>
          </cell>
          <cell r="D799">
            <v>-2766.78</v>
          </cell>
        </row>
        <row r="800">
          <cell r="A800">
            <v>62100404006601</v>
          </cell>
          <cell r="B800" t="str">
            <v>COMISION POR USO DE KIOSKOS</v>
          </cell>
          <cell r="C800">
            <v>-2.46</v>
          </cell>
          <cell r="D800">
            <v>-2.46</v>
          </cell>
        </row>
        <row r="801">
          <cell r="A801">
            <v>62100404006602</v>
          </cell>
          <cell r="B801" t="str">
            <v>COMISION POR RUTEO DE TRANSACCION DE KIOSKOS</v>
          </cell>
          <cell r="C801">
            <v>-14.32</v>
          </cell>
          <cell r="D801">
            <v>-14.32</v>
          </cell>
        </row>
        <row r="802">
          <cell r="A802">
            <v>62100404006603</v>
          </cell>
          <cell r="B802" t="str">
            <v>COMISION POR SERVICIO DE ADMINISTRACION DE KIOSKOS</v>
          </cell>
          <cell r="C802">
            <v>-2750</v>
          </cell>
          <cell r="D802">
            <v>-2750</v>
          </cell>
        </row>
        <row r="803">
          <cell r="A803">
            <v>621004040068</v>
          </cell>
          <cell r="B803" t="str">
            <v>INGRESO POR SERVICIOS DE AGENCIAS DE FEDECREDITO</v>
          </cell>
          <cell r="C803">
            <v>-7019.86</v>
          </cell>
          <cell r="D803">
            <v>-7019.86</v>
          </cell>
        </row>
        <row r="804">
          <cell r="A804">
            <v>62100404006801</v>
          </cell>
          <cell r="B804" t="str">
            <v>AGENCIA MULTIPLAZA</v>
          </cell>
          <cell r="C804">
            <v>-3990.1</v>
          </cell>
          <cell r="D804">
            <v>-3990.1</v>
          </cell>
        </row>
        <row r="805">
          <cell r="A805">
            <v>62100404006802</v>
          </cell>
          <cell r="B805" t="str">
            <v>AGENCIA WORLD TRADE CENTER</v>
          </cell>
          <cell r="C805">
            <v>-3029.76</v>
          </cell>
          <cell r="D805">
            <v>-3029.76</v>
          </cell>
        </row>
        <row r="806">
          <cell r="A806">
            <v>621004040069</v>
          </cell>
          <cell r="B806" t="str">
            <v>COMISIONES POR SERVICIO DE COMERCIOS AFILIADOS</v>
          </cell>
          <cell r="C806">
            <v>-1.17</v>
          </cell>
          <cell r="D806">
            <v>-1.17</v>
          </cell>
        </row>
        <row r="807">
          <cell r="A807">
            <v>62100404006901</v>
          </cell>
          <cell r="B807" t="str">
            <v>TASA DE INTERCAMBIO FIJA</v>
          </cell>
          <cell r="C807">
            <v>-1.07</v>
          </cell>
          <cell r="D807">
            <v>-1.07</v>
          </cell>
        </row>
        <row r="808">
          <cell r="A808">
            <v>6210040400690100</v>
          </cell>
          <cell r="B808" t="str">
            <v>COMISION POR COMPRAS CON TARJETAS DEL SISTEMA FEDECREDITO TD</v>
          </cell>
          <cell r="C808">
            <v>-0.44</v>
          </cell>
          <cell r="D808">
            <v>-0.44</v>
          </cell>
        </row>
        <row r="809">
          <cell r="A809">
            <v>6210040400690100</v>
          </cell>
          <cell r="B809" t="str">
            <v>COMISION POR COMPRAS CON TARJETAS DEL SISTEMA FEDECREDITO TC</v>
          </cell>
          <cell r="C809">
            <v>-0.63</v>
          </cell>
          <cell r="D809">
            <v>-0.63</v>
          </cell>
        </row>
        <row r="810">
          <cell r="A810">
            <v>62100404006902</v>
          </cell>
          <cell r="B810" t="str">
            <v>TASA DE ADQUIRENCIA</v>
          </cell>
          <cell r="C810">
            <v>-0.1</v>
          </cell>
          <cell r="D810">
            <v>-0.1</v>
          </cell>
        </row>
        <row r="811">
          <cell r="A811">
            <v>6210040400690200</v>
          </cell>
          <cell r="B811" t="str">
            <v>COMISION POR COMPRAS CON TARJETAS DEL SISTEMA FEDECREDITO TD</v>
          </cell>
          <cell r="C811">
            <v>-0.04</v>
          </cell>
          <cell r="D811">
            <v>-0.04</v>
          </cell>
        </row>
        <row r="812">
          <cell r="A812">
            <v>6210040400690200</v>
          </cell>
          <cell r="B812" t="str">
            <v>COMISION POR COMPRAS CON TARJETAS DEL SISTEMA FEDECREDITO TC</v>
          </cell>
          <cell r="C812">
            <v>-0.06</v>
          </cell>
          <cell r="D812">
            <v>-0.06</v>
          </cell>
        </row>
        <row r="813">
          <cell r="A813">
            <v>621004040099</v>
          </cell>
          <cell r="B813" t="str">
            <v>OTROS</v>
          </cell>
          <cell r="C813">
            <v>-16054.56</v>
          </cell>
          <cell r="D813">
            <v>-16054.56</v>
          </cell>
        </row>
        <row r="814">
          <cell r="A814">
            <v>63</v>
          </cell>
          <cell r="B814" t="str">
            <v>INGRESOS NO OPERACIONALES</v>
          </cell>
          <cell r="C814">
            <v>-268186.43</v>
          </cell>
          <cell r="D814">
            <v>-268186.43</v>
          </cell>
        </row>
        <row r="815">
          <cell r="A815">
            <v>631</v>
          </cell>
          <cell r="B815" t="str">
            <v>INGRESOS NO OPERACIONALES</v>
          </cell>
          <cell r="C815">
            <v>-268186.43</v>
          </cell>
          <cell r="D815">
            <v>-268186.43</v>
          </cell>
        </row>
        <row r="816">
          <cell r="A816">
            <v>6310</v>
          </cell>
          <cell r="B816" t="str">
            <v>INGRESOS NO OPERACIONALES</v>
          </cell>
          <cell r="C816">
            <v>-268186.43</v>
          </cell>
          <cell r="D816">
            <v>-268186.43</v>
          </cell>
        </row>
        <row r="817">
          <cell r="A817">
            <v>631001</v>
          </cell>
          <cell r="B817" t="str">
            <v>INGRESOS DE EJERCICIOS ANTERIORES</v>
          </cell>
          <cell r="C817">
            <v>-56565.78</v>
          </cell>
          <cell r="D817">
            <v>-56565.78</v>
          </cell>
        </row>
        <row r="818">
          <cell r="A818">
            <v>6310010400</v>
          </cell>
          <cell r="B818" t="str">
            <v>LIBERACI¢N DE RESERVAS DE SANEAMIENTO</v>
          </cell>
          <cell r="C818">
            <v>-56565.78</v>
          </cell>
          <cell r="D818">
            <v>-56565.78</v>
          </cell>
        </row>
        <row r="819">
          <cell r="A819">
            <v>631001040001</v>
          </cell>
          <cell r="B819" t="str">
            <v>CAPITAL</v>
          </cell>
          <cell r="C819">
            <v>-3944.83</v>
          </cell>
          <cell r="D819">
            <v>-3944.83</v>
          </cell>
        </row>
        <row r="820">
          <cell r="A820">
            <v>63100104000101</v>
          </cell>
          <cell r="B820" t="str">
            <v>RESERVA PRESTAMOS CATEGORIA A2 Y B</v>
          </cell>
          <cell r="C820">
            <v>-3944.83</v>
          </cell>
          <cell r="D820">
            <v>-3944.83</v>
          </cell>
        </row>
        <row r="821">
          <cell r="A821">
            <v>631001040002</v>
          </cell>
          <cell r="B821" t="str">
            <v>INTERESES</v>
          </cell>
          <cell r="C821">
            <v>-49.68</v>
          </cell>
          <cell r="D821">
            <v>-49.68</v>
          </cell>
        </row>
        <row r="822">
          <cell r="A822">
            <v>63100104000201</v>
          </cell>
          <cell r="B822" t="str">
            <v>RESERVA PRESTAMOS CATEGORIA A2 Y B</v>
          </cell>
          <cell r="C822">
            <v>-49.68</v>
          </cell>
          <cell r="D822">
            <v>-49.68</v>
          </cell>
        </row>
        <row r="823">
          <cell r="A823">
            <v>631001040003</v>
          </cell>
          <cell r="B823" t="str">
            <v>CUENTAS POR COBRAR</v>
          </cell>
          <cell r="C823">
            <v>-2324.1799999999998</v>
          </cell>
          <cell r="D823">
            <v>-2324.1799999999998</v>
          </cell>
        </row>
        <row r="824">
          <cell r="A824">
            <v>631001040006</v>
          </cell>
          <cell r="B824" t="str">
            <v>RESERVA VOLUNTARIA DE PRESTAMOS</v>
          </cell>
          <cell r="C824">
            <v>-50247.09</v>
          </cell>
          <cell r="D824">
            <v>-50247.09</v>
          </cell>
        </row>
        <row r="825">
          <cell r="A825">
            <v>631003</v>
          </cell>
          <cell r="B825" t="str">
            <v>INGRESOS POR EXPLOTACION DE ACTIVOS</v>
          </cell>
          <cell r="C825">
            <v>-13500</v>
          </cell>
          <cell r="D825">
            <v>-13500</v>
          </cell>
        </row>
        <row r="826">
          <cell r="A826">
            <v>6310030100</v>
          </cell>
          <cell r="B826" t="str">
            <v>ACTIVO FIJO</v>
          </cell>
          <cell r="C826">
            <v>-13500</v>
          </cell>
          <cell r="D826">
            <v>-13500</v>
          </cell>
        </row>
        <row r="827">
          <cell r="A827">
            <v>631003010001</v>
          </cell>
          <cell r="B827" t="str">
            <v>INMUEBLES</v>
          </cell>
          <cell r="C827">
            <v>-13500</v>
          </cell>
          <cell r="D827">
            <v>-13500</v>
          </cell>
        </row>
        <row r="828">
          <cell r="A828">
            <v>631099</v>
          </cell>
          <cell r="B828" t="str">
            <v>OTROS</v>
          </cell>
          <cell r="C828">
            <v>-198120.65</v>
          </cell>
          <cell r="D828">
            <v>-198120.65</v>
          </cell>
        </row>
        <row r="829">
          <cell r="A829">
            <v>6310990100</v>
          </cell>
          <cell r="B829" t="str">
            <v>OTROS</v>
          </cell>
          <cell r="C829">
            <v>-198120.65</v>
          </cell>
          <cell r="D829">
            <v>-198120.65</v>
          </cell>
        </row>
        <row r="830">
          <cell r="A830">
            <v>631099010008</v>
          </cell>
          <cell r="B830" t="str">
            <v>ASISTENCIA MEDICA</v>
          </cell>
          <cell r="C830">
            <v>-637.16</v>
          </cell>
          <cell r="D830">
            <v>-637.16</v>
          </cell>
        </row>
        <row r="831">
          <cell r="A831">
            <v>631099010010</v>
          </cell>
          <cell r="B831" t="str">
            <v>INGRESOS POR SOBREGIRO DISPONIBLE DE ENTIDADES SOCIAS</v>
          </cell>
          <cell r="C831">
            <v>-15732.83</v>
          </cell>
          <cell r="D831">
            <v>-15732.83</v>
          </cell>
        </row>
        <row r="832">
          <cell r="A832">
            <v>631099010099</v>
          </cell>
          <cell r="B832" t="str">
            <v>OTROS</v>
          </cell>
          <cell r="C832">
            <v>-181750.66</v>
          </cell>
          <cell r="D832">
            <v>-181750.66</v>
          </cell>
        </row>
        <row r="833">
          <cell r="A833">
            <v>0</v>
          </cell>
          <cell r="B833"/>
          <cell r="C833"/>
          <cell r="D833"/>
        </row>
        <row r="834">
          <cell r="A834">
            <v>0</v>
          </cell>
          <cell r="B834" t="str">
            <v>TOTAL INGRESOS</v>
          </cell>
          <cell r="C834">
            <v>-13231723.609999999</v>
          </cell>
          <cell r="D834">
            <v>-13231723.609999999</v>
          </cell>
        </row>
        <row r="835">
          <cell r="A835">
            <v>0</v>
          </cell>
          <cell r="B835"/>
          <cell r="C835"/>
          <cell r="D835"/>
        </row>
        <row r="836">
          <cell r="A836">
            <v>0</v>
          </cell>
          <cell r="B836" t="str">
            <v>TOTAL CUENTAS ACREEDORAS</v>
          </cell>
          <cell r="C836">
            <v>-612487930.83000004</v>
          </cell>
          <cell r="D836">
            <v>-612487930.83000004</v>
          </cell>
        </row>
        <row r="837">
          <cell r="A837">
            <v>0</v>
          </cell>
          <cell r="B837"/>
          <cell r="C837"/>
          <cell r="D837"/>
        </row>
        <row r="838">
          <cell r="A838">
            <v>0</v>
          </cell>
          <cell r="B838" t="str">
            <v>CUENTAS DE ORDEN</v>
          </cell>
          <cell r="C838">
            <v>0</v>
          </cell>
          <cell r="D838">
            <v>0</v>
          </cell>
        </row>
        <row r="839">
          <cell r="A839">
            <v>0</v>
          </cell>
          <cell r="B839"/>
          <cell r="C839"/>
          <cell r="D839"/>
        </row>
        <row r="840">
          <cell r="A840">
            <v>91</v>
          </cell>
          <cell r="B840" t="str">
            <v>INFORMACION FINANCIERA</v>
          </cell>
          <cell r="C840">
            <v>208591555.34999999</v>
          </cell>
          <cell r="D840">
            <v>208591555.34999999</v>
          </cell>
        </row>
        <row r="841">
          <cell r="A841">
            <v>911</v>
          </cell>
          <cell r="B841" t="str">
            <v>DERECHOS Y OBLIGACIONES POR CREDITOS</v>
          </cell>
          <cell r="C841">
            <v>70998370.930000007</v>
          </cell>
          <cell r="D841">
            <v>70998370.930000007</v>
          </cell>
        </row>
        <row r="842">
          <cell r="A842">
            <v>9110</v>
          </cell>
          <cell r="B842" t="str">
            <v>DERECHOS Y OBLIGACIONES POR CREDITOS</v>
          </cell>
          <cell r="C842">
            <v>70998370.930000007</v>
          </cell>
          <cell r="D842">
            <v>70998370.930000007</v>
          </cell>
        </row>
        <row r="843">
          <cell r="A843">
            <v>911001</v>
          </cell>
          <cell r="B843" t="str">
            <v>DISPONIBILIDAD POR CREDITOS OBTENIDOS</v>
          </cell>
          <cell r="C843">
            <v>70998370.930000007</v>
          </cell>
          <cell r="D843">
            <v>70998370.930000007</v>
          </cell>
        </row>
        <row r="844">
          <cell r="A844">
            <v>9110010101</v>
          </cell>
          <cell r="B844" t="str">
            <v>OTORGADOS POR EL BMI</v>
          </cell>
          <cell r="C844">
            <v>46374879.240000002</v>
          </cell>
          <cell r="D844">
            <v>46374879.240000002</v>
          </cell>
        </row>
        <row r="845">
          <cell r="A845">
            <v>9110010501</v>
          </cell>
          <cell r="B845" t="str">
            <v>OTORGADOS POR BANCOS</v>
          </cell>
          <cell r="C845">
            <v>3418162.57</v>
          </cell>
          <cell r="D845">
            <v>3418162.57</v>
          </cell>
        </row>
        <row r="846">
          <cell r="A846">
            <v>9110010601</v>
          </cell>
          <cell r="B846" t="str">
            <v>OTRAS ENTIDADES DEL SISTEMA FINANCIERO</v>
          </cell>
          <cell r="C846">
            <v>7450975</v>
          </cell>
          <cell r="D846">
            <v>7450975</v>
          </cell>
        </row>
        <row r="847">
          <cell r="A847">
            <v>9110010701</v>
          </cell>
          <cell r="B847" t="str">
            <v>OTORGADOS POR BANCOS EXTRANJEROS</v>
          </cell>
          <cell r="C847">
            <v>13754354.119999999</v>
          </cell>
          <cell r="D847">
            <v>13754354.119999999</v>
          </cell>
        </row>
        <row r="848">
          <cell r="A848">
            <v>912</v>
          </cell>
          <cell r="B848" t="str">
            <v>FONDOS EN ADMINISTRACION</v>
          </cell>
          <cell r="C848">
            <v>6652250.0099999998</v>
          </cell>
          <cell r="D848">
            <v>6652250.0099999998</v>
          </cell>
        </row>
        <row r="849">
          <cell r="A849">
            <v>9120</v>
          </cell>
          <cell r="B849" t="str">
            <v>FONDOS EN ADMINISTRACION</v>
          </cell>
          <cell r="C849">
            <v>6652250.0099999998</v>
          </cell>
          <cell r="D849">
            <v>6652250.0099999998</v>
          </cell>
        </row>
        <row r="850">
          <cell r="A850">
            <v>912000</v>
          </cell>
          <cell r="B850" t="str">
            <v>FONDOS EN ADMINISTRACION</v>
          </cell>
          <cell r="C850">
            <v>6652250.0099999998</v>
          </cell>
          <cell r="D850">
            <v>6652250.0099999998</v>
          </cell>
        </row>
        <row r="851">
          <cell r="A851">
            <v>9120000001</v>
          </cell>
          <cell r="B851" t="str">
            <v>FONDOS EN ADMINISTRACION</v>
          </cell>
          <cell r="C851">
            <v>6652250.0099999998</v>
          </cell>
          <cell r="D851">
            <v>6652250.0099999998</v>
          </cell>
        </row>
        <row r="852">
          <cell r="A852">
            <v>912000000101</v>
          </cell>
          <cell r="B852" t="str">
            <v>PRODERNOR</v>
          </cell>
          <cell r="C852">
            <v>6346.6</v>
          </cell>
          <cell r="D852">
            <v>6346.6</v>
          </cell>
        </row>
        <row r="853">
          <cell r="A853">
            <v>912000000199</v>
          </cell>
          <cell r="B853" t="str">
            <v>OTROS FONDOS</v>
          </cell>
          <cell r="C853">
            <v>6645903.4100000001</v>
          </cell>
          <cell r="D853">
            <v>6645903.4100000001</v>
          </cell>
        </row>
        <row r="854">
          <cell r="A854">
            <v>91200000019901</v>
          </cell>
          <cell r="B854" t="str">
            <v>PROYECTO IMCA - FEDECREDITO</v>
          </cell>
          <cell r="C854">
            <v>5257165.34</v>
          </cell>
          <cell r="D854">
            <v>5257165.34</v>
          </cell>
        </row>
        <row r="855">
          <cell r="A855">
            <v>9120000001990090</v>
          </cell>
          <cell r="B855" t="str">
            <v>APORTE IMCA WSBI</v>
          </cell>
          <cell r="C855">
            <v>1800000</v>
          </cell>
          <cell r="D855">
            <v>1800000</v>
          </cell>
        </row>
        <row r="856">
          <cell r="A856">
            <v>9120000001990090</v>
          </cell>
          <cell r="B856" t="str">
            <v>APORTE ENTIDADES SOCIAS</v>
          </cell>
          <cell r="C856">
            <v>1999980.8</v>
          </cell>
          <cell r="D856">
            <v>1999980.8</v>
          </cell>
        </row>
        <row r="857">
          <cell r="A857">
            <v>9120000001990090</v>
          </cell>
          <cell r="B857" t="str">
            <v>APORTE FEDECREDITO</v>
          </cell>
          <cell r="C857">
            <v>1457184.54</v>
          </cell>
          <cell r="D857">
            <v>1457184.54</v>
          </cell>
        </row>
        <row r="858">
          <cell r="A858">
            <v>91200000019902</v>
          </cell>
          <cell r="B858" t="str">
            <v>PROYECTO IMCA - FEDECREDITO</v>
          </cell>
          <cell r="C858">
            <v>1388738.07</v>
          </cell>
          <cell r="D858">
            <v>1388738.07</v>
          </cell>
        </row>
        <row r="859">
          <cell r="A859">
            <v>915</v>
          </cell>
          <cell r="B859" t="str">
            <v>INTERESES SOBRE PRESTAMOS DE DUDOSA RECUPERACION</v>
          </cell>
          <cell r="C859">
            <v>54423.62</v>
          </cell>
          <cell r="D859">
            <v>54423.62</v>
          </cell>
        </row>
        <row r="860">
          <cell r="A860">
            <v>9150</v>
          </cell>
          <cell r="B860" t="str">
            <v>INTERESES SOBRE PRESTAMOS DE DUDOSA RECUPERACION</v>
          </cell>
          <cell r="C860">
            <v>54423.62</v>
          </cell>
          <cell r="D860">
            <v>54423.62</v>
          </cell>
        </row>
        <row r="861">
          <cell r="A861">
            <v>915000</v>
          </cell>
          <cell r="B861" t="str">
            <v>INTERESES SOBRE PRESTAMOS DE DUDOSA RECUPERACION</v>
          </cell>
          <cell r="C861">
            <v>54423.62</v>
          </cell>
          <cell r="D861">
            <v>54423.62</v>
          </cell>
        </row>
        <row r="862">
          <cell r="A862">
            <v>916</v>
          </cell>
          <cell r="B862" t="str">
            <v>CARTERA DE PRESTAMOS DE DUDOSA RECUPERACION</v>
          </cell>
          <cell r="C862">
            <v>130610861.81</v>
          </cell>
          <cell r="D862">
            <v>130610861.81</v>
          </cell>
        </row>
        <row r="863">
          <cell r="A863">
            <v>9160</v>
          </cell>
          <cell r="B863" t="str">
            <v>CARTERA DE PRESTAMOS PIGNORADA</v>
          </cell>
          <cell r="C863">
            <v>130610861.81</v>
          </cell>
          <cell r="D863">
            <v>130610861.81</v>
          </cell>
        </row>
        <row r="864">
          <cell r="A864">
            <v>916001</v>
          </cell>
          <cell r="B864" t="str">
            <v>A FAVOR DEL BMI</v>
          </cell>
          <cell r="C864">
            <v>12305303.800000001</v>
          </cell>
          <cell r="D864">
            <v>12305303.800000001</v>
          </cell>
        </row>
        <row r="865">
          <cell r="A865">
            <v>9160010901</v>
          </cell>
          <cell r="B865" t="str">
            <v>PRESTAMOS A OTROS</v>
          </cell>
          <cell r="C865">
            <v>12305303.800000001</v>
          </cell>
          <cell r="D865">
            <v>12305303.800000001</v>
          </cell>
        </row>
        <row r="866">
          <cell r="A866">
            <v>916005</v>
          </cell>
          <cell r="B866" t="str">
            <v>A FAVOR DE OTRAS ENTIDADES DEL SISTEMA FINANCIERO</v>
          </cell>
          <cell r="C866">
            <v>14916950.82</v>
          </cell>
          <cell r="D866">
            <v>14916950.82</v>
          </cell>
        </row>
        <row r="867">
          <cell r="A867">
            <v>9160050901</v>
          </cell>
          <cell r="B867" t="str">
            <v>PRESTAMOS A OTROS</v>
          </cell>
          <cell r="C867">
            <v>14916950.82</v>
          </cell>
          <cell r="D867">
            <v>14916950.82</v>
          </cell>
        </row>
        <row r="868">
          <cell r="A868">
            <v>916005090101</v>
          </cell>
          <cell r="B868" t="str">
            <v>BANCOS</v>
          </cell>
          <cell r="C868">
            <v>14916950.82</v>
          </cell>
          <cell r="D868">
            <v>14916950.82</v>
          </cell>
        </row>
        <row r="869">
          <cell r="A869">
            <v>916006</v>
          </cell>
          <cell r="B869" t="str">
            <v>A FAVOR DE OTRAS ENTIDADES EXTRANJERAS</v>
          </cell>
          <cell r="C869">
            <v>103388607.19</v>
          </cell>
          <cell r="D869">
            <v>103388607.19</v>
          </cell>
        </row>
        <row r="870">
          <cell r="A870">
            <v>9160060901</v>
          </cell>
          <cell r="B870" t="str">
            <v>PRESTAMOS A OTROS</v>
          </cell>
          <cell r="C870">
            <v>103388607.19</v>
          </cell>
          <cell r="D870">
            <v>103388607.19</v>
          </cell>
        </row>
        <row r="871">
          <cell r="A871">
            <v>917</v>
          </cell>
          <cell r="B871" t="str">
            <v>SALDOS A CARGO DE DEUDORES</v>
          </cell>
          <cell r="C871">
            <v>275648.98</v>
          </cell>
          <cell r="D871">
            <v>275648.98</v>
          </cell>
        </row>
        <row r="872">
          <cell r="A872">
            <v>9170</v>
          </cell>
          <cell r="B872" t="str">
            <v>SALDOS A CARGO DE DEUDORES</v>
          </cell>
          <cell r="C872">
            <v>275648.98</v>
          </cell>
          <cell r="D872">
            <v>275648.98</v>
          </cell>
        </row>
        <row r="873">
          <cell r="A873">
            <v>917000</v>
          </cell>
          <cell r="B873" t="str">
            <v>SALDOS A CARGO DE DEUDORES</v>
          </cell>
          <cell r="C873">
            <v>275648.98</v>
          </cell>
          <cell r="D873">
            <v>275648.98</v>
          </cell>
        </row>
        <row r="874">
          <cell r="A874">
            <v>9170000001</v>
          </cell>
          <cell r="B874" t="str">
            <v>SALDOS A CARGO DE DEUDORES</v>
          </cell>
          <cell r="C874">
            <v>275648.98</v>
          </cell>
          <cell r="D874">
            <v>275648.98</v>
          </cell>
        </row>
        <row r="875">
          <cell r="A875">
            <v>917000000104</v>
          </cell>
          <cell r="B875" t="str">
            <v>OTROS</v>
          </cell>
          <cell r="C875">
            <v>275648.98</v>
          </cell>
          <cell r="D875">
            <v>275648.98</v>
          </cell>
        </row>
        <row r="876">
          <cell r="A876">
            <v>92</v>
          </cell>
          <cell r="B876" t="str">
            <v>EXISTENCIAS EN LA BOVEDA</v>
          </cell>
          <cell r="C876">
            <v>254552610.90000001</v>
          </cell>
          <cell r="D876">
            <v>254552610.90000001</v>
          </cell>
        </row>
        <row r="877">
          <cell r="A877">
            <v>921</v>
          </cell>
          <cell r="B877" t="str">
            <v>DOCUMENTOS DE PRESTAMOS Y CREDITOS</v>
          </cell>
          <cell r="C877">
            <v>59518079.299999997</v>
          </cell>
          <cell r="D877">
            <v>59518079.299999997</v>
          </cell>
        </row>
        <row r="878">
          <cell r="A878">
            <v>9210</v>
          </cell>
          <cell r="B878" t="str">
            <v>DOCUMENTOS DE PRESTAMOS Y CREDITOS</v>
          </cell>
          <cell r="C878">
            <v>59518079.299999997</v>
          </cell>
          <cell r="D878">
            <v>59518079.299999997</v>
          </cell>
        </row>
        <row r="879">
          <cell r="A879">
            <v>921000</v>
          </cell>
          <cell r="B879" t="str">
            <v>DOCUMENTOS DE PRESTAMOS Y CREDITOS</v>
          </cell>
          <cell r="C879">
            <v>59518079.299999997</v>
          </cell>
          <cell r="D879">
            <v>59518079.299999997</v>
          </cell>
        </row>
        <row r="880">
          <cell r="A880">
            <v>9210000100</v>
          </cell>
          <cell r="B880" t="str">
            <v>CON HIPOTECA</v>
          </cell>
          <cell r="C880">
            <v>7450242.5899999999</v>
          </cell>
          <cell r="D880">
            <v>7450242.5899999999</v>
          </cell>
        </row>
        <row r="881">
          <cell r="A881">
            <v>9210000400</v>
          </cell>
          <cell r="B881" t="str">
            <v>CON PRENDA SIN DESPLAZAMIENTO</v>
          </cell>
          <cell r="C881">
            <v>52067836.710000001</v>
          </cell>
          <cell r="D881">
            <v>52067836.710000001</v>
          </cell>
        </row>
        <row r="882">
          <cell r="A882">
            <v>922</v>
          </cell>
          <cell r="B882" t="str">
            <v>TITULOSVALORES Y OTROS DOCUMENTOS</v>
          </cell>
          <cell r="C882">
            <v>56603.65</v>
          </cell>
          <cell r="D882">
            <v>56603.65</v>
          </cell>
        </row>
        <row r="883">
          <cell r="A883">
            <v>9220</v>
          </cell>
          <cell r="B883" t="str">
            <v>TITULOSVALORES Y OTROS DOCUMENTOS</v>
          </cell>
          <cell r="C883">
            <v>56603.65</v>
          </cell>
          <cell r="D883">
            <v>56603.65</v>
          </cell>
        </row>
        <row r="884">
          <cell r="A884">
            <v>922008</v>
          </cell>
          <cell r="B884" t="str">
            <v>DOCUMENTOS EN CUSTODIA</v>
          </cell>
          <cell r="C884">
            <v>56603.65</v>
          </cell>
          <cell r="D884">
            <v>56603.65</v>
          </cell>
        </row>
        <row r="885">
          <cell r="A885">
            <v>9220080100</v>
          </cell>
          <cell r="B885" t="str">
            <v>PROPIOS</v>
          </cell>
          <cell r="C885">
            <v>56603.65</v>
          </cell>
          <cell r="D885">
            <v>56603.65</v>
          </cell>
        </row>
        <row r="886">
          <cell r="A886">
            <v>923</v>
          </cell>
          <cell r="B886" t="str">
            <v>CARTERA DE INVERSIONES FINANCIERAS</v>
          </cell>
          <cell r="C886">
            <v>194780148.22999999</v>
          </cell>
          <cell r="D886">
            <v>194780148.22999999</v>
          </cell>
        </row>
        <row r="887">
          <cell r="A887">
            <v>9230</v>
          </cell>
          <cell r="B887" t="str">
            <v>CARTERA DE INVERSIONES FINANCIERAS</v>
          </cell>
          <cell r="C887">
            <v>194780148.22999999</v>
          </cell>
          <cell r="D887">
            <v>194780148.22999999</v>
          </cell>
        </row>
        <row r="888">
          <cell r="A888">
            <v>923001</v>
          </cell>
          <cell r="B888" t="str">
            <v>TITULOSVALORES NEGOCIABLES</v>
          </cell>
          <cell r="C888">
            <v>190866500</v>
          </cell>
          <cell r="D888">
            <v>190866500</v>
          </cell>
        </row>
        <row r="889">
          <cell r="A889">
            <v>9230010201</v>
          </cell>
          <cell r="B889" t="str">
            <v>EMITIDOS POR EL ESTADO</v>
          </cell>
          <cell r="C889">
            <v>190866500</v>
          </cell>
          <cell r="D889">
            <v>190866500</v>
          </cell>
        </row>
        <row r="890">
          <cell r="A890">
            <v>923002</v>
          </cell>
          <cell r="B890" t="str">
            <v>TITULOSVALORES NO NEGOCIABLES</v>
          </cell>
          <cell r="C890">
            <v>3913648.23</v>
          </cell>
          <cell r="D890">
            <v>3913648.23</v>
          </cell>
        </row>
        <row r="891">
          <cell r="A891">
            <v>9230020701</v>
          </cell>
          <cell r="B891" t="str">
            <v>EMITIDOS POR INSTITUCIONES EXTRANJERAS</v>
          </cell>
          <cell r="C891">
            <v>3913648.23</v>
          </cell>
          <cell r="D891">
            <v>3913648.23</v>
          </cell>
        </row>
        <row r="892">
          <cell r="A892">
            <v>924</v>
          </cell>
          <cell r="B892" t="str">
            <v>ACTIVOS CASTIGADOS</v>
          </cell>
          <cell r="C892">
            <v>197779.72</v>
          </cell>
          <cell r="D892">
            <v>197779.72</v>
          </cell>
        </row>
        <row r="893">
          <cell r="A893">
            <v>9240</v>
          </cell>
          <cell r="B893" t="str">
            <v>ACTIVOS CASTIGADOS</v>
          </cell>
          <cell r="C893">
            <v>197779.72</v>
          </cell>
          <cell r="D893">
            <v>197779.72</v>
          </cell>
        </row>
        <row r="894">
          <cell r="A894">
            <v>924001</v>
          </cell>
          <cell r="B894" t="str">
            <v>CARTERA DE PRESTAMOS</v>
          </cell>
          <cell r="C894">
            <v>67462.98</v>
          </cell>
          <cell r="D894">
            <v>67462.98</v>
          </cell>
        </row>
        <row r="895">
          <cell r="A895">
            <v>9240010001</v>
          </cell>
          <cell r="B895" t="str">
            <v>CARTERA DE PRESTAMOS</v>
          </cell>
          <cell r="C895">
            <v>67462.98</v>
          </cell>
          <cell r="D895">
            <v>67462.98</v>
          </cell>
        </row>
        <row r="896">
          <cell r="A896">
            <v>924001000101</v>
          </cell>
          <cell r="B896" t="str">
            <v>CAPITAL</v>
          </cell>
          <cell r="C896">
            <v>60534.2</v>
          </cell>
          <cell r="D896">
            <v>60534.2</v>
          </cell>
        </row>
        <row r="897">
          <cell r="A897">
            <v>924001000102</v>
          </cell>
          <cell r="B897" t="str">
            <v>INTERESES</v>
          </cell>
          <cell r="C897">
            <v>6928.78</v>
          </cell>
          <cell r="D897">
            <v>6928.78</v>
          </cell>
        </row>
        <row r="898">
          <cell r="A898">
            <v>924003</v>
          </cell>
          <cell r="B898" t="str">
            <v>CUENTAS POR COBRAR</v>
          </cell>
          <cell r="C898">
            <v>130316.74</v>
          </cell>
          <cell r="D898">
            <v>130316.74</v>
          </cell>
        </row>
        <row r="899">
          <cell r="A899">
            <v>9240030001</v>
          </cell>
          <cell r="B899" t="str">
            <v>CUENTAS POR COBRAR</v>
          </cell>
          <cell r="C899">
            <v>130316.74</v>
          </cell>
          <cell r="D899">
            <v>130316.74</v>
          </cell>
        </row>
        <row r="900">
          <cell r="A900">
            <v>924003000199</v>
          </cell>
          <cell r="B900" t="str">
            <v>OTRAS</v>
          </cell>
          <cell r="C900">
            <v>130316.74</v>
          </cell>
          <cell r="D900">
            <v>130316.74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ABRIL</v>
          </cell>
          <cell r="D5" t="str">
            <v xml:space="preserve">
ABRIL</v>
          </cell>
        </row>
        <row r="6">
          <cell r="A6">
            <v>11</v>
          </cell>
          <cell r="B6" t="str">
            <v>ACTIVOS DE INTERMEDIACION</v>
          </cell>
          <cell r="C6">
            <v>561926672.44000006</v>
          </cell>
          <cell r="D6">
            <v>561926672.44000006</v>
          </cell>
        </row>
        <row r="7">
          <cell r="A7">
            <v>111</v>
          </cell>
          <cell r="B7" t="str">
            <v>FONDOS DISPONIBLES</v>
          </cell>
          <cell r="C7">
            <v>46294284.710000001</v>
          </cell>
          <cell r="D7">
            <v>46294284.710000001</v>
          </cell>
        </row>
        <row r="8">
          <cell r="A8">
            <v>1110</v>
          </cell>
          <cell r="B8" t="str">
            <v>FONDOS DISPONIBLES</v>
          </cell>
          <cell r="C8">
            <v>46294284.710000001</v>
          </cell>
          <cell r="D8">
            <v>46294284.710000001</v>
          </cell>
        </row>
        <row r="9">
          <cell r="A9">
            <v>111001</v>
          </cell>
          <cell r="B9" t="str">
            <v>CAJA</v>
          </cell>
          <cell r="C9">
            <v>10553728.93</v>
          </cell>
          <cell r="D9">
            <v>10553728.93</v>
          </cell>
        </row>
        <row r="10">
          <cell r="A10">
            <v>1110010101</v>
          </cell>
          <cell r="B10" t="str">
            <v>OFICINA CENTRAL</v>
          </cell>
          <cell r="C10">
            <v>8027626.9400000004</v>
          </cell>
          <cell r="D10">
            <v>8027626.9400000004</v>
          </cell>
        </row>
        <row r="11">
          <cell r="A11">
            <v>111001010101</v>
          </cell>
          <cell r="B11" t="str">
            <v>OFICINA CENTRAL</v>
          </cell>
          <cell r="C11">
            <v>55904.08</v>
          </cell>
          <cell r="D11">
            <v>55904.08</v>
          </cell>
        </row>
        <row r="12">
          <cell r="A12">
            <v>111001010102</v>
          </cell>
          <cell r="B12" t="str">
            <v>BOVEDA</v>
          </cell>
          <cell r="C12">
            <v>388141.39</v>
          </cell>
          <cell r="D12">
            <v>388141.39</v>
          </cell>
        </row>
        <row r="13">
          <cell r="A13">
            <v>111001010103</v>
          </cell>
          <cell r="B13" t="str">
            <v>EFECTIVO ATM´S</v>
          </cell>
          <cell r="C13">
            <v>1402995</v>
          </cell>
          <cell r="D13">
            <v>1402995</v>
          </cell>
        </row>
        <row r="14">
          <cell r="A14">
            <v>11100101010303</v>
          </cell>
          <cell r="B14" t="str">
            <v>EFECTIVO ATM´S - FEDECREDITO</v>
          </cell>
          <cell r="C14">
            <v>1402995</v>
          </cell>
          <cell r="D14">
            <v>1402995</v>
          </cell>
        </row>
        <row r="15">
          <cell r="A15">
            <v>111001010104</v>
          </cell>
          <cell r="B15" t="str">
            <v>DISPONIBLE EN SERSAPROSA</v>
          </cell>
          <cell r="C15">
            <v>6176940.4699999997</v>
          </cell>
          <cell r="D15">
            <v>6176940.4699999997</v>
          </cell>
        </row>
        <row r="16">
          <cell r="A16">
            <v>11100101010401</v>
          </cell>
          <cell r="B16" t="str">
            <v>PARA ATM´S</v>
          </cell>
          <cell r="C16">
            <v>2372097</v>
          </cell>
          <cell r="D16">
            <v>2372097</v>
          </cell>
        </row>
        <row r="17">
          <cell r="A17">
            <v>11100101010402</v>
          </cell>
          <cell r="B17" t="str">
            <v>PARA CUENTA CORRIENTE</v>
          </cell>
          <cell r="C17">
            <v>3804843.47</v>
          </cell>
          <cell r="D17">
            <v>3804843.47</v>
          </cell>
        </row>
        <row r="18">
          <cell r="A18">
            <v>111001010105</v>
          </cell>
          <cell r="B18" t="str">
            <v>EFECTIVO RECIBIDO ATM´S DEPOSITARIOS</v>
          </cell>
          <cell r="C18">
            <v>3646</v>
          </cell>
          <cell r="D18">
            <v>3646</v>
          </cell>
        </row>
        <row r="19">
          <cell r="A19">
            <v>11100101010503</v>
          </cell>
          <cell r="B19" t="str">
            <v>ATM´S DEPOSITARIOS - FEDECREDITO</v>
          </cell>
          <cell r="C19">
            <v>3646</v>
          </cell>
          <cell r="D19">
            <v>3646</v>
          </cell>
        </row>
        <row r="20">
          <cell r="A20">
            <v>1110010201</v>
          </cell>
          <cell r="B20" t="str">
            <v>AGENCIAS</v>
          </cell>
          <cell r="C20">
            <v>118901.99</v>
          </cell>
          <cell r="D20">
            <v>118901.99</v>
          </cell>
        </row>
        <row r="21">
          <cell r="A21">
            <v>111001020102</v>
          </cell>
          <cell r="B21" t="str">
            <v>BOVEDA</v>
          </cell>
          <cell r="C21">
            <v>118901.99</v>
          </cell>
          <cell r="D21">
            <v>118901.99</v>
          </cell>
        </row>
        <row r="22">
          <cell r="A22">
            <v>1110010301</v>
          </cell>
          <cell r="B22" t="str">
            <v>FONDOS FIJOS</v>
          </cell>
          <cell r="C22">
            <v>7200</v>
          </cell>
          <cell r="D22">
            <v>7200</v>
          </cell>
        </row>
        <row r="23">
          <cell r="A23">
            <v>111001030101</v>
          </cell>
          <cell r="B23" t="str">
            <v>OFICINA CENTRAL</v>
          </cell>
          <cell r="C23">
            <v>7200</v>
          </cell>
          <cell r="D23">
            <v>7200</v>
          </cell>
        </row>
        <row r="24">
          <cell r="A24">
            <v>1110010401</v>
          </cell>
          <cell r="B24" t="str">
            <v>REMESAS LOCALES EN TRANSITO</v>
          </cell>
          <cell r="C24">
            <v>2400000</v>
          </cell>
          <cell r="D24">
            <v>2400000</v>
          </cell>
        </row>
        <row r="25">
          <cell r="A25">
            <v>111002</v>
          </cell>
          <cell r="B25" t="str">
            <v>DEPOSITOS EN EL BCR</v>
          </cell>
          <cell r="C25">
            <v>4409298.58</v>
          </cell>
          <cell r="D25">
            <v>4409298.58</v>
          </cell>
        </row>
        <row r="26">
          <cell r="A26">
            <v>1110020101</v>
          </cell>
          <cell r="B26" t="str">
            <v>DEPOSITOS PARA RESERVA DE LIQUIDEZ</v>
          </cell>
          <cell r="C26">
            <v>4350544.4000000004</v>
          </cell>
          <cell r="D26">
            <v>4350544.4000000004</v>
          </cell>
        </row>
        <row r="27">
          <cell r="A27">
            <v>1110020301</v>
          </cell>
          <cell r="B27" t="str">
            <v>DEPOSITOS OTROS</v>
          </cell>
          <cell r="C27">
            <v>57278.3</v>
          </cell>
          <cell r="D27">
            <v>57278.3</v>
          </cell>
        </row>
        <row r="28">
          <cell r="A28">
            <v>111002030199</v>
          </cell>
          <cell r="B28" t="str">
            <v>DEPOSITOS OTROS</v>
          </cell>
          <cell r="C28">
            <v>57278.3</v>
          </cell>
          <cell r="D28">
            <v>57278.3</v>
          </cell>
        </row>
        <row r="29">
          <cell r="A29">
            <v>1110029901</v>
          </cell>
          <cell r="B29" t="str">
            <v>INTERESES Y OTROS POR COBRAR</v>
          </cell>
          <cell r="C29">
            <v>1475.88</v>
          </cell>
          <cell r="D29">
            <v>1475.88</v>
          </cell>
        </row>
        <row r="30">
          <cell r="A30">
            <v>111002990101</v>
          </cell>
          <cell r="B30" t="str">
            <v>DEPOSITOS PARA RESERVA DE LIQUIDEZ</v>
          </cell>
          <cell r="C30">
            <v>1475.88</v>
          </cell>
          <cell r="D30">
            <v>1475.88</v>
          </cell>
        </row>
        <row r="31">
          <cell r="A31">
            <v>111003</v>
          </cell>
          <cell r="B31" t="str">
            <v>DOCUMENTOS A CARGO DE BANCOS</v>
          </cell>
          <cell r="C31">
            <v>5550.05</v>
          </cell>
          <cell r="D31">
            <v>5550.05</v>
          </cell>
        </row>
        <row r="32">
          <cell r="A32">
            <v>1110030100</v>
          </cell>
          <cell r="B32" t="str">
            <v>COMPENSACIONES PENDIENTES</v>
          </cell>
          <cell r="C32">
            <v>5550.05</v>
          </cell>
          <cell r="D32">
            <v>5550.05</v>
          </cell>
        </row>
        <row r="33">
          <cell r="A33">
            <v>111003010004</v>
          </cell>
          <cell r="B33" t="str">
            <v>BANCO CUSCATLAN, S.A.</v>
          </cell>
          <cell r="C33">
            <v>5550.05</v>
          </cell>
          <cell r="D33">
            <v>5550.05</v>
          </cell>
        </row>
        <row r="34">
          <cell r="A34">
            <v>111004</v>
          </cell>
          <cell r="B34" t="str">
            <v>DEPOSITOS EN BANCOS LOCALES</v>
          </cell>
          <cell r="C34">
            <v>25870860.579999998</v>
          </cell>
          <cell r="D34">
            <v>25870860.579999998</v>
          </cell>
        </row>
        <row r="35">
          <cell r="A35">
            <v>1110040101</v>
          </cell>
          <cell r="B35" t="str">
            <v>A LA VISTA - ML</v>
          </cell>
          <cell r="C35">
            <v>25812885.32</v>
          </cell>
          <cell r="D35">
            <v>25812885.32</v>
          </cell>
        </row>
        <row r="36">
          <cell r="A36">
            <v>111004010101</v>
          </cell>
          <cell r="B36" t="str">
            <v>BANCO AGRICOLA</v>
          </cell>
          <cell r="C36">
            <v>11029697.35</v>
          </cell>
          <cell r="D36">
            <v>11029697.35</v>
          </cell>
        </row>
        <row r="37">
          <cell r="A37">
            <v>111004010103</v>
          </cell>
          <cell r="B37" t="str">
            <v>BANCO DE AMERICA CENTRAL</v>
          </cell>
          <cell r="C37">
            <v>783431.52</v>
          </cell>
          <cell r="D37">
            <v>783431.52</v>
          </cell>
        </row>
        <row r="38">
          <cell r="A38">
            <v>111004010104</v>
          </cell>
          <cell r="B38" t="str">
            <v>BANCO CUSCATLAN, S.A.</v>
          </cell>
          <cell r="C38">
            <v>11844699.34</v>
          </cell>
          <cell r="D38">
            <v>11844699.34</v>
          </cell>
        </row>
        <row r="39">
          <cell r="A39">
            <v>111004010107</v>
          </cell>
          <cell r="B39" t="str">
            <v>BANCO DE FOMENTO AGROPECUARIO</v>
          </cell>
          <cell r="C39">
            <v>151095.35999999999</v>
          </cell>
          <cell r="D39">
            <v>151095.35999999999</v>
          </cell>
        </row>
        <row r="40">
          <cell r="A40">
            <v>111004010108</v>
          </cell>
          <cell r="B40" t="str">
            <v>BANCO HIPOTECARIO</v>
          </cell>
          <cell r="C40">
            <v>761922.74</v>
          </cell>
          <cell r="D40">
            <v>761922.74</v>
          </cell>
        </row>
        <row r="41">
          <cell r="A41">
            <v>111004010111</v>
          </cell>
          <cell r="B41" t="str">
            <v>BANCO PROMERICA</v>
          </cell>
          <cell r="C41">
            <v>655230.62</v>
          </cell>
          <cell r="D41">
            <v>655230.62</v>
          </cell>
        </row>
        <row r="42">
          <cell r="A42">
            <v>111004010112</v>
          </cell>
          <cell r="B42" t="str">
            <v>DAVIVIENDA</v>
          </cell>
          <cell r="C42">
            <v>586093.29</v>
          </cell>
          <cell r="D42">
            <v>586093.29</v>
          </cell>
        </row>
        <row r="43">
          <cell r="A43">
            <v>111004010117</v>
          </cell>
          <cell r="B43" t="str">
            <v>BANCO G&amp;T CONTINENTAL DE EL SALVADOR</v>
          </cell>
          <cell r="C43">
            <v>715.1</v>
          </cell>
          <cell r="D43">
            <v>715.1</v>
          </cell>
        </row>
        <row r="44">
          <cell r="A44">
            <v>1110049901</v>
          </cell>
          <cell r="B44" t="str">
            <v>INTERESES Y OTROS POR COBRAR</v>
          </cell>
          <cell r="C44">
            <v>57975.26</v>
          </cell>
          <cell r="D44">
            <v>57975.26</v>
          </cell>
        </row>
        <row r="45">
          <cell r="A45">
            <v>111004990101</v>
          </cell>
          <cell r="B45" t="str">
            <v>A LA VISTA</v>
          </cell>
          <cell r="C45">
            <v>57975.26</v>
          </cell>
          <cell r="D45">
            <v>57975.26</v>
          </cell>
        </row>
        <row r="46">
          <cell r="A46">
            <v>11100499010101</v>
          </cell>
          <cell r="B46" t="str">
            <v>BANCO AGRICOLA</v>
          </cell>
          <cell r="C46">
            <v>28438.93</v>
          </cell>
          <cell r="D46">
            <v>28438.93</v>
          </cell>
        </row>
        <row r="47">
          <cell r="A47">
            <v>11100499010103</v>
          </cell>
          <cell r="B47" t="str">
            <v>BANCO DE AMERICA CENTRAL</v>
          </cell>
          <cell r="C47">
            <v>2797.45</v>
          </cell>
          <cell r="D47">
            <v>2797.45</v>
          </cell>
        </row>
        <row r="48">
          <cell r="A48">
            <v>11100499010104</v>
          </cell>
          <cell r="B48" t="str">
            <v>BANCO CUSCATLAN, S.A.</v>
          </cell>
          <cell r="C48">
            <v>20644.52</v>
          </cell>
          <cell r="D48">
            <v>20644.52</v>
          </cell>
        </row>
        <row r="49">
          <cell r="A49">
            <v>11100499010108</v>
          </cell>
          <cell r="B49" t="str">
            <v>BANCO HIPOTECARIO</v>
          </cell>
          <cell r="C49">
            <v>1353.39</v>
          </cell>
          <cell r="D49">
            <v>1353.39</v>
          </cell>
        </row>
        <row r="50">
          <cell r="A50">
            <v>11100499010111</v>
          </cell>
          <cell r="B50" t="str">
            <v>BANCO PROMERICA</v>
          </cell>
          <cell r="C50">
            <v>2170.86</v>
          </cell>
          <cell r="D50">
            <v>2170.86</v>
          </cell>
        </row>
        <row r="51">
          <cell r="A51">
            <v>11100499010112</v>
          </cell>
          <cell r="B51" t="str">
            <v>DAVIVIENDA</v>
          </cell>
          <cell r="C51">
            <v>2570.11</v>
          </cell>
          <cell r="D51">
            <v>2570.11</v>
          </cell>
        </row>
        <row r="52">
          <cell r="A52">
            <v>111006</v>
          </cell>
          <cell r="B52" t="str">
            <v>DEPOSITOS EN BANCOS Y OTRAS INSTITUCIONES EXTRANJERAS</v>
          </cell>
          <cell r="C52">
            <v>5454846.5700000003</v>
          </cell>
          <cell r="D52">
            <v>5454846.5700000003</v>
          </cell>
        </row>
        <row r="53">
          <cell r="A53">
            <v>1110060101</v>
          </cell>
          <cell r="B53" t="str">
            <v>A LA VISTA</v>
          </cell>
          <cell r="C53">
            <v>5454846.5700000003</v>
          </cell>
          <cell r="D53">
            <v>5454846.5700000003</v>
          </cell>
        </row>
        <row r="54">
          <cell r="A54">
            <v>111006010101</v>
          </cell>
          <cell r="B54" t="str">
            <v>BANCO CITIBANK NEW YORK</v>
          </cell>
          <cell r="C54">
            <v>5454846.5700000003</v>
          </cell>
          <cell r="D54">
            <v>5454846.5700000003</v>
          </cell>
        </row>
        <row r="55">
          <cell r="A55">
            <v>113</v>
          </cell>
          <cell r="B55" t="str">
            <v>INVERSIONES FINANCIERAS</v>
          </cell>
          <cell r="C55">
            <v>198135422.22999999</v>
          </cell>
          <cell r="D55">
            <v>198135422.22999999</v>
          </cell>
        </row>
        <row r="56">
          <cell r="A56">
            <v>1130</v>
          </cell>
          <cell r="B56" t="str">
            <v>TITULOS VALORES CONSERVADOS PARA NEGOCIACION</v>
          </cell>
          <cell r="C56">
            <v>190990975.22999999</v>
          </cell>
          <cell r="D56">
            <v>190990975.22999999</v>
          </cell>
        </row>
        <row r="57">
          <cell r="A57">
            <v>113001</v>
          </cell>
          <cell r="B57" t="str">
            <v>TITULOSVALORES PROPIOS</v>
          </cell>
          <cell r="C57">
            <v>190990975.22999999</v>
          </cell>
          <cell r="D57">
            <v>190990975.22999999</v>
          </cell>
        </row>
        <row r="58">
          <cell r="A58">
            <v>1130010201</v>
          </cell>
          <cell r="B58" t="str">
            <v>EMITIDOS POR EL ESTADO</v>
          </cell>
          <cell r="C58">
            <v>190866500</v>
          </cell>
          <cell r="D58">
            <v>190866500</v>
          </cell>
        </row>
        <row r="59">
          <cell r="A59">
            <v>1130019901</v>
          </cell>
          <cell r="B59" t="str">
            <v>INTERESES Y OTROS POR COBRAR</v>
          </cell>
          <cell r="C59">
            <v>124475.23</v>
          </cell>
          <cell r="D59">
            <v>124475.23</v>
          </cell>
        </row>
        <row r="60">
          <cell r="A60">
            <v>113001990102</v>
          </cell>
          <cell r="B60" t="str">
            <v>EMITIDOS POR EL ESTADO</v>
          </cell>
          <cell r="C60">
            <v>124475.23</v>
          </cell>
          <cell r="D60">
            <v>124475.23</v>
          </cell>
        </row>
        <row r="61">
          <cell r="A61">
            <v>1131</v>
          </cell>
          <cell r="B61" t="str">
            <v>TITULOSVALORES CONSERVARSE HASTA EL VENCIMIENTO</v>
          </cell>
          <cell r="C61">
            <v>7144447</v>
          </cell>
          <cell r="D61">
            <v>7144447</v>
          </cell>
        </row>
        <row r="62">
          <cell r="A62">
            <v>113100</v>
          </cell>
          <cell r="B62" t="str">
            <v>TITULOSVALORES CONSERVARSE HASTA EL VENCIMIENTO</v>
          </cell>
          <cell r="C62">
            <v>7144447</v>
          </cell>
          <cell r="D62">
            <v>7144447</v>
          </cell>
        </row>
        <row r="63">
          <cell r="A63">
            <v>1131000701</v>
          </cell>
          <cell r="B63" t="str">
            <v>EMITIDOS POR INSTITUCIONES EXTRANJERAS</v>
          </cell>
          <cell r="C63">
            <v>7144447</v>
          </cell>
          <cell r="D63">
            <v>7144447</v>
          </cell>
        </row>
        <row r="64">
          <cell r="A64">
            <v>114</v>
          </cell>
          <cell r="B64" t="str">
            <v>PRESTAMOS</v>
          </cell>
          <cell r="C64">
            <v>317496965.5</v>
          </cell>
          <cell r="D64">
            <v>317496965.5</v>
          </cell>
        </row>
        <row r="65">
          <cell r="A65">
            <v>1141</v>
          </cell>
          <cell r="B65" t="str">
            <v>PRESTAMOS PACTADOS HASTA UN AÑO PLAZO</v>
          </cell>
          <cell r="C65">
            <v>5041369.63</v>
          </cell>
          <cell r="D65">
            <v>5041369.63</v>
          </cell>
        </row>
        <row r="66">
          <cell r="A66">
            <v>114104</v>
          </cell>
          <cell r="B66" t="str">
            <v>PRESTAMOS A PARTICULARES</v>
          </cell>
          <cell r="C66">
            <v>3647.08</v>
          </cell>
          <cell r="D66">
            <v>3647.08</v>
          </cell>
        </row>
        <row r="67">
          <cell r="A67">
            <v>1141040101</v>
          </cell>
          <cell r="B67" t="str">
            <v>OTORGAMIENTOS ORIGINALES</v>
          </cell>
          <cell r="C67">
            <v>3600</v>
          </cell>
          <cell r="D67">
            <v>3600</v>
          </cell>
        </row>
        <row r="68">
          <cell r="A68">
            <v>1141049901</v>
          </cell>
          <cell r="B68" t="str">
            <v>INTERESES Y OTROS POR COBRAR</v>
          </cell>
          <cell r="C68">
            <v>47.08</v>
          </cell>
          <cell r="D68">
            <v>47.08</v>
          </cell>
        </row>
        <row r="69">
          <cell r="A69">
            <v>114104990101</v>
          </cell>
          <cell r="B69" t="str">
            <v>OTORGAMIENTOS ORIGINALES</v>
          </cell>
          <cell r="C69">
            <v>47.08</v>
          </cell>
          <cell r="D69">
            <v>47.08</v>
          </cell>
        </row>
        <row r="70">
          <cell r="A70">
            <v>114106</v>
          </cell>
          <cell r="B70" t="str">
            <v>PRESTAMOS A OTRAS ENTIDADES DEL SISTEMA FINANCIERO</v>
          </cell>
          <cell r="C70">
            <v>5037722.55</v>
          </cell>
          <cell r="D70">
            <v>5037722.55</v>
          </cell>
        </row>
        <row r="71">
          <cell r="A71">
            <v>1141060201</v>
          </cell>
          <cell r="B71" t="str">
            <v>PRESTAMOS PARA OTROS PROPOSITOS</v>
          </cell>
          <cell r="C71">
            <v>5032202.21</v>
          </cell>
          <cell r="D71">
            <v>5032202.21</v>
          </cell>
        </row>
        <row r="72">
          <cell r="A72">
            <v>114106020101</v>
          </cell>
          <cell r="B72" t="str">
            <v>OTORGAMIENTOS ORIGINALES</v>
          </cell>
          <cell r="C72">
            <v>5032202.21</v>
          </cell>
          <cell r="D72">
            <v>5032202.21</v>
          </cell>
        </row>
        <row r="73">
          <cell r="A73">
            <v>1141069901</v>
          </cell>
          <cell r="B73" t="str">
            <v>INTERESES Y OTROS POR COBRAR</v>
          </cell>
          <cell r="C73">
            <v>5520.34</v>
          </cell>
          <cell r="D73">
            <v>5520.34</v>
          </cell>
        </row>
        <row r="74">
          <cell r="A74">
            <v>114106990101</v>
          </cell>
          <cell r="B74" t="str">
            <v>OTORGAMIENTOS ORIGINALES</v>
          </cell>
          <cell r="C74">
            <v>5520.34</v>
          </cell>
          <cell r="D74">
            <v>5520.34</v>
          </cell>
        </row>
        <row r="75">
          <cell r="A75">
            <v>11410699010102</v>
          </cell>
          <cell r="B75" t="str">
            <v>PRESTAMOS PARA OTROS PROPOSITOS</v>
          </cell>
          <cell r="C75">
            <v>5520.34</v>
          </cell>
          <cell r="D75">
            <v>5520.34</v>
          </cell>
        </row>
        <row r="76">
          <cell r="A76">
            <v>1142</v>
          </cell>
          <cell r="B76" t="str">
            <v>PRESTAMOS PACTADOS A MAS DE UN ANIO PLAZO</v>
          </cell>
          <cell r="C76">
            <v>315662635.93000001</v>
          </cell>
          <cell r="D76">
            <v>315662635.93000001</v>
          </cell>
        </row>
        <row r="77">
          <cell r="A77">
            <v>114204</v>
          </cell>
          <cell r="B77" t="str">
            <v>PRESTAMOS A PARTICULARES</v>
          </cell>
          <cell r="C77">
            <v>4397899.75</v>
          </cell>
          <cell r="D77">
            <v>4397899.75</v>
          </cell>
        </row>
        <row r="78">
          <cell r="A78">
            <v>1142040101</v>
          </cell>
          <cell r="B78" t="str">
            <v>OTORGAMIENTOS ORIGINALES</v>
          </cell>
          <cell r="C78">
            <v>591722.78</v>
          </cell>
          <cell r="D78">
            <v>591722.78</v>
          </cell>
        </row>
        <row r="79">
          <cell r="A79">
            <v>1142040701</v>
          </cell>
          <cell r="B79" t="str">
            <v>PRESTAMOS PARA ADQUISICION DE VIVIENDA</v>
          </cell>
          <cell r="C79">
            <v>3804907.18</v>
          </cell>
          <cell r="D79">
            <v>3804907.18</v>
          </cell>
        </row>
        <row r="80">
          <cell r="A80">
            <v>1142049901</v>
          </cell>
          <cell r="B80" t="str">
            <v>INTERESES Y OTROS POR COBRAR</v>
          </cell>
          <cell r="C80">
            <v>1269.79</v>
          </cell>
          <cell r="D80">
            <v>1269.79</v>
          </cell>
        </row>
        <row r="81">
          <cell r="A81">
            <v>114204990101</v>
          </cell>
          <cell r="B81" t="str">
            <v>OTORGAMIENTOS ORIGINALES</v>
          </cell>
          <cell r="C81">
            <v>445.39</v>
          </cell>
          <cell r="D81">
            <v>445.39</v>
          </cell>
        </row>
        <row r="82">
          <cell r="A82">
            <v>114204990107</v>
          </cell>
          <cell r="B82" t="str">
            <v>PRESTAMOS PARA ADQUISICION DE VIVIENDA</v>
          </cell>
          <cell r="C82">
            <v>824.4</v>
          </cell>
          <cell r="D82">
            <v>824.4</v>
          </cell>
        </row>
        <row r="83">
          <cell r="A83">
            <v>114206</v>
          </cell>
          <cell r="B83" t="str">
            <v>PRESTAMOS A OTRAS ENTIDADES DEL SISTEMA FINANCIERO</v>
          </cell>
          <cell r="C83">
            <v>311264736.18000001</v>
          </cell>
          <cell r="D83">
            <v>311264736.18000001</v>
          </cell>
        </row>
        <row r="84">
          <cell r="A84">
            <v>1142060101</v>
          </cell>
          <cell r="B84" t="str">
            <v>PRESTAMOS PARA OTROS PROPOSITOS</v>
          </cell>
          <cell r="C84">
            <v>310445291.95999998</v>
          </cell>
          <cell r="D84">
            <v>310445291.95999998</v>
          </cell>
        </row>
        <row r="85">
          <cell r="A85">
            <v>114206010101</v>
          </cell>
          <cell r="B85" t="str">
            <v>OTORGAMIENTOS ORIGINALES</v>
          </cell>
          <cell r="C85">
            <v>310445291.95999998</v>
          </cell>
          <cell r="D85">
            <v>310445291.95999998</v>
          </cell>
        </row>
        <row r="86">
          <cell r="A86">
            <v>1142069901</v>
          </cell>
          <cell r="B86" t="str">
            <v>INTERESES Y OTROS POR COBRAR</v>
          </cell>
          <cell r="C86">
            <v>819444.22</v>
          </cell>
          <cell r="D86">
            <v>819444.22</v>
          </cell>
        </row>
        <row r="87">
          <cell r="A87">
            <v>114206990101</v>
          </cell>
          <cell r="B87" t="str">
            <v>OTORGAMIENTOS ORIGINALES</v>
          </cell>
          <cell r="C87">
            <v>819444.22</v>
          </cell>
          <cell r="D87">
            <v>819444.22</v>
          </cell>
        </row>
        <row r="88">
          <cell r="A88">
            <v>11420699010101</v>
          </cell>
          <cell r="B88" t="str">
            <v>PRESTAMOS PARA OTROS PROPOSITOS</v>
          </cell>
          <cell r="C88">
            <v>819444.22</v>
          </cell>
          <cell r="D88">
            <v>819444.22</v>
          </cell>
        </row>
        <row r="89">
          <cell r="A89">
            <v>1149</v>
          </cell>
          <cell r="B89" t="str">
            <v>PROVISION PARA INCOBRABILIDAD DE PRESTAMOS</v>
          </cell>
          <cell r="C89">
            <v>-3207040.06</v>
          </cell>
          <cell r="D89">
            <v>-3207040.06</v>
          </cell>
        </row>
        <row r="90">
          <cell r="A90">
            <v>114901</v>
          </cell>
          <cell r="B90" t="str">
            <v>PROVISION PARA INCOBRABILIDAD DE PRESTAMOS</v>
          </cell>
          <cell r="C90">
            <v>-3207040.06</v>
          </cell>
          <cell r="D90">
            <v>-3207040.06</v>
          </cell>
        </row>
        <row r="91">
          <cell r="A91">
            <v>1149010101</v>
          </cell>
          <cell r="B91" t="str">
            <v>PROVISIONES POR CATEGORIA DE RIESGO</v>
          </cell>
          <cell r="C91">
            <v>-57610.89</v>
          </cell>
          <cell r="D91">
            <v>-57610.89</v>
          </cell>
        </row>
        <row r="92">
          <cell r="A92">
            <v>114901010101</v>
          </cell>
          <cell r="B92" t="str">
            <v>CAPITAL</v>
          </cell>
          <cell r="C92">
            <v>-57291.5</v>
          </cell>
          <cell r="D92">
            <v>-57291.5</v>
          </cell>
        </row>
        <row r="93">
          <cell r="A93">
            <v>11490101010101</v>
          </cell>
          <cell r="B93" t="str">
            <v>RESERVA PRESTAMOS CATEGORIA A2 Y B</v>
          </cell>
          <cell r="C93">
            <v>-57291.5</v>
          </cell>
          <cell r="D93">
            <v>-57291.5</v>
          </cell>
        </row>
        <row r="94">
          <cell r="A94">
            <v>114901010102</v>
          </cell>
          <cell r="B94" t="str">
            <v>INTERESES</v>
          </cell>
          <cell r="C94">
            <v>-319.39</v>
          </cell>
          <cell r="D94">
            <v>-319.39</v>
          </cell>
        </row>
        <row r="95">
          <cell r="A95">
            <v>11490101010201</v>
          </cell>
          <cell r="B95" t="str">
            <v>RESERVA PRESTAMOS CATEGORIA A2 Y B</v>
          </cell>
          <cell r="C95">
            <v>-319.39</v>
          </cell>
          <cell r="D95">
            <v>-319.39</v>
          </cell>
        </row>
        <row r="96">
          <cell r="A96">
            <v>1149010301</v>
          </cell>
          <cell r="B96" t="str">
            <v>PROVISIONES VOLUNTARIAS</v>
          </cell>
          <cell r="C96">
            <v>-3149429.17</v>
          </cell>
          <cell r="D96">
            <v>-3149429.17</v>
          </cell>
        </row>
        <row r="97">
          <cell r="A97">
            <v>12</v>
          </cell>
          <cell r="B97" t="str">
            <v>OTROS ACTIVOS</v>
          </cell>
          <cell r="C97">
            <v>22127309.48</v>
          </cell>
          <cell r="D97">
            <v>22127309.48</v>
          </cell>
        </row>
        <row r="98">
          <cell r="A98">
            <v>123</v>
          </cell>
          <cell r="B98" t="str">
            <v>EXISTENCIAS</v>
          </cell>
          <cell r="C98">
            <v>256940.54</v>
          </cell>
          <cell r="D98">
            <v>256940.54</v>
          </cell>
        </row>
        <row r="99">
          <cell r="A99">
            <v>1230</v>
          </cell>
          <cell r="B99" t="str">
            <v>EXISTENCIAS</v>
          </cell>
          <cell r="C99">
            <v>256940.54</v>
          </cell>
          <cell r="D99">
            <v>256940.54</v>
          </cell>
        </row>
        <row r="100">
          <cell r="A100">
            <v>123001</v>
          </cell>
          <cell r="B100" t="str">
            <v>BIENES PARA LA VENTA</v>
          </cell>
          <cell r="C100">
            <v>209523.98</v>
          </cell>
          <cell r="D100">
            <v>209523.98</v>
          </cell>
        </row>
        <row r="101">
          <cell r="A101">
            <v>1230010100</v>
          </cell>
          <cell r="B101" t="str">
            <v>TARJETAS DE CREDITO</v>
          </cell>
          <cell r="C101">
            <v>123307.09</v>
          </cell>
          <cell r="D101">
            <v>123307.09</v>
          </cell>
        </row>
        <row r="102">
          <cell r="A102">
            <v>123001010001</v>
          </cell>
          <cell r="B102" t="str">
            <v>OFICINA CENTRAL</v>
          </cell>
          <cell r="C102">
            <v>111879.65</v>
          </cell>
          <cell r="D102">
            <v>111879.65</v>
          </cell>
        </row>
        <row r="103">
          <cell r="A103">
            <v>123001010003</v>
          </cell>
          <cell r="B103" t="str">
            <v>FEDECREDITO</v>
          </cell>
          <cell r="C103">
            <v>11427.44</v>
          </cell>
          <cell r="D103">
            <v>11427.44</v>
          </cell>
        </row>
        <row r="104">
          <cell r="A104">
            <v>12300101000301</v>
          </cell>
          <cell r="B104" t="str">
            <v>PLASTICO</v>
          </cell>
          <cell r="C104">
            <v>8540.14</v>
          </cell>
          <cell r="D104">
            <v>8540.14</v>
          </cell>
        </row>
        <row r="105">
          <cell r="A105">
            <v>12300101000302</v>
          </cell>
          <cell r="B105" t="str">
            <v>ARTICULOS PROMOCIONALES Y PAPELERIA</v>
          </cell>
          <cell r="C105">
            <v>2887.3</v>
          </cell>
          <cell r="D105">
            <v>2887.3</v>
          </cell>
        </row>
        <row r="106">
          <cell r="A106">
            <v>1230010200</v>
          </cell>
          <cell r="B106" t="str">
            <v>CHEQUERAS</v>
          </cell>
          <cell r="C106">
            <v>2060.5</v>
          </cell>
          <cell r="D106">
            <v>2060.5</v>
          </cell>
        </row>
        <row r="107">
          <cell r="A107">
            <v>123001020001</v>
          </cell>
          <cell r="B107" t="str">
            <v>OFICINA CENTRAL</v>
          </cell>
          <cell r="C107">
            <v>2060.5</v>
          </cell>
          <cell r="D107">
            <v>2060.5</v>
          </cell>
        </row>
        <row r="108">
          <cell r="A108">
            <v>1230019100</v>
          </cell>
          <cell r="B108" t="str">
            <v>OTROS</v>
          </cell>
          <cell r="C108">
            <v>84156.39</v>
          </cell>
          <cell r="D108">
            <v>84156.39</v>
          </cell>
        </row>
        <row r="109">
          <cell r="A109">
            <v>123001910001</v>
          </cell>
          <cell r="B109" t="str">
            <v>OFICINA CENTRAL</v>
          </cell>
          <cell r="C109">
            <v>84156.39</v>
          </cell>
          <cell r="D109">
            <v>84156.39</v>
          </cell>
        </row>
        <row r="110">
          <cell r="A110">
            <v>123002</v>
          </cell>
          <cell r="B110" t="str">
            <v>BIENES PARA CONSUMO</v>
          </cell>
          <cell r="C110">
            <v>47416.56</v>
          </cell>
          <cell r="D110">
            <v>47416.56</v>
          </cell>
        </row>
        <row r="111">
          <cell r="A111">
            <v>1230020100</v>
          </cell>
          <cell r="B111" t="str">
            <v>PAPELERIA, UTILES Y ENSERES</v>
          </cell>
          <cell r="C111">
            <v>35693.65</v>
          </cell>
          <cell r="D111">
            <v>35693.65</v>
          </cell>
        </row>
        <row r="112">
          <cell r="A112">
            <v>123002010001</v>
          </cell>
          <cell r="B112" t="str">
            <v>OFICINA CENTRAL</v>
          </cell>
          <cell r="C112">
            <v>35693.65</v>
          </cell>
          <cell r="D112">
            <v>35693.65</v>
          </cell>
        </row>
        <row r="113">
          <cell r="A113">
            <v>1230029100</v>
          </cell>
          <cell r="B113" t="str">
            <v>OTROS</v>
          </cell>
          <cell r="C113">
            <v>11722.91</v>
          </cell>
          <cell r="D113">
            <v>11722.91</v>
          </cell>
        </row>
        <row r="114">
          <cell r="A114">
            <v>123002910001</v>
          </cell>
          <cell r="B114" t="str">
            <v>ARTICULOS DE ASEO Y LIMPIEZA</v>
          </cell>
          <cell r="C114">
            <v>1889.18</v>
          </cell>
          <cell r="D114">
            <v>1889.18</v>
          </cell>
        </row>
        <row r="115">
          <cell r="A115">
            <v>123002910002</v>
          </cell>
          <cell r="B115" t="str">
            <v>MATERIALES PARA MANTENIMIENTO DE EDIFICIOS</v>
          </cell>
          <cell r="C115">
            <v>33.729999999999997</v>
          </cell>
          <cell r="D115">
            <v>33.729999999999997</v>
          </cell>
        </row>
        <row r="116">
          <cell r="A116">
            <v>123002910003</v>
          </cell>
          <cell r="B116" t="str">
            <v>CUPONES DE COMBUSTIBLE</v>
          </cell>
          <cell r="C116">
            <v>9800</v>
          </cell>
          <cell r="D116">
            <v>9800</v>
          </cell>
        </row>
        <row r="117">
          <cell r="A117">
            <v>124</v>
          </cell>
          <cell r="B117" t="str">
            <v>GASTOS PAGADOS POR ANTICIPADO Y CARGOS DIFERIDOS</v>
          </cell>
          <cell r="C117">
            <v>6195813.3300000001</v>
          </cell>
          <cell r="D117">
            <v>6195813.3300000001</v>
          </cell>
        </row>
        <row r="118">
          <cell r="A118">
            <v>1240</v>
          </cell>
          <cell r="B118" t="str">
            <v>GASTOS PAGADOS POR ANTICIPADO Y CARGOS DIFERIDOS</v>
          </cell>
          <cell r="C118">
            <v>6195813.3300000001</v>
          </cell>
          <cell r="D118">
            <v>6195813.3300000001</v>
          </cell>
        </row>
        <row r="119">
          <cell r="A119">
            <v>124001</v>
          </cell>
          <cell r="B119" t="str">
            <v>SEGUROS</v>
          </cell>
          <cell r="C119">
            <v>91482.14</v>
          </cell>
          <cell r="D119">
            <v>91482.14</v>
          </cell>
        </row>
        <row r="120">
          <cell r="A120">
            <v>1240010100</v>
          </cell>
          <cell r="B120" t="str">
            <v>SOBRE PERSONAS</v>
          </cell>
          <cell r="C120">
            <v>44557.46</v>
          </cell>
          <cell r="D120">
            <v>44557.46</v>
          </cell>
        </row>
        <row r="121">
          <cell r="A121">
            <v>124001010001</v>
          </cell>
          <cell r="B121" t="str">
            <v>SEGURO DE VIDA</v>
          </cell>
          <cell r="C121">
            <v>12859.44</v>
          </cell>
          <cell r="D121">
            <v>12859.44</v>
          </cell>
        </row>
        <row r="122">
          <cell r="A122">
            <v>124001010002</v>
          </cell>
          <cell r="B122" t="str">
            <v>SEGURO MEDICO HOSPITALARIO</v>
          </cell>
          <cell r="C122">
            <v>31698.02</v>
          </cell>
          <cell r="D122">
            <v>31698.02</v>
          </cell>
        </row>
        <row r="123">
          <cell r="A123">
            <v>1240010200</v>
          </cell>
          <cell r="B123" t="str">
            <v>SOBRE BIENES</v>
          </cell>
          <cell r="C123">
            <v>2087.9</v>
          </cell>
          <cell r="D123">
            <v>2087.9</v>
          </cell>
        </row>
        <row r="124">
          <cell r="A124">
            <v>1240010300</v>
          </cell>
          <cell r="B124" t="str">
            <v>SOBRE RIESGOS DE INTERMEDIACION</v>
          </cell>
          <cell r="C124">
            <v>44836.78</v>
          </cell>
          <cell r="D124">
            <v>44836.78</v>
          </cell>
        </row>
        <row r="125">
          <cell r="A125">
            <v>124002</v>
          </cell>
          <cell r="B125" t="str">
            <v>ALQUILERES</v>
          </cell>
          <cell r="C125">
            <v>4963.1099999999997</v>
          </cell>
          <cell r="D125">
            <v>4963.1099999999997</v>
          </cell>
        </row>
        <row r="126">
          <cell r="A126">
            <v>1240020100</v>
          </cell>
          <cell r="B126" t="str">
            <v>LOCALES</v>
          </cell>
          <cell r="C126">
            <v>4963.1099999999997</v>
          </cell>
          <cell r="D126">
            <v>4963.1099999999997</v>
          </cell>
        </row>
        <row r="127">
          <cell r="A127">
            <v>124004</v>
          </cell>
          <cell r="B127" t="str">
            <v>INTANGIBLES</v>
          </cell>
          <cell r="C127">
            <v>2479714.04</v>
          </cell>
          <cell r="D127">
            <v>2479714.04</v>
          </cell>
        </row>
        <row r="128">
          <cell r="A128">
            <v>1240040100</v>
          </cell>
          <cell r="B128" t="str">
            <v>PROGRAMAS COMPUTACIONALES</v>
          </cell>
          <cell r="C128">
            <v>2479714.04</v>
          </cell>
          <cell r="D128">
            <v>2479714.04</v>
          </cell>
        </row>
        <row r="129">
          <cell r="A129">
            <v>124004010001</v>
          </cell>
          <cell r="B129" t="str">
            <v>ADQUIRIDOS POR LA EMPRESA</v>
          </cell>
          <cell r="C129">
            <v>2479714.04</v>
          </cell>
          <cell r="D129">
            <v>2479714.04</v>
          </cell>
        </row>
        <row r="130">
          <cell r="A130">
            <v>124006</v>
          </cell>
          <cell r="B130" t="str">
            <v>DIFERENCIAS TEMPORARIAS POR IMPUESTOS SOBRE LAS GANANCIAS</v>
          </cell>
          <cell r="C130">
            <v>62522.01</v>
          </cell>
          <cell r="D130">
            <v>62522.01</v>
          </cell>
        </row>
        <row r="131">
          <cell r="A131">
            <v>1240060100</v>
          </cell>
          <cell r="B131" t="str">
            <v>IMPUESTO SOBRE LA RENTA</v>
          </cell>
          <cell r="C131">
            <v>62522.01</v>
          </cell>
          <cell r="D131">
            <v>62522.01</v>
          </cell>
        </row>
        <row r="132">
          <cell r="A132">
            <v>124098</v>
          </cell>
          <cell r="B132" t="str">
            <v>OTROS PAGOS ANTICIPADOS</v>
          </cell>
          <cell r="C132">
            <v>773709.33</v>
          </cell>
          <cell r="D132">
            <v>773709.33</v>
          </cell>
        </row>
        <row r="133">
          <cell r="A133">
            <v>1240980100</v>
          </cell>
          <cell r="B133" t="str">
            <v>PAGO A CUENTA DEL IMPUESTO SOBRE LA RENTA</v>
          </cell>
          <cell r="C133">
            <v>187201.95</v>
          </cell>
          <cell r="D133">
            <v>187201.95</v>
          </cell>
        </row>
        <row r="134">
          <cell r="A134">
            <v>124098010001</v>
          </cell>
          <cell r="B134" t="str">
            <v>IMPUESTO SOBRE INGRESOS GRAVADOS</v>
          </cell>
          <cell r="C134">
            <v>170778.46</v>
          </cell>
          <cell r="D134">
            <v>170778.46</v>
          </cell>
        </row>
        <row r="135">
          <cell r="A135">
            <v>124098010002</v>
          </cell>
          <cell r="B135" t="str">
            <v>IMPUESTO RETENIDO SOBRE INGRESO GRAVADOS</v>
          </cell>
          <cell r="C135">
            <v>16423.490000000002</v>
          </cell>
          <cell r="D135">
            <v>16423.490000000002</v>
          </cell>
        </row>
        <row r="136">
          <cell r="A136">
            <v>1240980200</v>
          </cell>
          <cell r="B136" t="str">
            <v>SUSCRIPCIONES Y CONTRATOS DE MANTENIMIENTO</v>
          </cell>
          <cell r="C136">
            <v>239814.99</v>
          </cell>
          <cell r="D136">
            <v>239814.99</v>
          </cell>
        </row>
        <row r="137">
          <cell r="A137">
            <v>124098020001</v>
          </cell>
          <cell r="B137" t="str">
            <v>SUSCRIPCIONES</v>
          </cell>
          <cell r="C137">
            <v>20654.78</v>
          </cell>
          <cell r="D137">
            <v>20654.78</v>
          </cell>
        </row>
        <row r="138">
          <cell r="A138">
            <v>124098020002</v>
          </cell>
          <cell r="B138" t="str">
            <v>CONTRATOS DE MANTENIMIENTO</v>
          </cell>
          <cell r="C138">
            <v>219160.21</v>
          </cell>
          <cell r="D138">
            <v>219160.21</v>
          </cell>
        </row>
        <row r="139">
          <cell r="A139">
            <v>1240989100</v>
          </cell>
          <cell r="B139" t="str">
            <v>OTROS</v>
          </cell>
          <cell r="C139">
            <v>346692.39</v>
          </cell>
          <cell r="D139">
            <v>346692.39</v>
          </cell>
        </row>
        <row r="140">
          <cell r="A140">
            <v>124098910001</v>
          </cell>
          <cell r="B140" t="str">
            <v>IMPUESTOS MUNICIPALES</v>
          </cell>
          <cell r="C140">
            <v>19076.93</v>
          </cell>
          <cell r="D140">
            <v>19076.93</v>
          </cell>
        </row>
        <row r="141">
          <cell r="A141">
            <v>124098910002</v>
          </cell>
          <cell r="B141" t="str">
            <v>RENOVACION DE MATRICULA DE COMERCIO</v>
          </cell>
          <cell r="C141">
            <v>7699.06</v>
          </cell>
          <cell r="D141">
            <v>7699.06</v>
          </cell>
        </row>
        <row r="142">
          <cell r="A142">
            <v>124098910003</v>
          </cell>
          <cell r="B142" t="str">
            <v>PAGOS A PROVEEDORES</v>
          </cell>
          <cell r="C142">
            <v>319916.40000000002</v>
          </cell>
          <cell r="D142">
            <v>319916.40000000002</v>
          </cell>
        </row>
        <row r="143">
          <cell r="A143">
            <v>124099</v>
          </cell>
          <cell r="B143" t="str">
            <v>OTROS CARGOS DIFERIDOS</v>
          </cell>
          <cell r="C143">
            <v>2783422.7</v>
          </cell>
          <cell r="D143">
            <v>2783422.7</v>
          </cell>
        </row>
        <row r="144">
          <cell r="A144">
            <v>1240990100</v>
          </cell>
          <cell r="B144" t="str">
            <v>PRESTACIONES AL PERSONAL</v>
          </cell>
          <cell r="C144">
            <v>255.46</v>
          </cell>
          <cell r="D144">
            <v>255.46</v>
          </cell>
        </row>
        <row r="145">
          <cell r="A145">
            <v>1240999100</v>
          </cell>
          <cell r="B145" t="str">
            <v>OTROS</v>
          </cell>
          <cell r="C145">
            <v>2783167.24</v>
          </cell>
          <cell r="D145">
            <v>2783167.24</v>
          </cell>
        </row>
        <row r="146">
          <cell r="A146">
            <v>124099910003</v>
          </cell>
          <cell r="B146" t="str">
            <v>COMISIONES BANCARIAS</v>
          </cell>
          <cell r="C146">
            <v>2729967.62</v>
          </cell>
          <cell r="D146">
            <v>2729967.62</v>
          </cell>
        </row>
        <row r="147">
          <cell r="A147">
            <v>12409991000301</v>
          </cell>
          <cell r="B147" t="str">
            <v>BANCOS Y FINANCIERAS</v>
          </cell>
          <cell r="C147">
            <v>6250.04</v>
          </cell>
          <cell r="D147">
            <v>6250.04</v>
          </cell>
        </row>
        <row r="148">
          <cell r="A148">
            <v>12409991000306</v>
          </cell>
          <cell r="B148" t="str">
            <v>ENTIDADES EXTRANJERAS</v>
          </cell>
          <cell r="C148">
            <v>2723717.58</v>
          </cell>
          <cell r="D148">
            <v>2723717.58</v>
          </cell>
        </row>
        <row r="149">
          <cell r="A149">
            <v>124099910006</v>
          </cell>
          <cell r="B149" t="str">
            <v>PROYECTO</v>
          </cell>
          <cell r="C149">
            <v>9552.8700000000008</v>
          </cell>
          <cell r="D149">
            <v>9552.8700000000008</v>
          </cell>
        </row>
        <row r="150">
          <cell r="A150">
            <v>124099910009</v>
          </cell>
          <cell r="B150" t="str">
            <v>OTROS GASTOS SOBRE PRESTAMOS OBTENIDOS</v>
          </cell>
          <cell r="C150">
            <v>43646.75</v>
          </cell>
          <cell r="D150">
            <v>43646.75</v>
          </cell>
        </row>
        <row r="151">
          <cell r="A151">
            <v>12409991000901</v>
          </cell>
          <cell r="B151" t="str">
            <v>CONSULTORIAS POR PRESTAMOS</v>
          </cell>
          <cell r="C151">
            <v>43646.75</v>
          </cell>
          <cell r="D151">
            <v>43646.75</v>
          </cell>
        </row>
        <row r="152">
          <cell r="A152">
            <v>125</v>
          </cell>
          <cell r="B152" t="str">
            <v>CUENTAS POR COBRAR</v>
          </cell>
          <cell r="C152">
            <v>12148955.93</v>
          </cell>
          <cell r="D152">
            <v>12148955.93</v>
          </cell>
        </row>
        <row r="153">
          <cell r="A153">
            <v>1250</v>
          </cell>
          <cell r="B153" t="str">
            <v>CUENTAS POR COBRAR</v>
          </cell>
          <cell r="C153">
            <v>12199105.060000001</v>
          </cell>
          <cell r="D153">
            <v>12199105.060000001</v>
          </cell>
        </row>
        <row r="154">
          <cell r="A154">
            <v>125001</v>
          </cell>
          <cell r="B154" t="str">
            <v>SALDOS POR COBRAR</v>
          </cell>
          <cell r="C154">
            <v>484458.37</v>
          </cell>
          <cell r="D154">
            <v>484458.37</v>
          </cell>
        </row>
        <row r="155">
          <cell r="A155">
            <v>1250010100</v>
          </cell>
          <cell r="B155" t="str">
            <v>ASOCIADOS</v>
          </cell>
          <cell r="C155">
            <v>484458.37</v>
          </cell>
          <cell r="D155">
            <v>484458.37</v>
          </cell>
        </row>
        <row r="156">
          <cell r="A156">
            <v>125001010001</v>
          </cell>
          <cell r="B156" t="str">
            <v>A CAJAS DE CREDITO</v>
          </cell>
          <cell r="C156">
            <v>409807.86</v>
          </cell>
          <cell r="D156">
            <v>409807.86</v>
          </cell>
        </row>
        <row r="157">
          <cell r="A157">
            <v>125001010002</v>
          </cell>
          <cell r="B157" t="str">
            <v>A BANCOS DE LOS TRABAJADORES</v>
          </cell>
          <cell r="C157">
            <v>74650.509999999995</v>
          </cell>
          <cell r="D157">
            <v>74650.509999999995</v>
          </cell>
        </row>
        <row r="158">
          <cell r="A158">
            <v>125003</v>
          </cell>
          <cell r="B158" t="str">
            <v>PAGOS POR CUENTA AJENA</v>
          </cell>
          <cell r="C158">
            <v>7003.07</v>
          </cell>
          <cell r="D158">
            <v>7003.07</v>
          </cell>
        </row>
        <row r="159">
          <cell r="A159">
            <v>1250039101</v>
          </cell>
          <cell r="B159" t="str">
            <v>OTROS DEUDORES</v>
          </cell>
          <cell r="C159">
            <v>7003.07</v>
          </cell>
          <cell r="D159">
            <v>7003.07</v>
          </cell>
        </row>
        <row r="160">
          <cell r="A160">
            <v>125003910102</v>
          </cell>
          <cell r="B160" t="str">
            <v>COMISION - SERVICIOS DE TRANSACCIONES TARJETAS DE DEBITO - A</v>
          </cell>
          <cell r="C160">
            <v>6318.82</v>
          </cell>
          <cell r="D160">
            <v>6318.82</v>
          </cell>
        </row>
        <row r="161">
          <cell r="A161">
            <v>125003910107</v>
          </cell>
          <cell r="B161" t="str">
            <v>INTERCAMBIO DE TARJETAS PENDIENTE DE LIQUIDAR</v>
          </cell>
          <cell r="C161">
            <v>684.25</v>
          </cell>
          <cell r="D161">
            <v>684.25</v>
          </cell>
        </row>
        <row r="162">
          <cell r="A162">
            <v>125004</v>
          </cell>
          <cell r="B162" t="str">
            <v>SERVICIOS FINANCIEROS</v>
          </cell>
          <cell r="C162">
            <v>345065.02</v>
          </cell>
          <cell r="D162">
            <v>345065.02</v>
          </cell>
        </row>
        <row r="163">
          <cell r="A163">
            <v>1250049101</v>
          </cell>
          <cell r="B163" t="str">
            <v>OTROS SERVICIOS FINANCIEROS</v>
          </cell>
          <cell r="C163">
            <v>345065.02</v>
          </cell>
          <cell r="D163">
            <v>345065.02</v>
          </cell>
        </row>
        <row r="164">
          <cell r="A164">
            <v>125004910104</v>
          </cell>
          <cell r="B164" t="str">
            <v>SERVICIOS - ATM´S</v>
          </cell>
          <cell r="C164">
            <v>335363.38</v>
          </cell>
          <cell r="D164">
            <v>335363.38</v>
          </cell>
        </row>
        <row r="165">
          <cell r="A165">
            <v>12500491010404</v>
          </cell>
          <cell r="B165" t="str">
            <v>SERVICIO DE ATM´S A OTROS BANCOS POR COBRAR A ATH</v>
          </cell>
          <cell r="C165">
            <v>101183.38</v>
          </cell>
          <cell r="D165">
            <v>101183.38</v>
          </cell>
        </row>
        <row r="166">
          <cell r="A166">
            <v>12500491010405</v>
          </cell>
          <cell r="B166" t="str">
            <v>SERVICIO DE ATMs A OTROS BANCOS - VISA</v>
          </cell>
          <cell r="C166">
            <v>234180</v>
          </cell>
          <cell r="D166">
            <v>234180</v>
          </cell>
        </row>
        <row r="167">
          <cell r="A167">
            <v>1250049101040500</v>
          </cell>
          <cell r="B167" t="str">
            <v>SERVICIO DE ATMs TARJETAS EXTRANJERAS</v>
          </cell>
          <cell r="C167">
            <v>21260</v>
          </cell>
          <cell r="D167">
            <v>21260</v>
          </cell>
        </row>
        <row r="168">
          <cell r="A168">
            <v>1250049101040500</v>
          </cell>
          <cell r="B168" t="str">
            <v>SERVICIO DE ATMs TARJETAS DE BANCOS LOCALES</v>
          </cell>
          <cell r="C168">
            <v>212920</v>
          </cell>
          <cell r="D168">
            <v>212920</v>
          </cell>
        </row>
        <row r="169">
          <cell r="A169">
            <v>125004910105</v>
          </cell>
          <cell r="B169" t="str">
            <v>COMISIONES - ATM´S</v>
          </cell>
          <cell r="C169">
            <v>9500.15</v>
          </cell>
          <cell r="D169">
            <v>9500.15</v>
          </cell>
        </row>
        <row r="170">
          <cell r="A170">
            <v>12500491010504</v>
          </cell>
          <cell r="B170" t="str">
            <v>SERVICIO DE ATM´S A OTROS BANCOS POR COBRAR A ATH</v>
          </cell>
          <cell r="C170">
            <v>9500.15</v>
          </cell>
          <cell r="D170">
            <v>9500.15</v>
          </cell>
        </row>
        <row r="171">
          <cell r="A171">
            <v>125004910108</v>
          </cell>
          <cell r="B171" t="str">
            <v>CONTROVERSIAS SERVICIO ATM - TARJETAS BANCOS LOCALE</v>
          </cell>
          <cell r="C171">
            <v>201.49</v>
          </cell>
          <cell r="D171">
            <v>201.49</v>
          </cell>
        </row>
        <row r="172">
          <cell r="A172">
            <v>12500491010801</v>
          </cell>
          <cell r="B172" t="str">
            <v>CONTROVERSIAS SERVICIO ATM - TARJETAS EXTRANJERAS</v>
          </cell>
          <cell r="C172">
            <v>201.49</v>
          </cell>
          <cell r="D172">
            <v>201.49</v>
          </cell>
        </row>
        <row r="173">
          <cell r="A173">
            <v>125005</v>
          </cell>
          <cell r="B173" t="str">
            <v>ANTICIPOS</v>
          </cell>
          <cell r="C173">
            <v>103442.96</v>
          </cell>
          <cell r="D173">
            <v>103442.96</v>
          </cell>
        </row>
        <row r="174">
          <cell r="A174">
            <v>1250050101</v>
          </cell>
          <cell r="B174" t="str">
            <v>AL PERSONAL</v>
          </cell>
          <cell r="C174">
            <v>1300</v>
          </cell>
          <cell r="D174">
            <v>1300</v>
          </cell>
        </row>
        <row r="175">
          <cell r="A175">
            <v>1250050201</v>
          </cell>
          <cell r="B175" t="str">
            <v>A PROVEEDORES</v>
          </cell>
          <cell r="C175">
            <v>102142.96</v>
          </cell>
          <cell r="D175">
            <v>102142.96</v>
          </cell>
        </row>
        <row r="176">
          <cell r="A176">
            <v>125099</v>
          </cell>
          <cell r="B176" t="str">
            <v>OTRAS</v>
          </cell>
          <cell r="C176">
            <v>11259135.640000001</v>
          </cell>
          <cell r="D176">
            <v>11259135.640000001</v>
          </cell>
        </row>
        <row r="177">
          <cell r="A177">
            <v>1250990101</v>
          </cell>
          <cell r="B177" t="str">
            <v>FALTANTES DE CAJEROS</v>
          </cell>
          <cell r="C177">
            <v>200</v>
          </cell>
          <cell r="D177">
            <v>200</v>
          </cell>
        </row>
        <row r="178">
          <cell r="A178">
            <v>125099010103</v>
          </cell>
          <cell r="B178" t="str">
            <v>FALTANTE EN ATM´S</v>
          </cell>
          <cell r="C178">
            <v>200</v>
          </cell>
          <cell r="D178">
            <v>200</v>
          </cell>
        </row>
        <row r="179">
          <cell r="A179">
            <v>1250999101</v>
          </cell>
          <cell r="B179" t="str">
            <v>OTRAS</v>
          </cell>
          <cell r="C179">
            <v>11258935.640000001</v>
          </cell>
          <cell r="D179">
            <v>11258935.640000001</v>
          </cell>
        </row>
        <row r="180">
          <cell r="A180">
            <v>125099910103</v>
          </cell>
          <cell r="B180" t="str">
            <v>DEPOSITOS EN GARANTIA</v>
          </cell>
          <cell r="C180">
            <v>29777.22</v>
          </cell>
          <cell r="D180">
            <v>29777.22</v>
          </cell>
        </row>
        <row r="181">
          <cell r="A181">
            <v>125099910105</v>
          </cell>
          <cell r="B181" t="str">
            <v>VALORES PENDIENTES DE OPERACIONES TRANSFER365</v>
          </cell>
          <cell r="C181">
            <v>938.01</v>
          </cell>
          <cell r="D181">
            <v>938.01</v>
          </cell>
        </row>
        <row r="182">
          <cell r="A182">
            <v>125099910107</v>
          </cell>
          <cell r="B182" t="str">
            <v>COLATERAL VISA</v>
          </cell>
          <cell r="C182">
            <v>2873888.35</v>
          </cell>
          <cell r="D182">
            <v>2873888.35</v>
          </cell>
        </row>
        <row r="183">
          <cell r="A183">
            <v>125099910112</v>
          </cell>
          <cell r="B183" t="str">
            <v>TRANSFERENCIA DE FONDOS</v>
          </cell>
          <cell r="C183">
            <v>310.75</v>
          </cell>
          <cell r="D183">
            <v>310.75</v>
          </cell>
        </row>
        <row r="184">
          <cell r="A184">
            <v>12509991011299</v>
          </cell>
          <cell r="B184" t="str">
            <v>OTROS</v>
          </cell>
          <cell r="C184">
            <v>310.75</v>
          </cell>
          <cell r="D184">
            <v>310.75</v>
          </cell>
        </row>
        <row r="185">
          <cell r="A185">
            <v>125099910113</v>
          </cell>
          <cell r="B185" t="str">
            <v>PLAN DE MARKETING</v>
          </cell>
          <cell r="C185">
            <v>156871.16</v>
          </cell>
          <cell r="D185">
            <v>156871.16</v>
          </cell>
        </row>
        <row r="186">
          <cell r="A186">
            <v>125099910114</v>
          </cell>
          <cell r="B186" t="str">
            <v>SALDO PRESTAMOS EX EMPLEADOS</v>
          </cell>
          <cell r="C186">
            <v>192430.87</v>
          </cell>
          <cell r="D186">
            <v>192430.87</v>
          </cell>
        </row>
        <row r="187">
          <cell r="A187">
            <v>125099910116</v>
          </cell>
          <cell r="B187" t="str">
            <v>CAMP. PROMOCIONAL SISTEMA FEDECREDITO</v>
          </cell>
          <cell r="C187">
            <v>31.86</v>
          </cell>
          <cell r="D187">
            <v>31.86</v>
          </cell>
        </row>
        <row r="188">
          <cell r="A188">
            <v>125099910122</v>
          </cell>
          <cell r="B188" t="str">
            <v>CADI</v>
          </cell>
          <cell r="C188">
            <v>100698.11</v>
          </cell>
          <cell r="D188">
            <v>100698.11</v>
          </cell>
        </row>
        <row r="189">
          <cell r="A189">
            <v>125099910123</v>
          </cell>
          <cell r="B189" t="str">
            <v>GASTOS POR COBRAR CADI</v>
          </cell>
          <cell r="C189">
            <v>9539.09</v>
          </cell>
          <cell r="D189">
            <v>9539.09</v>
          </cell>
        </row>
        <row r="190">
          <cell r="A190">
            <v>125099910129</v>
          </cell>
          <cell r="B190" t="str">
            <v>PROYECTOS</v>
          </cell>
          <cell r="C190">
            <v>1064069.56</v>
          </cell>
          <cell r="D190">
            <v>1064069.56</v>
          </cell>
        </row>
        <row r="191">
          <cell r="A191">
            <v>12509991012907</v>
          </cell>
          <cell r="B191" t="str">
            <v>PROYECTOS OTROS</v>
          </cell>
          <cell r="C191">
            <v>1064069.56</v>
          </cell>
          <cell r="D191">
            <v>1064069.56</v>
          </cell>
        </row>
        <row r="192">
          <cell r="A192">
            <v>125099910134</v>
          </cell>
          <cell r="B192" t="str">
            <v>CORPORACION FINANCIERA INTERNACIONAL</v>
          </cell>
          <cell r="C192">
            <v>5506036.3200000003</v>
          </cell>
          <cell r="D192">
            <v>5506036.3200000003</v>
          </cell>
        </row>
        <row r="193">
          <cell r="A193">
            <v>125099910135</v>
          </cell>
          <cell r="B193" t="str">
            <v>OPERACIONES POR APLICAR</v>
          </cell>
          <cell r="C193">
            <v>4335</v>
          </cell>
          <cell r="D193">
            <v>4335</v>
          </cell>
        </row>
        <row r="194">
          <cell r="A194">
            <v>125099910152</v>
          </cell>
          <cell r="B194" t="str">
            <v>SERVICIOS DE COLECTURIA EXTERNA</v>
          </cell>
          <cell r="C194">
            <v>114326.08</v>
          </cell>
          <cell r="D194">
            <v>114326.08</v>
          </cell>
        </row>
        <row r="195">
          <cell r="A195">
            <v>12509991015201</v>
          </cell>
          <cell r="B195" t="str">
            <v>PAGOS COLECTADOS</v>
          </cell>
          <cell r="C195">
            <v>114326.08</v>
          </cell>
          <cell r="D195">
            <v>114326.08</v>
          </cell>
        </row>
        <row r="196">
          <cell r="A196">
            <v>1250999101520100</v>
          </cell>
          <cell r="B196" t="str">
            <v>FARMACIAS ECONOMICAS</v>
          </cell>
          <cell r="C196">
            <v>114002.66</v>
          </cell>
          <cell r="D196">
            <v>114002.66</v>
          </cell>
        </row>
        <row r="197">
          <cell r="A197">
            <v>1250999101520100</v>
          </cell>
          <cell r="B197" t="str">
            <v>GRUPO MONGE - ALMACENES PRADO</v>
          </cell>
          <cell r="C197">
            <v>2</v>
          </cell>
          <cell r="D197">
            <v>2</v>
          </cell>
        </row>
        <row r="198">
          <cell r="A198">
            <v>1250999101520100</v>
          </cell>
          <cell r="B198" t="str">
            <v>SOVIPE COMERCIAL - ALMACENES WAY</v>
          </cell>
          <cell r="C198">
            <v>321.42</v>
          </cell>
          <cell r="D198">
            <v>321.42</v>
          </cell>
        </row>
        <row r="199">
          <cell r="A199">
            <v>125099910163</v>
          </cell>
          <cell r="B199" t="str">
            <v>COMISIONES POR SERVICIO</v>
          </cell>
          <cell r="C199">
            <v>62261.55</v>
          </cell>
          <cell r="D199">
            <v>62261.55</v>
          </cell>
        </row>
        <row r="200">
          <cell r="A200">
            <v>12509991016301</v>
          </cell>
          <cell r="B200" t="str">
            <v>COMISION POR COBRAR A COLECTORES</v>
          </cell>
          <cell r="C200">
            <v>48134.29</v>
          </cell>
          <cell r="D200">
            <v>48134.29</v>
          </cell>
        </row>
        <row r="201">
          <cell r="A201">
            <v>12509991016303</v>
          </cell>
          <cell r="B201" t="str">
            <v>COMISION POR SERVICIO DE COMERCIALIZACION DE SEGUROS</v>
          </cell>
          <cell r="C201">
            <v>13999.5</v>
          </cell>
          <cell r="D201">
            <v>13999.5</v>
          </cell>
        </row>
        <row r="202">
          <cell r="A202">
            <v>12509991016304</v>
          </cell>
          <cell r="B202" t="str">
            <v>COMISION POR SERVICIOS DE COMERCIALIZACION</v>
          </cell>
          <cell r="C202">
            <v>127.76</v>
          </cell>
          <cell r="D202">
            <v>127.76</v>
          </cell>
        </row>
        <row r="203">
          <cell r="A203">
            <v>1250999101630400</v>
          </cell>
          <cell r="B203" t="str">
            <v>COMISION POR COMERCIALIZACION DE SEGUROS REMESAS FAMILIARES</v>
          </cell>
          <cell r="C203">
            <v>127.76</v>
          </cell>
          <cell r="D203">
            <v>127.76</v>
          </cell>
        </row>
        <row r="204">
          <cell r="A204">
            <v>125099910166</v>
          </cell>
          <cell r="B204" t="str">
            <v>SERVICIOS DE COMERCIALIZACION</v>
          </cell>
          <cell r="C204">
            <v>715</v>
          </cell>
          <cell r="D204">
            <v>715</v>
          </cell>
        </row>
        <row r="205">
          <cell r="A205">
            <v>12509991016601</v>
          </cell>
          <cell r="B205" t="str">
            <v>INDEMNIZACION DE SEGURO REMESAS FAMILIARES</v>
          </cell>
          <cell r="C205">
            <v>715</v>
          </cell>
          <cell r="D205">
            <v>715</v>
          </cell>
        </row>
        <row r="206">
          <cell r="A206">
            <v>125099910199</v>
          </cell>
          <cell r="B206" t="str">
            <v>VARIAS</v>
          </cell>
          <cell r="C206">
            <v>1142706.71</v>
          </cell>
          <cell r="D206">
            <v>1142706.71</v>
          </cell>
        </row>
        <row r="207">
          <cell r="A207">
            <v>1259</v>
          </cell>
          <cell r="B207" t="str">
            <v>PROVISION DE INCOBRABILIDAD DE CUENTAS POR COBRAR</v>
          </cell>
          <cell r="C207">
            <v>-50149.13</v>
          </cell>
          <cell r="D207">
            <v>-50149.13</v>
          </cell>
        </row>
        <row r="208">
          <cell r="A208">
            <v>125900</v>
          </cell>
          <cell r="B208" t="str">
            <v>PROVISION DE INCOBRABILIDAD DE CUENTAS POR COBRAR</v>
          </cell>
          <cell r="C208">
            <v>-50149.13</v>
          </cell>
          <cell r="D208">
            <v>-50149.13</v>
          </cell>
        </row>
        <row r="209">
          <cell r="A209">
            <v>1259000001</v>
          </cell>
          <cell r="B209" t="str">
            <v>PROVISION POR INCOBRABILIDAD DE CUENTAS POR COBRAR</v>
          </cell>
          <cell r="C209">
            <v>-50149.13</v>
          </cell>
          <cell r="D209">
            <v>-50149.13</v>
          </cell>
        </row>
        <row r="210">
          <cell r="A210">
            <v>125900000101</v>
          </cell>
          <cell r="B210" t="str">
            <v>SALDOS POR COBRAR</v>
          </cell>
          <cell r="C210">
            <v>-50149.13</v>
          </cell>
          <cell r="D210">
            <v>-50149.13</v>
          </cell>
        </row>
        <row r="211">
          <cell r="A211">
            <v>126</v>
          </cell>
          <cell r="B211" t="str">
            <v>DERECHOS Y PARTICIPACIONES</v>
          </cell>
          <cell r="C211">
            <v>3525599.68</v>
          </cell>
          <cell r="D211">
            <v>3525599.68</v>
          </cell>
        </row>
        <row r="212">
          <cell r="A212">
            <v>1260</v>
          </cell>
          <cell r="B212" t="str">
            <v>DERECHOS Y PARTICIPACIONES</v>
          </cell>
          <cell r="C212">
            <v>3525599.68</v>
          </cell>
          <cell r="D212">
            <v>3525599.68</v>
          </cell>
        </row>
        <row r="213">
          <cell r="A213">
            <v>126001</v>
          </cell>
          <cell r="B213" t="str">
            <v>INVERSIONES CONJUNTAS</v>
          </cell>
          <cell r="C213">
            <v>3525599.68</v>
          </cell>
          <cell r="D213">
            <v>3525599.68</v>
          </cell>
        </row>
        <row r="214">
          <cell r="A214">
            <v>1260010101</v>
          </cell>
          <cell r="B214" t="str">
            <v>EN SOCIEDADES NACIONALES - VALOR DE ADQUISICION</v>
          </cell>
          <cell r="C214">
            <v>3032200</v>
          </cell>
          <cell r="D214">
            <v>3032200</v>
          </cell>
        </row>
        <row r="215">
          <cell r="A215">
            <v>126001010101</v>
          </cell>
          <cell r="B215" t="str">
            <v>COSTO DE ADQUISICION</v>
          </cell>
          <cell r="C215">
            <v>3032200</v>
          </cell>
          <cell r="D215">
            <v>3032200</v>
          </cell>
        </row>
        <row r="216">
          <cell r="A216">
            <v>1260019801</v>
          </cell>
          <cell r="B216" t="str">
            <v>EN SOCIEDADES NACIONALES - REVALUO</v>
          </cell>
          <cell r="C216">
            <v>493399.68</v>
          </cell>
          <cell r="D216">
            <v>493399.68</v>
          </cell>
        </row>
        <row r="217">
          <cell r="A217">
            <v>13</v>
          </cell>
          <cell r="B217" t="str">
            <v>ACTIVO FIJO</v>
          </cell>
          <cell r="C217">
            <v>14929321.01</v>
          </cell>
          <cell r="D217">
            <v>14929321.01</v>
          </cell>
        </row>
        <row r="218">
          <cell r="A218">
            <v>131</v>
          </cell>
          <cell r="B218" t="str">
            <v>NO DEPRECIABLES</v>
          </cell>
          <cell r="C218">
            <v>3650625.25</v>
          </cell>
          <cell r="D218">
            <v>3650625.25</v>
          </cell>
        </row>
        <row r="219">
          <cell r="A219">
            <v>1310</v>
          </cell>
          <cell r="B219" t="str">
            <v>NO DEPRECIABLES</v>
          </cell>
          <cell r="C219">
            <v>3650625.25</v>
          </cell>
          <cell r="D219">
            <v>3650625.25</v>
          </cell>
        </row>
        <row r="220">
          <cell r="A220">
            <v>131001</v>
          </cell>
          <cell r="B220" t="str">
            <v>TERRENOS</v>
          </cell>
          <cell r="C220">
            <v>1879277.17</v>
          </cell>
          <cell r="D220">
            <v>1879277.17</v>
          </cell>
        </row>
        <row r="221">
          <cell r="A221">
            <v>1310010100</v>
          </cell>
          <cell r="B221" t="str">
            <v>TERRENOS - VALOR DE ADQUISICION</v>
          </cell>
          <cell r="C221">
            <v>374985.69</v>
          </cell>
          <cell r="D221">
            <v>374985.69</v>
          </cell>
        </row>
        <row r="222">
          <cell r="A222">
            <v>1310019800</v>
          </cell>
          <cell r="B222" t="str">
            <v>TERRENOS ¨ REVALUO</v>
          </cell>
          <cell r="C222">
            <v>1504291.48</v>
          </cell>
          <cell r="D222">
            <v>1504291.48</v>
          </cell>
        </row>
        <row r="223">
          <cell r="A223">
            <v>131002</v>
          </cell>
          <cell r="B223" t="str">
            <v>CONSTRUCCIONES EN PROCESO</v>
          </cell>
          <cell r="C223">
            <v>1317292.72</v>
          </cell>
          <cell r="D223">
            <v>1317292.72</v>
          </cell>
        </row>
        <row r="224">
          <cell r="A224">
            <v>1310020100</v>
          </cell>
          <cell r="B224" t="str">
            <v>INMUEBLES</v>
          </cell>
          <cell r="C224">
            <v>1317292.72</v>
          </cell>
          <cell r="D224">
            <v>1317292.72</v>
          </cell>
        </row>
        <row r="225">
          <cell r="A225">
            <v>131003</v>
          </cell>
          <cell r="B225" t="str">
            <v>MOBILIARIO Y EQUIPO POR UTILIZAR</v>
          </cell>
          <cell r="C225">
            <v>454055.36</v>
          </cell>
          <cell r="D225">
            <v>454055.36</v>
          </cell>
        </row>
        <row r="226">
          <cell r="A226">
            <v>1310030200</v>
          </cell>
          <cell r="B226" t="str">
            <v>MOBILIARIO Y EQUIPO EN EXISTENCIA</v>
          </cell>
          <cell r="C226">
            <v>454055.36</v>
          </cell>
          <cell r="D226">
            <v>454055.36</v>
          </cell>
        </row>
        <row r="227">
          <cell r="A227">
            <v>132</v>
          </cell>
          <cell r="B227" t="str">
            <v>DEPRECIABLES</v>
          </cell>
          <cell r="C227">
            <v>11173078.34</v>
          </cell>
          <cell r="D227">
            <v>11173078.34</v>
          </cell>
        </row>
        <row r="228">
          <cell r="A228">
            <v>1320</v>
          </cell>
          <cell r="B228" t="str">
            <v>DEPRECIABLES</v>
          </cell>
          <cell r="C228">
            <v>25356944.52</v>
          </cell>
          <cell r="D228">
            <v>25356944.52</v>
          </cell>
        </row>
        <row r="229">
          <cell r="A229">
            <v>132001</v>
          </cell>
          <cell r="B229" t="str">
            <v>EDIFICACIONES</v>
          </cell>
          <cell r="C229">
            <v>12207505.189999999</v>
          </cell>
          <cell r="D229">
            <v>12207505.189999999</v>
          </cell>
        </row>
        <row r="230">
          <cell r="A230">
            <v>1320010100</v>
          </cell>
          <cell r="B230" t="str">
            <v>EDIFICACIONES - VALOR DE ADQUISICION</v>
          </cell>
          <cell r="C230">
            <v>9264466.1699999999</v>
          </cell>
          <cell r="D230">
            <v>9264466.1699999999</v>
          </cell>
        </row>
        <row r="231">
          <cell r="A231">
            <v>132001010001</v>
          </cell>
          <cell r="B231" t="str">
            <v>EDIFICACIONES PROPIAS</v>
          </cell>
          <cell r="C231">
            <v>9264466.1699999999</v>
          </cell>
          <cell r="D231">
            <v>9264466.1699999999</v>
          </cell>
        </row>
        <row r="232">
          <cell r="A232">
            <v>1320019800</v>
          </cell>
          <cell r="B232" t="str">
            <v>EDIFICACIONES ¨ REVALUO</v>
          </cell>
          <cell r="C232">
            <v>2943039.02</v>
          </cell>
          <cell r="D232">
            <v>2943039.02</v>
          </cell>
        </row>
        <row r="233">
          <cell r="A233">
            <v>132002</v>
          </cell>
          <cell r="B233" t="str">
            <v>EQUIPO DE COMPUTACION</v>
          </cell>
          <cell r="C233">
            <v>7864811.25</v>
          </cell>
          <cell r="D233">
            <v>7864811.25</v>
          </cell>
        </row>
        <row r="234">
          <cell r="A234">
            <v>1320020100</v>
          </cell>
          <cell r="B234" t="str">
            <v>EQUIPO DE COMPUTACION - VALOR DE ADQUISICION</v>
          </cell>
          <cell r="C234">
            <v>7864811.25</v>
          </cell>
          <cell r="D234">
            <v>7864811.25</v>
          </cell>
        </row>
        <row r="235">
          <cell r="A235">
            <v>132002010001</v>
          </cell>
          <cell r="B235" t="str">
            <v>EQUIPO DE COMPUTACION PROPIO</v>
          </cell>
          <cell r="C235">
            <v>7864811.25</v>
          </cell>
          <cell r="D235">
            <v>7864811.25</v>
          </cell>
        </row>
        <row r="236">
          <cell r="A236">
            <v>132003</v>
          </cell>
          <cell r="B236" t="str">
            <v>EQUIPO DE OFICINA</v>
          </cell>
          <cell r="C236">
            <v>347182.6</v>
          </cell>
          <cell r="D236">
            <v>347182.6</v>
          </cell>
        </row>
        <row r="237">
          <cell r="A237">
            <v>1320030100</v>
          </cell>
          <cell r="B237" t="str">
            <v>EQUIPO DE OFICINA - VALOR DE ADQUISICION</v>
          </cell>
          <cell r="C237">
            <v>347182.6</v>
          </cell>
          <cell r="D237">
            <v>347182.6</v>
          </cell>
        </row>
        <row r="238">
          <cell r="A238">
            <v>132003010001</v>
          </cell>
          <cell r="B238" t="str">
            <v>EQUIPO DE OFICINA PROPIO</v>
          </cell>
          <cell r="C238">
            <v>347182.6</v>
          </cell>
          <cell r="D238">
            <v>347182.6</v>
          </cell>
        </row>
        <row r="239">
          <cell r="A239">
            <v>132004</v>
          </cell>
          <cell r="B239" t="str">
            <v>MOBILIARIO</v>
          </cell>
          <cell r="C239">
            <v>498562.68</v>
          </cell>
          <cell r="D239">
            <v>498562.68</v>
          </cell>
        </row>
        <row r="240">
          <cell r="A240">
            <v>1320040100</v>
          </cell>
          <cell r="B240" t="str">
            <v>MOBILIARIO - VALOR DE ADQUISICION</v>
          </cell>
          <cell r="C240">
            <v>498562.68</v>
          </cell>
          <cell r="D240">
            <v>498562.68</v>
          </cell>
        </row>
        <row r="241">
          <cell r="A241">
            <v>132004010001</v>
          </cell>
          <cell r="B241" t="str">
            <v>MOBILIARIO PROPIO</v>
          </cell>
          <cell r="C241">
            <v>498562.68</v>
          </cell>
          <cell r="D241">
            <v>498562.68</v>
          </cell>
        </row>
        <row r="242">
          <cell r="A242">
            <v>132005</v>
          </cell>
          <cell r="B242" t="str">
            <v>VEHICULOS</v>
          </cell>
          <cell r="C242">
            <v>1055686.1299999999</v>
          </cell>
          <cell r="D242">
            <v>1055686.1299999999</v>
          </cell>
        </row>
        <row r="243">
          <cell r="A243">
            <v>1320050100</v>
          </cell>
          <cell r="B243" t="str">
            <v>VEHICULOS - VALOR DE ADQUISICION</v>
          </cell>
          <cell r="C243">
            <v>1055686.1299999999</v>
          </cell>
          <cell r="D243">
            <v>1055686.1299999999</v>
          </cell>
        </row>
        <row r="244">
          <cell r="A244">
            <v>132005010001</v>
          </cell>
          <cell r="B244" t="str">
            <v>VEHICULOS PROPIOS</v>
          </cell>
          <cell r="C244">
            <v>1055686.1299999999</v>
          </cell>
          <cell r="D244">
            <v>1055686.1299999999</v>
          </cell>
        </row>
        <row r="245">
          <cell r="A245">
            <v>132006</v>
          </cell>
          <cell r="B245" t="str">
            <v>MAQUINARIA, EQUIPO Y HERRAMIENTA</v>
          </cell>
          <cell r="C245">
            <v>3383196.67</v>
          </cell>
          <cell r="D245">
            <v>3383196.67</v>
          </cell>
        </row>
        <row r="246">
          <cell r="A246">
            <v>1320060100</v>
          </cell>
          <cell r="B246" t="str">
            <v>MAQUINARIA, EQUIPO Y HERRAMIENTA - VALOR DE ADQUISICION.</v>
          </cell>
          <cell r="C246">
            <v>3383196.67</v>
          </cell>
          <cell r="D246">
            <v>3383196.67</v>
          </cell>
        </row>
        <row r="247">
          <cell r="A247">
            <v>132006010001</v>
          </cell>
          <cell r="B247" t="str">
            <v>MAQUINARIA, EQUIPO Y HERRAMIENTA PROPIAS</v>
          </cell>
          <cell r="C247">
            <v>3383196.67</v>
          </cell>
          <cell r="D247">
            <v>3383196.67</v>
          </cell>
        </row>
        <row r="248">
          <cell r="A248">
            <v>1329</v>
          </cell>
          <cell r="B248" t="str">
            <v>DEPRECIACION ACUMULADA</v>
          </cell>
          <cell r="C248">
            <v>-14183866.18</v>
          </cell>
          <cell r="D248">
            <v>-14183866.18</v>
          </cell>
        </row>
        <row r="249">
          <cell r="A249">
            <v>132901</v>
          </cell>
          <cell r="B249" t="str">
            <v>VALOR HISTORICO</v>
          </cell>
          <cell r="C249">
            <v>-12182284.27</v>
          </cell>
          <cell r="D249">
            <v>-12182284.27</v>
          </cell>
        </row>
        <row r="250">
          <cell r="A250">
            <v>1329010100</v>
          </cell>
          <cell r="B250" t="str">
            <v>EDIFICACIONES</v>
          </cell>
          <cell r="C250">
            <v>-2973622.57</v>
          </cell>
          <cell r="D250">
            <v>-2973622.57</v>
          </cell>
        </row>
        <row r="251">
          <cell r="A251">
            <v>1329010200</v>
          </cell>
          <cell r="B251" t="str">
            <v>EQUIPO DE COMPUTACION</v>
          </cell>
          <cell r="C251">
            <v>-5701460.6799999997</v>
          </cell>
          <cell r="D251">
            <v>-5701460.6799999997</v>
          </cell>
        </row>
        <row r="252">
          <cell r="A252">
            <v>1329010300</v>
          </cell>
          <cell r="B252" t="str">
            <v>EQUIPO DE OFICINA</v>
          </cell>
          <cell r="C252">
            <v>-259293.05</v>
          </cell>
          <cell r="D252">
            <v>-259293.05</v>
          </cell>
        </row>
        <row r="253">
          <cell r="A253">
            <v>1329010400</v>
          </cell>
          <cell r="B253" t="str">
            <v>MOBILIARIO</v>
          </cell>
          <cell r="C253">
            <v>-432293.76</v>
          </cell>
          <cell r="D253">
            <v>-432293.76</v>
          </cell>
        </row>
        <row r="254">
          <cell r="A254">
            <v>1329010500</v>
          </cell>
          <cell r="B254" t="str">
            <v>VEHICULOS</v>
          </cell>
          <cell r="C254">
            <v>-894964.94</v>
          </cell>
          <cell r="D254">
            <v>-894964.94</v>
          </cell>
        </row>
        <row r="255">
          <cell r="A255">
            <v>1329010600</v>
          </cell>
          <cell r="B255" t="str">
            <v>MAQUINARIA, EQUIPO Y HERRAMIENTA</v>
          </cell>
          <cell r="C255">
            <v>-1920649.27</v>
          </cell>
          <cell r="D255">
            <v>-1920649.27</v>
          </cell>
        </row>
        <row r="256">
          <cell r="A256">
            <v>132902</v>
          </cell>
          <cell r="B256" t="str">
            <v>REVALUOS</v>
          </cell>
          <cell r="C256">
            <v>-2001581.91</v>
          </cell>
          <cell r="D256">
            <v>-2001581.91</v>
          </cell>
        </row>
        <row r="257">
          <cell r="A257">
            <v>1329020100</v>
          </cell>
          <cell r="B257" t="str">
            <v>EDIFICACIONES</v>
          </cell>
          <cell r="C257">
            <v>-2001581.91</v>
          </cell>
          <cell r="D257">
            <v>-2001581.91</v>
          </cell>
        </row>
        <row r="258">
          <cell r="A258">
            <v>133</v>
          </cell>
          <cell r="B258" t="str">
            <v>AMORTIZABLES</v>
          </cell>
          <cell r="C258">
            <v>105617.42</v>
          </cell>
          <cell r="D258">
            <v>105617.42</v>
          </cell>
        </row>
        <row r="259">
          <cell r="A259">
            <v>1330</v>
          </cell>
          <cell r="B259" t="str">
            <v>AMORTIZABLES</v>
          </cell>
          <cell r="C259">
            <v>105617.42</v>
          </cell>
          <cell r="D259">
            <v>105617.42</v>
          </cell>
        </row>
        <row r="260">
          <cell r="A260">
            <v>133002</v>
          </cell>
          <cell r="B260" t="str">
            <v>REMODELACIONES Y READECUACIONES</v>
          </cell>
          <cell r="C260">
            <v>105617.42</v>
          </cell>
          <cell r="D260">
            <v>105617.42</v>
          </cell>
        </row>
        <row r="261">
          <cell r="A261">
            <v>1330020100</v>
          </cell>
          <cell r="B261" t="str">
            <v>INMUEBLES PROPIOS</v>
          </cell>
          <cell r="C261">
            <v>105617.42</v>
          </cell>
          <cell r="D261">
            <v>105617.42</v>
          </cell>
        </row>
        <row r="262">
          <cell r="A262">
            <v>0</v>
          </cell>
          <cell r="C262"/>
          <cell r="D262"/>
        </row>
        <row r="263">
          <cell r="A263">
            <v>0</v>
          </cell>
          <cell r="B263" t="str">
            <v>TOTAL ACTIVO</v>
          </cell>
          <cell r="C263">
            <v>598983302.92999995</v>
          </cell>
          <cell r="D263">
            <v>598983302.92999995</v>
          </cell>
        </row>
        <row r="264">
          <cell r="A264">
            <v>0</v>
          </cell>
          <cell r="C264"/>
          <cell r="D264"/>
        </row>
        <row r="265">
          <cell r="A265">
            <v>71</v>
          </cell>
          <cell r="B265" t="str">
            <v>COSTOS DE OPERACIONES DE INTERMEDIACION</v>
          </cell>
          <cell r="C265">
            <v>3220598.11</v>
          </cell>
          <cell r="D265">
            <v>3220598.11</v>
          </cell>
        </row>
        <row r="266">
          <cell r="A266">
            <v>711</v>
          </cell>
          <cell r="B266" t="str">
            <v>CAPTACION DE RECURSOS</v>
          </cell>
          <cell r="C266">
            <v>3220589.92</v>
          </cell>
          <cell r="D266">
            <v>3220589.92</v>
          </cell>
        </row>
        <row r="267">
          <cell r="A267">
            <v>7110</v>
          </cell>
          <cell r="B267" t="str">
            <v>CAPTACION DE RECURSOS</v>
          </cell>
          <cell r="C267">
            <v>3220589.92</v>
          </cell>
          <cell r="D267">
            <v>3220589.92</v>
          </cell>
        </row>
        <row r="268">
          <cell r="A268">
            <v>711001</v>
          </cell>
          <cell r="B268" t="str">
            <v>DEPOSITOS</v>
          </cell>
          <cell r="C268">
            <v>53753.43</v>
          </cell>
          <cell r="D268">
            <v>53753.43</v>
          </cell>
        </row>
        <row r="269">
          <cell r="A269">
            <v>7110010200</v>
          </cell>
          <cell r="B269" t="str">
            <v>INTERESES DE DEPOSITOS A PLAZO</v>
          </cell>
          <cell r="C269">
            <v>53753.43</v>
          </cell>
          <cell r="D269">
            <v>53753.43</v>
          </cell>
        </row>
        <row r="270">
          <cell r="A270">
            <v>711001020001</v>
          </cell>
          <cell r="B270" t="str">
            <v>PACTADOS HASTA UN AÑO PLAZO</v>
          </cell>
          <cell r="C270">
            <v>53753.43</v>
          </cell>
          <cell r="D270">
            <v>53753.43</v>
          </cell>
        </row>
        <row r="271">
          <cell r="A271">
            <v>71100102000102</v>
          </cell>
          <cell r="B271" t="str">
            <v>A 30 DIAS PLAZO</v>
          </cell>
          <cell r="C271">
            <v>53753.43</v>
          </cell>
          <cell r="D271">
            <v>53753.43</v>
          </cell>
        </row>
        <row r="272">
          <cell r="A272">
            <v>711002</v>
          </cell>
          <cell r="B272" t="str">
            <v>PRESTAMOS PARA TERCEROS</v>
          </cell>
          <cell r="C272">
            <v>3098872.32</v>
          </cell>
          <cell r="D272">
            <v>3098872.32</v>
          </cell>
        </row>
        <row r="273">
          <cell r="A273">
            <v>7110020100</v>
          </cell>
          <cell r="B273" t="str">
            <v>INTERESES</v>
          </cell>
          <cell r="C273">
            <v>2760282.63</v>
          </cell>
          <cell r="D273">
            <v>2760282.63</v>
          </cell>
        </row>
        <row r="274">
          <cell r="A274">
            <v>711002010001</v>
          </cell>
          <cell r="B274" t="str">
            <v>PACTADOS HASTA UN AÑO PLAZO</v>
          </cell>
          <cell r="C274">
            <v>78082.19</v>
          </cell>
          <cell r="D274">
            <v>78082.19</v>
          </cell>
        </row>
        <row r="275">
          <cell r="A275">
            <v>711002010002</v>
          </cell>
          <cell r="B275" t="str">
            <v>PACTADOS A MAS DE UN AÑO PLAZO</v>
          </cell>
          <cell r="C275">
            <v>97421</v>
          </cell>
          <cell r="D275">
            <v>97421</v>
          </cell>
        </row>
        <row r="276">
          <cell r="A276">
            <v>711002010003</v>
          </cell>
          <cell r="B276" t="str">
            <v>PACTADOS A CINCO O MAS AÑOS PLAZO</v>
          </cell>
          <cell r="C276">
            <v>2584779.44</v>
          </cell>
          <cell r="D276">
            <v>2584779.44</v>
          </cell>
        </row>
        <row r="277">
          <cell r="A277">
            <v>7110020200</v>
          </cell>
          <cell r="B277" t="str">
            <v>COMISIONES</v>
          </cell>
          <cell r="C277">
            <v>338589.69</v>
          </cell>
          <cell r="D277">
            <v>338589.69</v>
          </cell>
        </row>
        <row r="278">
          <cell r="A278">
            <v>711002020001</v>
          </cell>
          <cell r="B278" t="str">
            <v>PACTADOS HASTA UN AÑO PLAZO</v>
          </cell>
          <cell r="C278">
            <v>4798.32</v>
          </cell>
          <cell r="D278">
            <v>4798.32</v>
          </cell>
        </row>
        <row r="279">
          <cell r="A279">
            <v>711002020003</v>
          </cell>
          <cell r="B279" t="str">
            <v>PACTADOS A CINCO O MAS AÑOS PLAZO</v>
          </cell>
          <cell r="C279">
            <v>333791.37</v>
          </cell>
          <cell r="D279">
            <v>333791.37</v>
          </cell>
        </row>
        <row r="280">
          <cell r="A280">
            <v>711007</v>
          </cell>
          <cell r="B280" t="str">
            <v>OTROS COSTOS DE INTERMEDIACION</v>
          </cell>
          <cell r="C280">
            <v>67964.17</v>
          </cell>
          <cell r="D280">
            <v>67964.17</v>
          </cell>
        </row>
        <row r="281">
          <cell r="A281">
            <v>7110070300</v>
          </cell>
          <cell r="B281" t="str">
            <v>COMISIONES PAGADAS POR ADQUISICION DE TITULOS VALORES</v>
          </cell>
          <cell r="C281">
            <v>67964.17</v>
          </cell>
          <cell r="D281">
            <v>67964.17</v>
          </cell>
        </row>
        <row r="282">
          <cell r="A282">
            <v>712</v>
          </cell>
          <cell r="B282" t="str">
            <v>SANEAMIENTO DE ACTIVOS DE INTERMEDIACION</v>
          </cell>
          <cell r="C282">
            <v>8.19</v>
          </cell>
          <cell r="D282">
            <v>8.19</v>
          </cell>
        </row>
        <row r="283">
          <cell r="A283">
            <v>7120</v>
          </cell>
          <cell r="B283" t="str">
            <v>SANEAMIENTO DE ACTIVOS DE INTERMEDIACION</v>
          </cell>
          <cell r="C283">
            <v>8.19</v>
          </cell>
          <cell r="D283">
            <v>8.19</v>
          </cell>
        </row>
        <row r="284">
          <cell r="A284">
            <v>712000</v>
          </cell>
          <cell r="B284" t="str">
            <v>SANEAMIENTO DE ACTIVOS DE INTERMEDIACION</v>
          </cell>
          <cell r="C284">
            <v>8.19</v>
          </cell>
          <cell r="D284">
            <v>8.19</v>
          </cell>
        </row>
        <row r="285">
          <cell r="A285">
            <v>7120000200</v>
          </cell>
          <cell r="B285" t="str">
            <v>SANEAMIENTO DE PRESTAMOS E INTERESES</v>
          </cell>
          <cell r="C285">
            <v>8.19</v>
          </cell>
          <cell r="D285">
            <v>8.19</v>
          </cell>
        </row>
        <row r="286">
          <cell r="A286">
            <v>712000020002</v>
          </cell>
          <cell r="B286" t="str">
            <v>INTERESES</v>
          </cell>
          <cell r="C286">
            <v>8.19</v>
          </cell>
          <cell r="D286">
            <v>8.19</v>
          </cell>
        </row>
        <row r="287">
          <cell r="A287">
            <v>71200002000201</v>
          </cell>
          <cell r="B287" t="str">
            <v>RESERVA PRESTAMOS CATEGORIA A2 Y B</v>
          </cell>
          <cell r="C287">
            <v>8.19</v>
          </cell>
          <cell r="D287">
            <v>8.19</v>
          </cell>
        </row>
        <row r="288">
          <cell r="A288">
            <v>72</v>
          </cell>
          <cell r="B288" t="str">
            <v>COSTOS DE OTRAS OPERACIONES</v>
          </cell>
          <cell r="C288">
            <v>2988666.19</v>
          </cell>
          <cell r="D288">
            <v>2988666.19</v>
          </cell>
        </row>
        <row r="289">
          <cell r="A289">
            <v>722</v>
          </cell>
          <cell r="B289" t="str">
            <v>PRESTACION DE SERVICIOS</v>
          </cell>
          <cell r="C289">
            <v>2988666.19</v>
          </cell>
          <cell r="D289">
            <v>2988666.19</v>
          </cell>
        </row>
        <row r="290">
          <cell r="A290">
            <v>7220</v>
          </cell>
          <cell r="B290" t="str">
            <v>PRESTACION DE SERVICIOS</v>
          </cell>
          <cell r="C290">
            <v>2988666.19</v>
          </cell>
          <cell r="D290">
            <v>2988666.19</v>
          </cell>
        </row>
        <row r="291">
          <cell r="A291">
            <v>722001</v>
          </cell>
          <cell r="B291" t="str">
            <v>PRESTACION DE SERVICIOS FINANCIEROS</v>
          </cell>
          <cell r="C291">
            <v>2851997.85</v>
          </cell>
          <cell r="D291">
            <v>2851997.85</v>
          </cell>
        </row>
        <row r="292">
          <cell r="A292">
            <v>7220010000</v>
          </cell>
          <cell r="B292" t="str">
            <v>PRESTACION DE SERVICIOS FINANCIEROS</v>
          </cell>
          <cell r="C292">
            <v>2851997.85</v>
          </cell>
          <cell r="D292">
            <v>2851997.85</v>
          </cell>
        </row>
        <row r="293">
          <cell r="A293">
            <v>722001000006</v>
          </cell>
          <cell r="B293" t="str">
            <v>UNIDAD PYME</v>
          </cell>
          <cell r="C293">
            <v>109903.84</v>
          </cell>
          <cell r="D293">
            <v>109903.84</v>
          </cell>
        </row>
        <row r="294">
          <cell r="A294">
            <v>722001000010</v>
          </cell>
          <cell r="B294" t="str">
            <v>RESGUARDO Y CUSTODIA DE DOCUMENTOS</v>
          </cell>
          <cell r="C294">
            <v>932.11</v>
          </cell>
          <cell r="D294">
            <v>932.11</v>
          </cell>
        </row>
        <row r="295">
          <cell r="A295">
            <v>722001000013</v>
          </cell>
          <cell r="B295" t="str">
            <v>SERVICIOS POR PAGO DE REMESAS FAMILIARES</v>
          </cell>
          <cell r="C295">
            <v>97814.14</v>
          </cell>
          <cell r="D295">
            <v>97814.14</v>
          </cell>
        </row>
        <row r="296">
          <cell r="A296">
            <v>722001000015</v>
          </cell>
          <cell r="B296" t="str">
            <v>TARJETAS</v>
          </cell>
          <cell r="C296">
            <v>1672884.79</v>
          </cell>
          <cell r="D296">
            <v>1672884.79</v>
          </cell>
        </row>
        <row r="297">
          <cell r="A297">
            <v>72200100001501</v>
          </cell>
          <cell r="B297" t="str">
            <v>TARJETA DE CREDITO</v>
          </cell>
          <cell r="C297">
            <v>1089603.1000000001</v>
          </cell>
          <cell r="D297">
            <v>1089603.1000000001</v>
          </cell>
        </row>
        <row r="298">
          <cell r="A298">
            <v>72200100001502</v>
          </cell>
          <cell r="B298" t="str">
            <v>TARJETA DE DEBITO</v>
          </cell>
          <cell r="C298">
            <v>583281.68999999994</v>
          </cell>
          <cell r="D298">
            <v>583281.68999999994</v>
          </cell>
        </row>
        <row r="299">
          <cell r="A299">
            <v>722001000024</v>
          </cell>
          <cell r="B299" t="str">
            <v>SERVICIO SARO</v>
          </cell>
          <cell r="C299">
            <v>30115.38</v>
          </cell>
          <cell r="D299">
            <v>30115.38</v>
          </cell>
        </row>
        <row r="300">
          <cell r="A300">
            <v>722001000025</v>
          </cell>
          <cell r="B300" t="str">
            <v>SERVICIO CREDIT SCORING</v>
          </cell>
          <cell r="C300">
            <v>29869.02</v>
          </cell>
          <cell r="D300">
            <v>29869.02</v>
          </cell>
        </row>
        <row r="301">
          <cell r="A301">
            <v>722001000041</v>
          </cell>
          <cell r="B301" t="str">
            <v>SERVICIO DE SALUD A TU ALCANCE</v>
          </cell>
          <cell r="C301">
            <v>492.8</v>
          </cell>
          <cell r="D301">
            <v>492.8</v>
          </cell>
        </row>
        <row r="302">
          <cell r="A302">
            <v>722001000042</v>
          </cell>
          <cell r="B302" t="str">
            <v>COMISIONES ATM´S</v>
          </cell>
          <cell r="C302">
            <v>1348.7</v>
          </cell>
          <cell r="D302">
            <v>1348.7</v>
          </cell>
        </row>
        <row r="303">
          <cell r="A303">
            <v>72200100004203</v>
          </cell>
          <cell r="B303" t="str">
            <v>COMISION A ATH POR OPERACIONES DE OTROS BANCOS EN ATM DE FCB</v>
          </cell>
          <cell r="C303">
            <v>1348.7</v>
          </cell>
          <cell r="D303">
            <v>1348.7</v>
          </cell>
        </row>
        <row r="304">
          <cell r="A304">
            <v>722001000043</v>
          </cell>
          <cell r="B304" t="str">
            <v>ADMINISTRACION Y OTROS COSTOS POR SERVICIO EN ATM´S</v>
          </cell>
          <cell r="C304">
            <v>493542.72</v>
          </cell>
          <cell r="D304">
            <v>493542.72</v>
          </cell>
        </row>
        <row r="305">
          <cell r="A305">
            <v>722001000046</v>
          </cell>
          <cell r="B305" t="str">
            <v>CORRESPONSALES NO BANCARIOS</v>
          </cell>
          <cell r="C305">
            <v>717.2</v>
          </cell>
          <cell r="D305">
            <v>717.2</v>
          </cell>
        </row>
        <row r="306">
          <cell r="A306">
            <v>72200100004601</v>
          </cell>
          <cell r="B306" t="str">
            <v>COMISION POR SERVICIOS DE RED DE CNB</v>
          </cell>
          <cell r="C306">
            <v>717.2</v>
          </cell>
          <cell r="D306">
            <v>717.2</v>
          </cell>
        </row>
        <row r="307">
          <cell r="A307">
            <v>722001000048</v>
          </cell>
          <cell r="B307" t="str">
            <v>ADMINISTRACION Y OTROS COSTOS POR SERVICIOS DE CNB</v>
          </cell>
          <cell r="C307">
            <v>54107.29</v>
          </cell>
          <cell r="D307">
            <v>54107.29</v>
          </cell>
        </row>
        <row r="308">
          <cell r="A308">
            <v>722001000056</v>
          </cell>
          <cell r="B308" t="str">
            <v>BANCA MOVIL</v>
          </cell>
          <cell r="C308">
            <v>65989.429999999993</v>
          </cell>
          <cell r="D308">
            <v>65989.429999999993</v>
          </cell>
        </row>
        <row r="309">
          <cell r="A309">
            <v>72200100005601</v>
          </cell>
          <cell r="B309" t="str">
            <v>COMISION POR SERVICIO DE BANCA MOVIL</v>
          </cell>
          <cell r="C309">
            <v>19554.03</v>
          </cell>
          <cell r="D309">
            <v>19554.03</v>
          </cell>
        </row>
        <row r="310">
          <cell r="A310">
            <v>72200100005602</v>
          </cell>
          <cell r="B310" t="str">
            <v>ADMINISTRACION Y OTROS COSTOS POR SERVICIO DE BANCA MOVIL</v>
          </cell>
          <cell r="C310">
            <v>46435.4</v>
          </cell>
          <cell r="D310">
            <v>46435.4</v>
          </cell>
        </row>
        <row r="311">
          <cell r="A311">
            <v>722001000060</v>
          </cell>
          <cell r="B311" t="str">
            <v>CALL CENTER TARJETAS</v>
          </cell>
          <cell r="C311">
            <v>268318.7</v>
          </cell>
          <cell r="D311">
            <v>268318.7</v>
          </cell>
        </row>
        <row r="312">
          <cell r="A312">
            <v>722001000066</v>
          </cell>
          <cell r="B312" t="str">
            <v>SERVICIO DE KIOSKOS FINANCIEROS</v>
          </cell>
          <cell r="C312">
            <v>7188.07</v>
          </cell>
          <cell r="D312">
            <v>7188.07</v>
          </cell>
        </row>
        <row r="313">
          <cell r="A313">
            <v>72200100006603</v>
          </cell>
          <cell r="B313" t="str">
            <v>COMISION POR SERVICIO DE ADMINISTRACION DE KIOSKOS</v>
          </cell>
          <cell r="C313">
            <v>7188.07</v>
          </cell>
          <cell r="D313">
            <v>7188.07</v>
          </cell>
        </row>
        <row r="314">
          <cell r="A314">
            <v>722001000099</v>
          </cell>
          <cell r="B314" t="str">
            <v>OTROS</v>
          </cell>
          <cell r="C314">
            <v>18773.66</v>
          </cell>
          <cell r="D314">
            <v>18773.66</v>
          </cell>
        </row>
        <row r="315">
          <cell r="A315">
            <v>722002</v>
          </cell>
          <cell r="B315" t="str">
            <v>PRESTACION DE SERVICIOS TECNICOS</v>
          </cell>
          <cell r="C315">
            <v>136668.34</v>
          </cell>
          <cell r="D315">
            <v>136668.34</v>
          </cell>
        </row>
        <row r="316">
          <cell r="A316">
            <v>7220020300</v>
          </cell>
          <cell r="B316" t="str">
            <v>SERVICIOS DE CAPACITACION</v>
          </cell>
          <cell r="C316">
            <v>58095.09</v>
          </cell>
          <cell r="D316">
            <v>58095.09</v>
          </cell>
        </row>
        <row r="317">
          <cell r="A317">
            <v>7220020700</v>
          </cell>
          <cell r="B317" t="str">
            <v>ASESORIA</v>
          </cell>
          <cell r="C317">
            <v>34490.33</v>
          </cell>
          <cell r="D317">
            <v>34490.33</v>
          </cell>
        </row>
        <row r="318">
          <cell r="A318">
            <v>7220029100</v>
          </cell>
          <cell r="B318" t="str">
            <v>OTROS</v>
          </cell>
          <cell r="C318">
            <v>44082.92</v>
          </cell>
          <cell r="D318">
            <v>44082.92</v>
          </cell>
        </row>
        <row r="319">
          <cell r="A319">
            <v>722002910002</v>
          </cell>
          <cell r="B319" t="str">
            <v>SERVICIO DE ORGANIZACION Y METODO</v>
          </cell>
          <cell r="C319">
            <v>1454.14</v>
          </cell>
          <cell r="D319">
            <v>1454.14</v>
          </cell>
        </row>
        <row r="320">
          <cell r="A320">
            <v>722002910003</v>
          </cell>
          <cell r="B320" t="str">
            <v>SERVICIO DE SELECCION Y EVALUACION DE RECURSOS HUMANOS</v>
          </cell>
          <cell r="C320">
            <v>7015.48</v>
          </cell>
          <cell r="D320">
            <v>7015.48</v>
          </cell>
        </row>
        <row r="321">
          <cell r="A321">
            <v>722002910004</v>
          </cell>
          <cell r="B321" t="str">
            <v>SERVICIO DE CIERRE CENTRALIZADO EN CADI</v>
          </cell>
          <cell r="C321">
            <v>35613.300000000003</v>
          </cell>
          <cell r="D321">
            <v>35613.300000000003</v>
          </cell>
        </row>
        <row r="322">
          <cell r="A322">
            <v>0</v>
          </cell>
          <cell r="C322"/>
          <cell r="D322"/>
        </row>
        <row r="323">
          <cell r="A323">
            <v>0</v>
          </cell>
          <cell r="B323" t="str">
            <v>TOTAL COSTOS</v>
          </cell>
          <cell r="C323">
            <v>6209264.2999999998</v>
          </cell>
          <cell r="D323">
            <v>6209264.2999999998</v>
          </cell>
        </row>
        <row r="324">
          <cell r="A324">
            <v>0</v>
          </cell>
          <cell r="C324"/>
          <cell r="D324"/>
        </row>
        <row r="325">
          <cell r="A325">
            <v>81</v>
          </cell>
          <cell r="B325" t="str">
            <v>GASTOS DE OPERACION</v>
          </cell>
          <cell r="C325">
            <v>3174495.2</v>
          </cell>
          <cell r="D325">
            <v>3174495.2</v>
          </cell>
        </row>
        <row r="326">
          <cell r="A326">
            <v>811</v>
          </cell>
          <cell r="B326" t="str">
            <v>GASTOS DE FUNCIONARIOS Y EMPLEADOS</v>
          </cell>
          <cell r="C326">
            <v>1667046.27</v>
          </cell>
          <cell r="D326">
            <v>1667046.27</v>
          </cell>
        </row>
        <row r="327">
          <cell r="A327">
            <v>8110</v>
          </cell>
          <cell r="B327" t="str">
            <v>GASTOS DE FUNCIONARIOS Y EMPLEADOS</v>
          </cell>
          <cell r="C327">
            <v>1667046.27</v>
          </cell>
          <cell r="D327">
            <v>1667046.27</v>
          </cell>
        </row>
        <row r="328">
          <cell r="A328">
            <v>811001</v>
          </cell>
          <cell r="B328" t="str">
            <v>REMUNERACIONES</v>
          </cell>
          <cell r="C328">
            <v>705179.75</v>
          </cell>
          <cell r="D328">
            <v>705179.75</v>
          </cell>
        </row>
        <row r="329">
          <cell r="A329">
            <v>8110010100</v>
          </cell>
          <cell r="B329" t="str">
            <v>SALARIOS ORDINARIOS</v>
          </cell>
          <cell r="C329">
            <v>693097.95</v>
          </cell>
          <cell r="D329">
            <v>693097.95</v>
          </cell>
        </row>
        <row r="330">
          <cell r="A330">
            <v>8110010200</v>
          </cell>
          <cell r="B330" t="str">
            <v>SALARIOS EXTRAORDINARIOS</v>
          </cell>
          <cell r="C330">
            <v>12081.8</v>
          </cell>
          <cell r="D330">
            <v>12081.8</v>
          </cell>
        </row>
        <row r="331">
          <cell r="A331">
            <v>811002</v>
          </cell>
          <cell r="B331" t="str">
            <v>PRESTACIONES AL PERSONAL</v>
          </cell>
          <cell r="C331">
            <v>519153.08</v>
          </cell>
          <cell r="D331">
            <v>519153.08</v>
          </cell>
        </row>
        <row r="332">
          <cell r="A332">
            <v>8110020100</v>
          </cell>
          <cell r="B332" t="str">
            <v>AGUINALDOS Y BONIFICACIONES</v>
          </cell>
          <cell r="C332">
            <v>254515.89</v>
          </cell>
          <cell r="D332">
            <v>254515.89</v>
          </cell>
        </row>
        <row r="333">
          <cell r="A333">
            <v>811002010001</v>
          </cell>
          <cell r="B333" t="str">
            <v>AGUINALDO</v>
          </cell>
          <cell r="C333">
            <v>62356.78</v>
          </cell>
          <cell r="D333">
            <v>62356.78</v>
          </cell>
        </row>
        <row r="334">
          <cell r="A334">
            <v>811002010002</v>
          </cell>
          <cell r="B334" t="str">
            <v>BONIFICACIONES</v>
          </cell>
          <cell r="C334">
            <v>192159.11</v>
          </cell>
          <cell r="D334">
            <v>192159.11</v>
          </cell>
        </row>
        <row r="335">
          <cell r="A335">
            <v>8110020200</v>
          </cell>
          <cell r="B335" t="str">
            <v>VACACIONES</v>
          </cell>
          <cell r="C335">
            <v>67182.789999999994</v>
          </cell>
          <cell r="D335">
            <v>67182.789999999994</v>
          </cell>
        </row>
        <row r="336">
          <cell r="A336">
            <v>811002020001</v>
          </cell>
          <cell r="B336" t="str">
            <v>ORDINARIAS</v>
          </cell>
          <cell r="C336">
            <v>67182.789999999994</v>
          </cell>
          <cell r="D336">
            <v>67182.789999999994</v>
          </cell>
        </row>
        <row r="337">
          <cell r="A337">
            <v>8110020300</v>
          </cell>
          <cell r="B337" t="str">
            <v>UNIFORMES</v>
          </cell>
          <cell r="C337">
            <v>1802.62</v>
          </cell>
          <cell r="D337">
            <v>1802.62</v>
          </cell>
        </row>
        <row r="338">
          <cell r="A338">
            <v>8110020400</v>
          </cell>
          <cell r="B338" t="str">
            <v>SEGURO SOCIAL Y F.S.V.</v>
          </cell>
          <cell r="C338">
            <v>25183.37</v>
          </cell>
          <cell r="D338">
            <v>25183.37</v>
          </cell>
        </row>
        <row r="339">
          <cell r="A339">
            <v>811002040001</v>
          </cell>
          <cell r="B339" t="str">
            <v>SALUD</v>
          </cell>
          <cell r="C339">
            <v>25183.37</v>
          </cell>
          <cell r="D339">
            <v>25183.37</v>
          </cell>
        </row>
        <row r="340">
          <cell r="A340">
            <v>8110020500</v>
          </cell>
          <cell r="B340" t="str">
            <v>INSAFOR</v>
          </cell>
          <cell r="C340">
            <v>3210.83</v>
          </cell>
          <cell r="D340">
            <v>3210.83</v>
          </cell>
        </row>
        <row r="341">
          <cell r="A341">
            <v>8110020600</v>
          </cell>
          <cell r="B341" t="str">
            <v>GASTOS MEDICOS</v>
          </cell>
          <cell r="C341">
            <v>3969.59</v>
          </cell>
          <cell r="D341">
            <v>3969.59</v>
          </cell>
        </row>
        <row r="342">
          <cell r="A342">
            <v>8110020800</v>
          </cell>
          <cell r="B342" t="str">
            <v>ATENCIONES Y RECREACIONES</v>
          </cell>
          <cell r="C342">
            <v>14281.18</v>
          </cell>
          <cell r="D342">
            <v>14281.18</v>
          </cell>
        </row>
        <row r="343">
          <cell r="A343">
            <v>811002080001</v>
          </cell>
          <cell r="B343" t="str">
            <v>ATENCIONES SOCIALES</v>
          </cell>
          <cell r="C343">
            <v>6202.46</v>
          </cell>
          <cell r="D343">
            <v>6202.46</v>
          </cell>
        </row>
        <row r="344">
          <cell r="A344">
            <v>811002080002</v>
          </cell>
          <cell r="B344" t="str">
            <v>ACTIVIDADES DEPORTIVAS, CULTURALES Y OTRAS</v>
          </cell>
          <cell r="C344">
            <v>8078.72</v>
          </cell>
          <cell r="D344">
            <v>8078.72</v>
          </cell>
        </row>
        <row r="345">
          <cell r="A345">
            <v>8110020900</v>
          </cell>
          <cell r="B345" t="str">
            <v>OTROS SEGUROS</v>
          </cell>
          <cell r="C345">
            <v>40410.43</v>
          </cell>
          <cell r="D345">
            <v>40410.43</v>
          </cell>
        </row>
        <row r="346">
          <cell r="A346">
            <v>811002090001</v>
          </cell>
          <cell r="B346" t="str">
            <v>DE VIDA</v>
          </cell>
          <cell r="C346">
            <v>9287.01</v>
          </cell>
          <cell r="D346">
            <v>9287.01</v>
          </cell>
        </row>
        <row r="347">
          <cell r="A347">
            <v>811002090002</v>
          </cell>
          <cell r="B347" t="str">
            <v>DE FIDELIDAD</v>
          </cell>
          <cell r="C347">
            <v>5765.5</v>
          </cell>
          <cell r="D347">
            <v>5765.5</v>
          </cell>
        </row>
        <row r="348">
          <cell r="A348">
            <v>811002090003</v>
          </cell>
          <cell r="B348" t="str">
            <v>MEDICO HOSPITALARIO</v>
          </cell>
          <cell r="C348">
            <v>25357.919999999998</v>
          </cell>
          <cell r="D348">
            <v>25357.919999999998</v>
          </cell>
        </row>
        <row r="349">
          <cell r="A349">
            <v>8110021000</v>
          </cell>
          <cell r="B349" t="str">
            <v>AFP'S</v>
          </cell>
          <cell r="C349">
            <v>51533.17</v>
          </cell>
          <cell r="D349">
            <v>51533.17</v>
          </cell>
        </row>
        <row r="350">
          <cell r="A350">
            <v>811002100001</v>
          </cell>
          <cell r="B350" t="str">
            <v>CONFIA</v>
          </cell>
          <cell r="C350">
            <v>21542.18</v>
          </cell>
          <cell r="D350">
            <v>21542.18</v>
          </cell>
        </row>
        <row r="351">
          <cell r="A351">
            <v>811002100002</v>
          </cell>
          <cell r="B351" t="str">
            <v>CRECER</v>
          </cell>
          <cell r="C351">
            <v>29990.99</v>
          </cell>
          <cell r="D351">
            <v>29990.99</v>
          </cell>
        </row>
        <row r="352">
          <cell r="A352">
            <v>8110029100</v>
          </cell>
          <cell r="B352" t="str">
            <v>OTRAS PRESTACIONES AL PERSONAL</v>
          </cell>
          <cell r="C352">
            <v>57063.21</v>
          </cell>
          <cell r="D352">
            <v>57063.21</v>
          </cell>
        </row>
        <row r="353">
          <cell r="A353">
            <v>811002910001</v>
          </cell>
          <cell r="B353" t="str">
            <v>PRESTACION ALIMENTARIA</v>
          </cell>
          <cell r="C353">
            <v>18826.439999999999</v>
          </cell>
          <cell r="D353">
            <v>18826.439999999999</v>
          </cell>
        </row>
        <row r="354">
          <cell r="A354">
            <v>811002910002</v>
          </cell>
          <cell r="B354" t="str">
            <v>CAFE, AZUCAR Y ALIMENTACION</v>
          </cell>
          <cell r="C354">
            <v>8711.19</v>
          </cell>
          <cell r="D354">
            <v>8711.19</v>
          </cell>
        </row>
        <row r="355">
          <cell r="A355">
            <v>811002910003</v>
          </cell>
          <cell r="B355" t="str">
            <v>PRESTACION 25% I.S.S.S.</v>
          </cell>
          <cell r="C355">
            <v>21982.240000000002</v>
          </cell>
          <cell r="D355">
            <v>21982.240000000002</v>
          </cell>
        </row>
        <row r="356">
          <cell r="A356">
            <v>811002910004</v>
          </cell>
          <cell r="B356" t="str">
            <v>LENTES</v>
          </cell>
          <cell r="C356">
            <v>240</v>
          </cell>
          <cell r="D356">
            <v>240</v>
          </cell>
        </row>
        <row r="357">
          <cell r="A357">
            <v>811002910005</v>
          </cell>
          <cell r="B357" t="str">
            <v>INDEMNIZACION POR RETIRO VOLUNTARIO</v>
          </cell>
          <cell r="C357">
            <v>178.36</v>
          </cell>
          <cell r="D357">
            <v>178.36</v>
          </cell>
        </row>
        <row r="358">
          <cell r="A358">
            <v>811002910006</v>
          </cell>
          <cell r="B358" t="str">
            <v>IPSFA</v>
          </cell>
          <cell r="C358">
            <v>324.98</v>
          </cell>
          <cell r="D358">
            <v>324.98</v>
          </cell>
        </row>
        <row r="359">
          <cell r="A359">
            <v>811002910099</v>
          </cell>
          <cell r="B359" t="str">
            <v>OTRAS</v>
          </cell>
          <cell r="C359">
            <v>6800</v>
          </cell>
          <cell r="D359">
            <v>6800</v>
          </cell>
        </row>
        <row r="360">
          <cell r="A360">
            <v>811003</v>
          </cell>
          <cell r="B360" t="str">
            <v>INDEMNIZACIONES AL PERSONAL</v>
          </cell>
          <cell r="C360">
            <v>73182.19</v>
          </cell>
          <cell r="D360">
            <v>73182.19</v>
          </cell>
        </row>
        <row r="361">
          <cell r="A361">
            <v>8110030100</v>
          </cell>
          <cell r="B361" t="str">
            <v>POR DESPIDO</v>
          </cell>
          <cell r="C361">
            <v>73182.19</v>
          </cell>
          <cell r="D361">
            <v>73182.19</v>
          </cell>
        </row>
        <row r="362">
          <cell r="A362">
            <v>811004</v>
          </cell>
          <cell r="B362" t="str">
            <v>GASTOS DEL DIRECTORIO</v>
          </cell>
          <cell r="C362">
            <v>246863.85</v>
          </cell>
          <cell r="D362">
            <v>246863.85</v>
          </cell>
        </row>
        <row r="363">
          <cell r="A363">
            <v>8110040100</v>
          </cell>
          <cell r="B363" t="str">
            <v>DIETAS</v>
          </cell>
          <cell r="C363">
            <v>202500</v>
          </cell>
          <cell r="D363">
            <v>202500</v>
          </cell>
        </row>
        <row r="364">
          <cell r="A364">
            <v>811004010001</v>
          </cell>
          <cell r="B364" t="str">
            <v>CONSEJO DIRECTIVO O JUNTA DIRECTIVA</v>
          </cell>
          <cell r="C364">
            <v>202500</v>
          </cell>
          <cell r="D364">
            <v>202500</v>
          </cell>
        </row>
        <row r="365">
          <cell r="A365">
            <v>8110049100</v>
          </cell>
          <cell r="B365" t="str">
            <v>OTRAS PRESTACIONES</v>
          </cell>
          <cell r="C365">
            <v>44363.85</v>
          </cell>
          <cell r="D365">
            <v>44363.85</v>
          </cell>
        </row>
        <row r="366">
          <cell r="A366">
            <v>811004910001</v>
          </cell>
          <cell r="B366" t="str">
            <v>ALIMENTACION</v>
          </cell>
          <cell r="C366">
            <v>1105.33</v>
          </cell>
          <cell r="D366">
            <v>1105.33</v>
          </cell>
        </row>
        <row r="367">
          <cell r="A367">
            <v>811004910002</v>
          </cell>
          <cell r="B367" t="str">
            <v>SEGURO MEDICO HOSPITALARIO</v>
          </cell>
          <cell r="C367">
            <v>20857.32</v>
          </cell>
          <cell r="D367">
            <v>20857.32</v>
          </cell>
        </row>
        <row r="368">
          <cell r="A368">
            <v>811004910003</v>
          </cell>
          <cell r="B368" t="str">
            <v>SEGURO DE VIDA</v>
          </cell>
          <cell r="C368">
            <v>9644.4699999999993</v>
          </cell>
          <cell r="D368">
            <v>9644.4699999999993</v>
          </cell>
        </row>
        <row r="369">
          <cell r="A369">
            <v>811004910005</v>
          </cell>
          <cell r="B369" t="str">
            <v>GASTOS DE VIAJE</v>
          </cell>
          <cell r="C369">
            <v>11663.02</v>
          </cell>
          <cell r="D369">
            <v>11663.02</v>
          </cell>
        </row>
        <row r="370">
          <cell r="A370">
            <v>811004910099</v>
          </cell>
          <cell r="B370" t="str">
            <v>OTRAS</v>
          </cell>
          <cell r="C370">
            <v>1093.71</v>
          </cell>
          <cell r="D370">
            <v>1093.71</v>
          </cell>
        </row>
        <row r="371">
          <cell r="A371">
            <v>811005</v>
          </cell>
          <cell r="B371" t="str">
            <v>OTROS GASTOS DEL PERSONAL</v>
          </cell>
          <cell r="C371">
            <v>122667.4</v>
          </cell>
          <cell r="D371">
            <v>122667.4</v>
          </cell>
        </row>
        <row r="372">
          <cell r="A372">
            <v>8110050100</v>
          </cell>
          <cell r="B372" t="str">
            <v>CAPACITACION</v>
          </cell>
          <cell r="C372">
            <v>57041.42</v>
          </cell>
          <cell r="D372">
            <v>57041.42</v>
          </cell>
        </row>
        <row r="373">
          <cell r="A373">
            <v>811005010001</v>
          </cell>
          <cell r="B373" t="str">
            <v>INSTITUTOCIONAL</v>
          </cell>
          <cell r="C373">
            <v>48275.39</v>
          </cell>
          <cell r="D373">
            <v>48275.39</v>
          </cell>
        </row>
        <row r="374">
          <cell r="A374">
            <v>811005010002</v>
          </cell>
          <cell r="B374" t="str">
            <v>PROGRAMA DE BECAS A EMPLEADOS</v>
          </cell>
          <cell r="C374">
            <v>8766.0300000000007</v>
          </cell>
          <cell r="D374">
            <v>8766.0300000000007</v>
          </cell>
        </row>
        <row r="375">
          <cell r="A375">
            <v>8110050200</v>
          </cell>
          <cell r="B375" t="str">
            <v>GASTOS DE VIAJE</v>
          </cell>
          <cell r="C375">
            <v>11126.21</v>
          </cell>
          <cell r="D375">
            <v>11126.21</v>
          </cell>
        </row>
        <row r="376">
          <cell r="A376">
            <v>8110050300</v>
          </cell>
          <cell r="B376" t="str">
            <v>COMBUSTIBLE Y LUBRICANTES</v>
          </cell>
          <cell r="C376">
            <v>40.42</v>
          </cell>
          <cell r="D376">
            <v>40.42</v>
          </cell>
        </row>
        <row r="377">
          <cell r="A377">
            <v>8110050400</v>
          </cell>
          <cell r="B377" t="str">
            <v>VI TICOS Y TRANSPORTE</v>
          </cell>
          <cell r="C377">
            <v>54459.35</v>
          </cell>
          <cell r="D377">
            <v>54459.35</v>
          </cell>
        </row>
        <row r="378">
          <cell r="A378">
            <v>811005040001</v>
          </cell>
          <cell r="B378" t="str">
            <v>VIATICOS</v>
          </cell>
          <cell r="C378">
            <v>10249.68</v>
          </cell>
          <cell r="D378">
            <v>10249.68</v>
          </cell>
        </row>
        <row r="379">
          <cell r="A379">
            <v>811005040002</v>
          </cell>
          <cell r="B379" t="str">
            <v>TRANSPORTE</v>
          </cell>
          <cell r="C379">
            <v>14681.7</v>
          </cell>
          <cell r="D379">
            <v>14681.7</v>
          </cell>
        </row>
        <row r="380">
          <cell r="A380">
            <v>811005040003</v>
          </cell>
          <cell r="B380" t="str">
            <v>KILOMETRAJE</v>
          </cell>
          <cell r="C380">
            <v>29527.97</v>
          </cell>
          <cell r="D380">
            <v>29527.97</v>
          </cell>
        </row>
        <row r="381">
          <cell r="A381">
            <v>812</v>
          </cell>
          <cell r="B381" t="str">
            <v>GASTOS GENERALES</v>
          </cell>
          <cell r="C381">
            <v>1253761.3500000001</v>
          </cell>
          <cell r="D381">
            <v>1253761.3500000001</v>
          </cell>
        </row>
        <row r="382">
          <cell r="A382">
            <v>8120</v>
          </cell>
          <cell r="B382" t="str">
            <v>GASTOS GENERALES</v>
          </cell>
          <cell r="C382">
            <v>1253761.3500000001</v>
          </cell>
          <cell r="D382">
            <v>1253761.3500000001</v>
          </cell>
        </row>
        <row r="383">
          <cell r="A383">
            <v>812001</v>
          </cell>
          <cell r="B383" t="str">
            <v>CONSUMO DE MATERIALES</v>
          </cell>
          <cell r="C383">
            <v>33905.17</v>
          </cell>
          <cell r="D383">
            <v>33905.17</v>
          </cell>
        </row>
        <row r="384">
          <cell r="A384">
            <v>8120010100</v>
          </cell>
          <cell r="B384" t="str">
            <v>COMBUSTIBLE Y LUBRICANTES</v>
          </cell>
          <cell r="C384">
            <v>4367.0200000000004</v>
          </cell>
          <cell r="D384">
            <v>4367.0200000000004</v>
          </cell>
        </row>
        <row r="385">
          <cell r="A385">
            <v>8120010200</v>
          </cell>
          <cell r="B385" t="str">
            <v>PAPELERIA Y UTILES</v>
          </cell>
          <cell r="C385">
            <v>13106.68</v>
          </cell>
          <cell r="D385">
            <v>13106.68</v>
          </cell>
        </row>
        <row r="386">
          <cell r="A386">
            <v>8120010300</v>
          </cell>
          <cell r="B386" t="str">
            <v>MATERIALES DE LIMPIEZA</v>
          </cell>
          <cell r="C386">
            <v>16431.47</v>
          </cell>
          <cell r="D386">
            <v>16431.47</v>
          </cell>
        </row>
        <row r="387">
          <cell r="A387">
            <v>812002</v>
          </cell>
          <cell r="B387" t="str">
            <v>REPARACION Y MANTENIMIENTO DE ACTIVO FIJO</v>
          </cell>
          <cell r="C387">
            <v>78721.759999999995</v>
          </cell>
          <cell r="D387">
            <v>78721.759999999995</v>
          </cell>
        </row>
        <row r="388">
          <cell r="A388">
            <v>8120020100</v>
          </cell>
          <cell r="B388" t="str">
            <v>EDIFICIOS PROPIOS</v>
          </cell>
          <cell r="C388">
            <v>45851.05</v>
          </cell>
          <cell r="D388">
            <v>45851.05</v>
          </cell>
        </row>
        <row r="389">
          <cell r="A389">
            <v>812002010001</v>
          </cell>
          <cell r="B389" t="str">
            <v>OFICINA CENTRAL</v>
          </cell>
          <cell r="C389">
            <v>17564.91</v>
          </cell>
          <cell r="D389">
            <v>17564.91</v>
          </cell>
        </row>
        <row r="390">
          <cell r="A390">
            <v>812002010002</v>
          </cell>
          <cell r="B390" t="str">
            <v>CENTRO RECREATIVO</v>
          </cell>
          <cell r="C390">
            <v>16657.37</v>
          </cell>
          <cell r="D390">
            <v>16657.37</v>
          </cell>
        </row>
        <row r="391">
          <cell r="A391">
            <v>812002010003</v>
          </cell>
          <cell r="B391" t="str">
            <v>AGENCIAS</v>
          </cell>
          <cell r="C391">
            <v>11628.77</v>
          </cell>
          <cell r="D391">
            <v>11628.77</v>
          </cell>
        </row>
        <row r="392">
          <cell r="A392">
            <v>8120020200</v>
          </cell>
          <cell r="B392" t="str">
            <v>EQUIPO DE COMPUTACION</v>
          </cell>
          <cell r="C392">
            <v>16227.55</v>
          </cell>
          <cell r="D392">
            <v>16227.55</v>
          </cell>
        </row>
        <row r="393">
          <cell r="A393">
            <v>8120020300</v>
          </cell>
          <cell r="B393" t="str">
            <v>VEHICULOS</v>
          </cell>
          <cell r="C393">
            <v>5835.54</v>
          </cell>
          <cell r="D393">
            <v>5835.54</v>
          </cell>
        </row>
        <row r="394">
          <cell r="A394">
            <v>8120020400</v>
          </cell>
          <cell r="B394" t="str">
            <v>MOBILIARIO Y EQUIPO DE OFICINA</v>
          </cell>
          <cell r="C394">
            <v>10807.62</v>
          </cell>
          <cell r="D394">
            <v>10807.62</v>
          </cell>
        </row>
        <row r="395">
          <cell r="A395">
            <v>812002040001</v>
          </cell>
          <cell r="B395" t="str">
            <v>MOBILIARIO</v>
          </cell>
          <cell r="C395">
            <v>517.29999999999995</v>
          </cell>
          <cell r="D395">
            <v>517.29999999999995</v>
          </cell>
        </row>
        <row r="396">
          <cell r="A396">
            <v>812002040002</v>
          </cell>
          <cell r="B396" t="str">
            <v>EQUIPO</v>
          </cell>
          <cell r="C396">
            <v>10290.32</v>
          </cell>
          <cell r="D396">
            <v>10290.32</v>
          </cell>
        </row>
        <row r="397">
          <cell r="A397">
            <v>81200204000201</v>
          </cell>
          <cell r="B397" t="str">
            <v>EQUIPO DE OFICINA</v>
          </cell>
          <cell r="C397">
            <v>507.54</v>
          </cell>
          <cell r="D397">
            <v>507.54</v>
          </cell>
        </row>
        <row r="398">
          <cell r="A398">
            <v>81200204000202</v>
          </cell>
          <cell r="B398" t="str">
            <v>AIRE ACONDICIONADO</v>
          </cell>
          <cell r="C398">
            <v>8582.7800000000007</v>
          </cell>
          <cell r="D398">
            <v>8582.7800000000007</v>
          </cell>
        </row>
        <row r="399">
          <cell r="A399">
            <v>81200204000203</v>
          </cell>
          <cell r="B399" t="str">
            <v>PLANTA DE EMERGENCIA</v>
          </cell>
          <cell r="C399">
            <v>1200</v>
          </cell>
          <cell r="D399">
            <v>1200</v>
          </cell>
        </row>
        <row r="400">
          <cell r="A400">
            <v>812003</v>
          </cell>
          <cell r="B400" t="str">
            <v>SERVICIOS PUBLICOS E IMPUESTOS</v>
          </cell>
          <cell r="C400">
            <v>228022.06</v>
          </cell>
          <cell r="D400">
            <v>228022.06</v>
          </cell>
        </row>
        <row r="401">
          <cell r="A401">
            <v>8120030100</v>
          </cell>
          <cell r="B401" t="str">
            <v>COMUNICACIONES</v>
          </cell>
          <cell r="C401">
            <v>25810.65</v>
          </cell>
          <cell r="D401">
            <v>25810.65</v>
          </cell>
        </row>
        <row r="402">
          <cell r="A402">
            <v>8120030200</v>
          </cell>
          <cell r="B402" t="str">
            <v>ENERGIA ELECTRICA</v>
          </cell>
          <cell r="C402">
            <v>52749.97</v>
          </cell>
          <cell r="D402">
            <v>52749.97</v>
          </cell>
        </row>
        <row r="403">
          <cell r="A403">
            <v>8120030300</v>
          </cell>
          <cell r="B403" t="str">
            <v>AGUA POTABLE</v>
          </cell>
          <cell r="C403">
            <v>6084.21</v>
          </cell>
          <cell r="D403">
            <v>6084.21</v>
          </cell>
        </row>
        <row r="404">
          <cell r="A404">
            <v>8120030400</v>
          </cell>
          <cell r="B404" t="str">
            <v>IMPUESTOS FISCALES</v>
          </cell>
          <cell r="C404">
            <v>125896.44</v>
          </cell>
          <cell r="D404">
            <v>125896.44</v>
          </cell>
        </row>
        <row r="405">
          <cell r="A405">
            <v>812003040001</v>
          </cell>
          <cell r="B405" t="str">
            <v>REMANENTE DE IVA</v>
          </cell>
          <cell r="C405">
            <v>111046.63</v>
          </cell>
          <cell r="D405">
            <v>111046.63</v>
          </cell>
        </row>
        <row r="406">
          <cell r="A406">
            <v>812003040002</v>
          </cell>
          <cell r="B406" t="str">
            <v>FOVIAL</v>
          </cell>
          <cell r="C406">
            <v>375.35</v>
          </cell>
          <cell r="D406">
            <v>375.35</v>
          </cell>
        </row>
        <row r="407">
          <cell r="A407">
            <v>812003040003</v>
          </cell>
          <cell r="B407" t="str">
            <v>DERECHOS DE REGISTRO DE COMERCIO</v>
          </cell>
          <cell r="C407">
            <v>9006.48</v>
          </cell>
          <cell r="D407">
            <v>9006.48</v>
          </cell>
        </row>
        <row r="408">
          <cell r="A408">
            <v>812003040004</v>
          </cell>
          <cell r="B408" t="str">
            <v>TARJETA DE CIRCULACION DE VEHICULOS</v>
          </cell>
          <cell r="C408">
            <v>1312.58</v>
          </cell>
          <cell r="D408">
            <v>1312.58</v>
          </cell>
        </row>
        <row r="409">
          <cell r="A409">
            <v>812003040099</v>
          </cell>
          <cell r="B409" t="str">
            <v>OTROS</v>
          </cell>
          <cell r="C409">
            <v>4155.3999999999996</v>
          </cell>
          <cell r="D409">
            <v>4155.3999999999996</v>
          </cell>
        </row>
        <row r="410">
          <cell r="A410">
            <v>8120030500</v>
          </cell>
          <cell r="B410" t="str">
            <v>IMPUESTOS MUNICIPALES</v>
          </cell>
          <cell r="C410">
            <v>17480.79</v>
          </cell>
          <cell r="D410">
            <v>17480.79</v>
          </cell>
        </row>
        <row r="411">
          <cell r="A411">
            <v>812004</v>
          </cell>
          <cell r="B411" t="str">
            <v>PUBLICIDAD Y PROMOCION</v>
          </cell>
          <cell r="C411">
            <v>68454.460000000006</v>
          </cell>
          <cell r="D411">
            <v>68454.460000000006</v>
          </cell>
        </row>
        <row r="412">
          <cell r="A412">
            <v>8120040100</v>
          </cell>
          <cell r="B412" t="str">
            <v>TELEVISION</v>
          </cell>
          <cell r="C412">
            <v>8320</v>
          </cell>
          <cell r="D412">
            <v>8320</v>
          </cell>
        </row>
        <row r="413">
          <cell r="A413">
            <v>8120040200</v>
          </cell>
          <cell r="B413" t="str">
            <v>RADIO</v>
          </cell>
          <cell r="C413">
            <v>3100.8</v>
          </cell>
          <cell r="D413">
            <v>3100.8</v>
          </cell>
        </row>
        <row r="414">
          <cell r="A414">
            <v>8120040300</v>
          </cell>
          <cell r="B414" t="str">
            <v>PRENSA ESCRITA</v>
          </cell>
          <cell r="C414">
            <v>14425.76</v>
          </cell>
          <cell r="D414">
            <v>14425.76</v>
          </cell>
        </row>
        <row r="415">
          <cell r="A415">
            <v>8120040400</v>
          </cell>
          <cell r="B415" t="str">
            <v>OTROS MEDIOS</v>
          </cell>
          <cell r="C415">
            <v>30607.9</v>
          </cell>
          <cell r="D415">
            <v>30607.9</v>
          </cell>
        </row>
        <row r="416">
          <cell r="A416">
            <v>812004040001</v>
          </cell>
          <cell r="B416" t="str">
            <v>OTTROS MEDIOS</v>
          </cell>
          <cell r="C416">
            <v>30607.9</v>
          </cell>
          <cell r="D416">
            <v>30607.9</v>
          </cell>
        </row>
        <row r="417">
          <cell r="A417">
            <v>8120040600</v>
          </cell>
          <cell r="B417" t="str">
            <v>GASTOS DE REPRESENTACIION</v>
          </cell>
          <cell r="C417">
            <v>12000</v>
          </cell>
          <cell r="D417">
            <v>12000</v>
          </cell>
        </row>
        <row r="418">
          <cell r="A418">
            <v>812006</v>
          </cell>
          <cell r="B418" t="str">
            <v>SEGUROS SOBRE BIENES</v>
          </cell>
          <cell r="C418">
            <v>26952.9</v>
          </cell>
          <cell r="D418">
            <v>26952.9</v>
          </cell>
        </row>
        <row r="419">
          <cell r="A419">
            <v>8120060100</v>
          </cell>
          <cell r="B419" t="str">
            <v>SOBRE ACTIVOS FIJOS</v>
          </cell>
          <cell r="C419">
            <v>24347.71</v>
          </cell>
          <cell r="D419">
            <v>24347.71</v>
          </cell>
        </row>
        <row r="420">
          <cell r="A420">
            <v>812006010001</v>
          </cell>
          <cell r="B420" t="str">
            <v>EDIFICIOS</v>
          </cell>
          <cell r="C420">
            <v>13228.39</v>
          </cell>
          <cell r="D420">
            <v>13228.39</v>
          </cell>
        </row>
        <row r="421">
          <cell r="A421">
            <v>812006010002</v>
          </cell>
          <cell r="B421" t="str">
            <v>MOBILIARIO</v>
          </cell>
          <cell r="C421">
            <v>902.84</v>
          </cell>
          <cell r="D421">
            <v>902.84</v>
          </cell>
        </row>
        <row r="422">
          <cell r="A422">
            <v>812006010003</v>
          </cell>
          <cell r="B422" t="str">
            <v>EQUIPO DE OFICINA</v>
          </cell>
          <cell r="C422">
            <v>1560.67</v>
          </cell>
          <cell r="D422">
            <v>1560.67</v>
          </cell>
        </row>
        <row r="423">
          <cell r="A423">
            <v>812006010004</v>
          </cell>
          <cell r="B423" t="str">
            <v>VEHICULOS</v>
          </cell>
          <cell r="C423">
            <v>7726.4</v>
          </cell>
          <cell r="D423">
            <v>7726.4</v>
          </cell>
        </row>
        <row r="424">
          <cell r="A424">
            <v>812006010005</v>
          </cell>
          <cell r="B424" t="str">
            <v>MAQUINARIA, EQUIPO Y HERRAMIENTAS</v>
          </cell>
          <cell r="C424">
            <v>929.41</v>
          </cell>
          <cell r="D424">
            <v>929.41</v>
          </cell>
        </row>
        <row r="425">
          <cell r="A425">
            <v>8120060200</v>
          </cell>
          <cell r="B425" t="str">
            <v>SOBRE RIESGOS BANCARIOS</v>
          </cell>
          <cell r="C425">
            <v>2605.19</v>
          </cell>
          <cell r="D425">
            <v>2605.19</v>
          </cell>
        </row>
        <row r="426">
          <cell r="A426">
            <v>812007</v>
          </cell>
          <cell r="B426" t="str">
            <v>HONORARIOS PROFESIONALES</v>
          </cell>
          <cell r="C426">
            <v>100654.1</v>
          </cell>
          <cell r="D426">
            <v>100654.1</v>
          </cell>
        </row>
        <row r="427">
          <cell r="A427">
            <v>8120070100</v>
          </cell>
          <cell r="B427" t="str">
            <v>AUDITORES</v>
          </cell>
          <cell r="C427">
            <v>18333.32</v>
          </cell>
          <cell r="D427">
            <v>18333.32</v>
          </cell>
        </row>
        <row r="428">
          <cell r="A428">
            <v>812007010001</v>
          </cell>
          <cell r="B428" t="str">
            <v>AUDITORIA EXTERNA</v>
          </cell>
          <cell r="C428">
            <v>15000</v>
          </cell>
          <cell r="D428">
            <v>15000</v>
          </cell>
        </row>
        <row r="429">
          <cell r="A429">
            <v>812007010002</v>
          </cell>
          <cell r="B429" t="str">
            <v>AUDITORIA FISCAL</v>
          </cell>
          <cell r="C429">
            <v>3333.32</v>
          </cell>
          <cell r="D429">
            <v>3333.32</v>
          </cell>
        </row>
        <row r="430">
          <cell r="A430">
            <v>8120070200</v>
          </cell>
          <cell r="B430" t="str">
            <v>ABOGADOS</v>
          </cell>
          <cell r="C430">
            <v>55212.5</v>
          </cell>
          <cell r="D430">
            <v>55212.5</v>
          </cell>
        </row>
        <row r="431">
          <cell r="A431">
            <v>8120070300</v>
          </cell>
          <cell r="B431" t="str">
            <v>EMPRESAS CONSULTORAS</v>
          </cell>
          <cell r="C431">
            <v>7500</v>
          </cell>
          <cell r="D431">
            <v>7500</v>
          </cell>
        </row>
        <row r="432">
          <cell r="A432">
            <v>8120070900</v>
          </cell>
          <cell r="B432" t="str">
            <v>OTROS</v>
          </cell>
          <cell r="C432">
            <v>19608.28</v>
          </cell>
          <cell r="D432">
            <v>19608.28</v>
          </cell>
        </row>
        <row r="433">
          <cell r="A433">
            <v>812008</v>
          </cell>
          <cell r="B433" t="str">
            <v>SUPERINTENDENCIA DEL SISTEMA FINANCIERO</v>
          </cell>
          <cell r="C433">
            <v>106005.52</v>
          </cell>
          <cell r="D433">
            <v>106005.52</v>
          </cell>
        </row>
        <row r="434">
          <cell r="A434">
            <v>8120080100</v>
          </cell>
          <cell r="B434" t="str">
            <v>CUOTA OBLIGATORIA</v>
          </cell>
          <cell r="C434">
            <v>106005.52</v>
          </cell>
          <cell r="D434">
            <v>106005.52</v>
          </cell>
        </row>
        <row r="435">
          <cell r="A435">
            <v>812011</v>
          </cell>
          <cell r="B435" t="str">
            <v>SERVICIOS TECNICOS</v>
          </cell>
          <cell r="C435">
            <v>123199.07</v>
          </cell>
          <cell r="D435">
            <v>123199.07</v>
          </cell>
        </row>
        <row r="436">
          <cell r="A436">
            <v>8120110700</v>
          </cell>
          <cell r="B436" t="str">
            <v>ASESORIA</v>
          </cell>
          <cell r="C436">
            <v>4943.88</v>
          </cell>
          <cell r="D436">
            <v>4943.88</v>
          </cell>
        </row>
        <row r="437">
          <cell r="A437">
            <v>8120110800</v>
          </cell>
          <cell r="B437" t="str">
            <v>INFORM TICA</v>
          </cell>
          <cell r="C437">
            <v>118255.19</v>
          </cell>
          <cell r="D437">
            <v>118255.19</v>
          </cell>
        </row>
        <row r="438">
          <cell r="A438">
            <v>812099</v>
          </cell>
          <cell r="B438" t="str">
            <v>OTROS</v>
          </cell>
          <cell r="C438">
            <v>487846.31</v>
          </cell>
          <cell r="D438">
            <v>487846.31</v>
          </cell>
        </row>
        <row r="439">
          <cell r="A439">
            <v>8120990100</v>
          </cell>
          <cell r="B439" t="str">
            <v>SERVICIOS DE SEGURIDAD</v>
          </cell>
          <cell r="C439">
            <v>84160.39</v>
          </cell>
          <cell r="D439">
            <v>84160.39</v>
          </cell>
        </row>
        <row r="440">
          <cell r="A440">
            <v>8120990200</v>
          </cell>
          <cell r="B440" t="str">
            <v>SUSCRIPCIONES</v>
          </cell>
          <cell r="C440">
            <v>730.25</v>
          </cell>
          <cell r="D440">
            <v>730.25</v>
          </cell>
        </row>
        <row r="441">
          <cell r="A441">
            <v>8120990300</v>
          </cell>
          <cell r="B441" t="str">
            <v>CONTRIBUCIONES</v>
          </cell>
          <cell r="C441">
            <v>69115.47</v>
          </cell>
          <cell r="D441">
            <v>69115.47</v>
          </cell>
        </row>
        <row r="442">
          <cell r="A442">
            <v>812099030099</v>
          </cell>
          <cell r="B442" t="str">
            <v>OTRAS INSTITUCIONES</v>
          </cell>
          <cell r="C442">
            <v>69115.47</v>
          </cell>
          <cell r="D442">
            <v>69115.47</v>
          </cell>
        </row>
        <row r="443">
          <cell r="A443">
            <v>8120990400</v>
          </cell>
          <cell r="B443" t="str">
            <v>PUBLICACIONES Y CONVOCATORIAS</v>
          </cell>
          <cell r="C443">
            <v>17747.560000000001</v>
          </cell>
          <cell r="D443">
            <v>17747.560000000001</v>
          </cell>
        </row>
        <row r="444">
          <cell r="A444">
            <v>8120999100</v>
          </cell>
          <cell r="B444" t="str">
            <v>OTROS</v>
          </cell>
          <cell r="C444">
            <v>316092.64</v>
          </cell>
          <cell r="D444">
            <v>316092.64</v>
          </cell>
        </row>
        <row r="445">
          <cell r="A445">
            <v>812099910001</v>
          </cell>
          <cell r="B445" t="str">
            <v>SERVICIOS DE LIMPIEZA Y MENSAJERIA</v>
          </cell>
          <cell r="C445">
            <v>58830.58</v>
          </cell>
          <cell r="D445">
            <v>58830.58</v>
          </cell>
        </row>
        <row r="446">
          <cell r="A446">
            <v>812099910003</v>
          </cell>
          <cell r="B446" t="str">
            <v>MEMBRESIA</v>
          </cell>
          <cell r="C446">
            <v>10489.41</v>
          </cell>
          <cell r="D446">
            <v>10489.41</v>
          </cell>
        </row>
        <row r="447">
          <cell r="A447">
            <v>812099910004</v>
          </cell>
          <cell r="B447" t="str">
            <v>ASAMBLEA GENERAL DE ACCIONISTAS</v>
          </cell>
          <cell r="C447">
            <v>8162.92</v>
          </cell>
          <cell r="D447">
            <v>8162.92</v>
          </cell>
        </row>
        <row r="448">
          <cell r="A448">
            <v>812099910006</v>
          </cell>
          <cell r="B448" t="str">
            <v>ATENCION A COOPERATIVAS SOCIAS</v>
          </cell>
          <cell r="C448">
            <v>4340.76</v>
          </cell>
          <cell r="D448">
            <v>4340.76</v>
          </cell>
        </row>
        <row r="449">
          <cell r="A449">
            <v>812099910007</v>
          </cell>
          <cell r="B449" t="str">
            <v>EVENTOS INSTITUCIONALES</v>
          </cell>
          <cell r="C449">
            <v>9787.43</v>
          </cell>
          <cell r="D449">
            <v>9787.43</v>
          </cell>
        </row>
        <row r="450">
          <cell r="A450">
            <v>812099910008</v>
          </cell>
          <cell r="B450" t="str">
            <v>DIETAS A COMITES DE APOYO AL CONSEJO DIRECTIVO</v>
          </cell>
          <cell r="C450">
            <v>2400</v>
          </cell>
          <cell r="D450">
            <v>2400</v>
          </cell>
        </row>
        <row r="451">
          <cell r="A451">
            <v>812099910012</v>
          </cell>
          <cell r="B451" t="str">
            <v>CUENTA CORRIENTE</v>
          </cell>
          <cell r="C451">
            <v>173447.17</v>
          </cell>
          <cell r="D451">
            <v>173447.17</v>
          </cell>
        </row>
        <row r="452">
          <cell r="A452">
            <v>812099910099</v>
          </cell>
          <cell r="B452" t="str">
            <v>OTROS</v>
          </cell>
          <cell r="C452">
            <v>48634.37</v>
          </cell>
          <cell r="D452">
            <v>48634.37</v>
          </cell>
        </row>
        <row r="453">
          <cell r="A453">
            <v>813</v>
          </cell>
          <cell r="B453" t="str">
            <v>DEPRECIACIONES Y AMORTIZACIONES</v>
          </cell>
          <cell r="C453">
            <v>253687.58</v>
          </cell>
          <cell r="D453">
            <v>253687.58</v>
          </cell>
        </row>
        <row r="454">
          <cell r="A454">
            <v>8130</v>
          </cell>
          <cell r="B454" t="str">
            <v>DEPRECIACIONES Y AMORTIZACIONES</v>
          </cell>
          <cell r="C454">
            <v>253687.58</v>
          </cell>
          <cell r="D454">
            <v>253687.58</v>
          </cell>
        </row>
        <row r="455">
          <cell r="A455">
            <v>813001</v>
          </cell>
          <cell r="B455" t="str">
            <v>DEPRECIACIONES</v>
          </cell>
          <cell r="C455">
            <v>191805.1</v>
          </cell>
          <cell r="D455">
            <v>191805.1</v>
          </cell>
        </row>
        <row r="456">
          <cell r="A456">
            <v>8130010100</v>
          </cell>
          <cell r="B456" t="str">
            <v>BIENES MUEBLES</v>
          </cell>
          <cell r="C456">
            <v>108545.73</v>
          </cell>
          <cell r="D456">
            <v>108545.73</v>
          </cell>
        </row>
        <row r="457">
          <cell r="A457">
            <v>813001010001</v>
          </cell>
          <cell r="B457" t="str">
            <v>VALOR HISTORICO</v>
          </cell>
          <cell r="C457">
            <v>108545.73</v>
          </cell>
          <cell r="D457">
            <v>108545.73</v>
          </cell>
        </row>
        <row r="458">
          <cell r="A458">
            <v>81300101000102</v>
          </cell>
          <cell r="B458" t="str">
            <v>EQUIPO DE COMPUTACION</v>
          </cell>
          <cell r="C458">
            <v>58420.89</v>
          </cell>
          <cell r="D458">
            <v>58420.89</v>
          </cell>
        </row>
        <row r="459">
          <cell r="A459">
            <v>81300101000103</v>
          </cell>
          <cell r="B459" t="str">
            <v>EQUIPO DE OFICINA</v>
          </cell>
          <cell r="C459">
            <v>5858.57</v>
          </cell>
          <cell r="D459">
            <v>5858.57</v>
          </cell>
        </row>
        <row r="460">
          <cell r="A460">
            <v>81300101000104</v>
          </cell>
          <cell r="B460" t="str">
            <v>MOBILIARIO</v>
          </cell>
          <cell r="C460">
            <v>5839.97</v>
          </cell>
          <cell r="D460">
            <v>5839.97</v>
          </cell>
        </row>
        <row r="461">
          <cell r="A461">
            <v>81300101000105</v>
          </cell>
          <cell r="B461" t="str">
            <v>VEHICULOS</v>
          </cell>
          <cell r="C461">
            <v>20052.48</v>
          </cell>
          <cell r="D461">
            <v>20052.48</v>
          </cell>
        </row>
        <row r="462">
          <cell r="A462">
            <v>81300101000106</v>
          </cell>
          <cell r="B462" t="str">
            <v>MAQUINARIA, EQUIPO Y HERRAMIENTAS</v>
          </cell>
          <cell r="C462">
            <v>18373.82</v>
          </cell>
          <cell r="D462">
            <v>18373.82</v>
          </cell>
        </row>
        <row r="463">
          <cell r="A463">
            <v>8130010200</v>
          </cell>
          <cell r="B463" t="str">
            <v>BIENES INMUEBLES</v>
          </cell>
          <cell r="C463">
            <v>83259.37</v>
          </cell>
          <cell r="D463">
            <v>83259.37</v>
          </cell>
        </row>
        <row r="464">
          <cell r="A464">
            <v>813001020001</v>
          </cell>
          <cell r="B464" t="str">
            <v>VALOR HISTORICO</v>
          </cell>
          <cell r="C464">
            <v>70260.45</v>
          </cell>
          <cell r="D464">
            <v>70260.45</v>
          </cell>
        </row>
        <row r="465">
          <cell r="A465">
            <v>81300102000101</v>
          </cell>
          <cell r="B465" t="str">
            <v>EDIFICACIONES</v>
          </cell>
          <cell r="C465">
            <v>70260.45</v>
          </cell>
          <cell r="D465">
            <v>70260.45</v>
          </cell>
        </row>
        <row r="466">
          <cell r="A466">
            <v>813001020002</v>
          </cell>
          <cell r="B466" t="str">
            <v>REVALUOS</v>
          </cell>
          <cell r="C466">
            <v>12998.92</v>
          </cell>
          <cell r="D466">
            <v>12998.92</v>
          </cell>
        </row>
        <row r="467">
          <cell r="A467">
            <v>81300102000201</v>
          </cell>
          <cell r="B467" t="str">
            <v>EDIFICACIONES</v>
          </cell>
          <cell r="C467">
            <v>12998.92</v>
          </cell>
          <cell r="D467">
            <v>12998.92</v>
          </cell>
        </row>
        <row r="468">
          <cell r="A468">
            <v>813002</v>
          </cell>
          <cell r="B468" t="str">
            <v>AMORTIZACIONES</v>
          </cell>
          <cell r="C468">
            <v>61882.48</v>
          </cell>
          <cell r="D468">
            <v>61882.48</v>
          </cell>
        </row>
        <row r="469">
          <cell r="A469">
            <v>8130020200</v>
          </cell>
          <cell r="B469" t="str">
            <v>REMODELACIONES Y READECUACIONES EN LOCALES PROPIOS</v>
          </cell>
          <cell r="C469">
            <v>4592.08</v>
          </cell>
          <cell r="D469">
            <v>4592.08</v>
          </cell>
        </row>
        <row r="470">
          <cell r="A470">
            <v>813002020002</v>
          </cell>
          <cell r="B470" t="str">
            <v>INMUEBLES</v>
          </cell>
          <cell r="C470">
            <v>4592.08</v>
          </cell>
          <cell r="D470">
            <v>4592.08</v>
          </cell>
        </row>
        <row r="471">
          <cell r="A471">
            <v>8130020300</v>
          </cell>
          <cell r="B471" t="str">
            <v>PROGRAMAS COMPUTACIONALES</v>
          </cell>
          <cell r="C471">
            <v>57290.400000000001</v>
          </cell>
          <cell r="D471">
            <v>57290.400000000001</v>
          </cell>
        </row>
        <row r="472">
          <cell r="A472">
            <v>82</v>
          </cell>
          <cell r="B472" t="str">
            <v>GASTOS NO OPERACIONALES</v>
          </cell>
          <cell r="C472">
            <v>40761.46</v>
          </cell>
          <cell r="D472">
            <v>40761.46</v>
          </cell>
        </row>
        <row r="473">
          <cell r="A473">
            <v>827</v>
          </cell>
          <cell r="B473" t="str">
            <v>OTROS</v>
          </cell>
          <cell r="C473">
            <v>40761.46</v>
          </cell>
          <cell r="D473">
            <v>40761.46</v>
          </cell>
        </row>
        <row r="474">
          <cell r="A474">
            <v>8270</v>
          </cell>
          <cell r="B474" t="str">
            <v>OTROS</v>
          </cell>
          <cell r="C474">
            <v>40761.46</v>
          </cell>
          <cell r="D474">
            <v>40761.46</v>
          </cell>
        </row>
        <row r="475">
          <cell r="A475">
            <v>827000</v>
          </cell>
          <cell r="B475" t="str">
            <v>OTROS</v>
          </cell>
          <cell r="C475">
            <v>40761.46</v>
          </cell>
          <cell r="D475">
            <v>40761.46</v>
          </cell>
        </row>
        <row r="476">
          <cell r="A476">
            <v>8270000000</v>
          </cell>
          <cell r="B476" t="str">
            <v>OTROS</v>
          </cell>
          <cell r="C476">
            <v>40761.46</v>
          </cell>
          <cell r="D476">
            <v>40761.46</v>
          </cell>
        </row>
        <row r="477">
          <cell r="A477">
            <v>827000000002</v>
          </cell>
          <cell r="B477" t="str">
            <v>REMUNERACION ENCAJE ENTIDADES SOCIAS NO SUPERVISADAS S.</v>
          </cell>
          <cell r="C477">
            <v>10429.719999999999</v>
          </cell>
          <cell r="D477">
            <v>10429.719999999999</v>
          </cell>
        </row>
        <row r="478">
          <cell r="A478">
            <v>827000000003</v>
          </cell>
          <cell r="B478" t="str">
            <v>REMUNERACION DISPONIBLE DE ENTIDADES SOCIAS</v>
          </cell>
          <cell r="C478">
            <v>8446.83</v>
          </cell>
          <cell r="D478">
            <v>8446.83</v>
          </cell>
        </row>
        <row r="479">
          <cell r="A479">
            <v>827000000004</v>
          </cell>
          <cell r="B479" t="str">
            <v>PROVISION PARA INCOBRABILIDAD DE CUENTAS POR COBRAR</v>
          </cell>
          <cell r="C479">
            <v>6578.9</v>
          </cell>
          <cell r="D479">
            <v>6578.9</v>
          </cell>
        </row>
        <row r="480">
          <cell r="A480">
            <v>827000000008</v>
          </cell>
          <cell r="B480" t="str">
            <v>ASISTENCIA MEDICA</v>
          </cell>
          <cell r="C480">
            <v>500.08</v>
          </cell>
          <cell r="D480">
            <v>500.08</v>
          </cell>
        </row>
        <row r="481">
          <cell r="A481">
            <v>827000000099</v>
          </cell>
          <cell r="B481" t="str">
            <v>OTROS</v>
          </cell>
          <cell r="C481">
            <v>14805.93</v>
          </cell>
          <cell r="D481">
            <v>14805.93</v>
          </cell>
        </row>
        <row r="482">
          <cell r="A482">
            <v>83</v>
          </cell>
          <cell r="B482" t="str">
            <v>IMPUESTOS DIRECTOS</v>
          </cell>
          <cell r="C482">
            <v>837669.96</v>
          </cell>
          <cell r="D482">
            <v>837669.96</v>
          </cell>
        </row>
        <row r="483">
          <cell r="A483">
            <v>831</v>
          </cell>
          <cell r="B483" t="str">
            <v>IMPUESTO SOBRE LA RENTA</v>
          </cell>
          <cell r="C483">
            <v>837669.96</v>
          </cell>
          <cell r="D483">
            <v>837669.96</v>
          </cell>
        </row>
        <row r="484">
          <cell r="A484">
            <v>8310</v>
          </cell>
          <cell r="B484" t="str">
            <v>IMPUESTO SOBRE LA RENTA</v>
          </cell>
          <cell r="C484">
            <v>837669.96</v>
          </cell>
          <cell r="D484">
            <v>837669.96</v>
          </cell>
        </row>
        <row r="485">
          <cell r="A485">
            <v>831000</v>
          </cell>
          <cell r="B485" t="str">
            <v>IMPUESTO SOBRE LA RENTA</v>
          </cell>
          <cell r="C485">
            <v>837669.96</v>
          </cell>
          <cell r="D485">
            <v>837669.96</v>
          </cell>
        </row>
        <row r="486">
          <cell r="A486">
            <v>8310000000</v>
          </cell>
          <cell r="B486" t="str">
            <v>IMPUESTO SOBRE LA RENTA</v>
          </cell>
          <cell r="C486">
            <v>837669.96</v>
          </cell>
          <cell r="D486">
            <v>837669.96</v>
          </cell>
        </row>
        <row r="487">
          <cell r="A487">
            <v>831000000001</v>
          </cell>
          <cell r="B487" t="str">
            <v>IMPUESTO SOBRE LA RENTA</v>
          </cell>
          <cell r="C487">
            <v>837669.96</v>
          </cell>
          <cell r="D487">
            <v>837669.96</v>
          </cell>
        </row>
        <row r="488">
          <cell r="A488">
            <v>0</v>
          </cell>
          <cell r="C488"/>
          <cell r="D488"/>
        </row>
        <row r="489">
          <cell r="A489">
            <v>0</v>
          </cell>
          <cell r="B489" t="str">
            <v>TOTAL GASTOS</v>
          </cell>
          <cell r="C489">
            <v>4052926.62</v>
          </cell>
          <cell r="D489">
            <v>4052926.62</v>
          </cell>
        </row>
        <row r="490">
          <cell r="A490">
            <v>0</v>
          </cell>
          <cell r="C490"/>
          <cell r="D490"/>
        </row>
        <row r="491">
          <cell r="A491">
            <v>0</v>
          </cell>
          <cell r="B491" t="str">
            <v>TOTAL CUENTAS DEUDORAS</v>
          </cell>
          <cell r="C491">
            <v>609245493.85000002</v>
          </cell>
          <cell r="D491">
            <v>609245493.85000002</v>
          </cell>
        </row>
        <row r="492">
          <cell r="A492">
            <v>0</v>
          </cell>
          <cell r="C492"/>
          <cell r="D492"/>
        </row>
        <row r="493">
          <cell r="A493">
            <v>0</v>
          </cell>
          <cell r="B493" t="str">
            <v>CUENTAS ACREEDORAS</v>
          </cell>
          <cell r="C493">
            <v>0</v>
          </cell>
          <cell r="D493">
            <v>0</v>
          </cell>
        </row>
        <row r="494">
          <cell r="A494">
            <v>21</v>
          </cell>
          <cell r="B494" t="str">
            <v>PASIVOS DE INTERMEDIACION</v>
          </cell>
          <cell r="C494">
            <v>-226850470.80000001</v>
          </cell>
          <cell r="D494">
            <v>-226850470.80000001</v>
          </cell>
        </row>
        <row r="495">
          <cell r="A495">
            <v>211</v>
          </cell>
          <cell r="B495" t="str">
            <v>DEPOSITOS</v>
          </cell>
          <cell r="C495">
            <v>-36574823.039999999</v>
          </cell>
          <cell r="D495">
            <v>-36574823.039999999</v>
          </cell>
        </row>
        <row r="496">
          <cell r="A496">
            <v>2110</v>
          </cell>
          <cell r="B496" t="str">
            <v>DEPOSITOS A LA VISTA</v>
          </cell>
          <cell r="C496">
            <v>-30564686.050000001</v>
          </cell>
          <cell r="D496">
            <v>-30564686.050000001</v>
          </cell>
        </row>
        <row r="497">
          <cell r="A497">
            <v>211001</v>
          </cell>
          <cell r="B497" t="str">
            <v>DEPOSITOS EN CUENTA CORRIENTE</v>
          </cell>
          <cell r="C497">
            <v>-30564686.050000001</v>
          </cell>
          <cell r="D497">
            <v>-30564686.050000001</v>
          </cell>
        </row>
        <row r="498">
          <cell r="A498">
            <v>2110010601</v>
          </cell>
          <cell r="B498" t="str">
            <v>OTRAS ENTIDADES DEL SISTEMA FINANCIERO</v>
          </cell>
          <cell r="C498">
            <v>-30564686.050000001</v>
          </cell>
          <cell r="D498">
            <v>-30564686.050000001</v>
          </cell>
        </row>
        <row r="499">
          <cell r="A499">
            <v>2111</v>
          </cell>
          <cell r="B499" t="str">
            <v>DEPOSITOS PACTADOS HASTA UN AÑO PLAZO</v>
          </cell>
          <cell r="C499">
            <v>-6010136.9900000002</v>
          </cell>
          <cell r="D499">
            <v>-6010136.9900000002</v>
          </cell>
        </row>
        <row r="500">
          <cell r="A500">
            <v>211102</v>
          </cell>
          <cell r="B500" t="str">
            <v>DEPOSITOS A 30 DIAS PLAZO</v>
          </cell>
          <cell r="C500">
            <v>-6010136.9900000002</v>
          </cell>
          <cell r="D500">
            <v>-6010136.9900000002</v>
          </cell>
        </row>
        <row r="501">
          <cell r="A501">
            <v>2111020601</v>
          </cell>
          <cell r="B501" t="str">
            <v>OTRAS ENTIDADES DEL SISTEMA FINANCIERO</v>
          </cell>
          <cell r="C501">
            <v>-6000000</v>
          </cell>
          <cell r="D501">
            <v>-6000000</v>
          </cell>
        </row>
        <row r="502">
          <cell r="A502">
            <v>2111029901</v>
          </cell>
          <cell r="B502" t="str">
            <v>INTERESES Y OTROS POR PAGAR</v>
          </cell>
          <cell r="C502">
            <v>-10136.99</v>
          </cell>
          <cell r="D502">
            <v>-10136.99</v>
          </cell>
        </row>
        <row r="503">
          <cell r="A503">
            <v>211102990106</v>
          </cell>
          <cell r="B503" t="str">
            <v>OTRAS ENTIDADES DEL SISTEMA FINANCIERO</v>
          </cell>
          <cell r="C503">
            <v>-10136.99</v>
          </cell>
          <cell r="D503">
            <v>-10136.99</v>
          </cell>
        </row>
        <row r="504">
          <cell r="A504">
            <v>212</v>
          </cell>
          <cell r="B504" t="str">
            <v>PRESTAMOS</v>
          </cell>
          <cell r="C504">
            <v>-189959580.03</v>
          </cell>
          <cell r="D504">
            <v>-189959580.03</v>
          </cell>
        </row>
        <row r="505">
          <cell r="A505">
            <v>2121</v>
          </cell>
          <cell r="B505" t="str">
            <v>PRESTAMOS PACTADOS HASTA UN AÑO PLAZO</v>
          </cell>
          <cell r="C505">
            <v>-5000651.43</v>
          </cell>
          <cell r="D505">
            <v>-5000651.43</v>
          </cell>
        </row>
        <row r="506">
          <cell r="A506">
            <v>212106</v>
          </cell>
          <cell r="B506" t="str">
            <v>ADEUDADO A OTRAS ENTIDADES DEL SISTEMA FINANCIERO</v>
          </cell>
          <cell r="C506">
            <v>-5000651.43</v>
          </cell>
          <cell r="D506">
            <v>-5000651.43</v>
          </cell>
        </row>
        <row r="507">
          <cell r="A507">
            <v>2121060701</v>
          </cell>
          <cell r="B507" t="str">
            <v>BANCOS</v>
          </cell>
          <cell r="C507">
            <v>-5000000</v>
          </cell>
          <cell r="D507">
            <v>-5000000</v>
          </cell>
        </row>
        <row r="508">
          <cell r="A508">
            <v>2121069901</v>
          </cell>
          <cell r="B508" t="str">
            <v>INTERESES Y OTROS POR PAGAR</v>
          </cell>
          <cell r="C508">
            <v>-651.42999999999995</v>
          </cell>
          <cell r="D508">
            <v>-651.42999999999995</v>
          </cell>
        </row>
        <row r="509">
          <cell r="A509">
            <v>212106990107</v>
          </cell>
          <cell r="B509" t="str">
            <v>A BANCOS</v>
          </cell>
          <cell r="C509">
            <v>-651.42999999999995</v>
          </cell>
          <cell r="D509">
            <v>-651.42999999999995</v>
          </cell>
        </row>
        <row r="510">
          <cell r="A510">
            <v>2122</v>
          </cell>
          <cell r="B510" t="str">
            <v>PRESTAMOS PACTADOS A MAS DE UN AÑO PLAZO</v>
          </cell>
          <cell r="C510">
            <v>-3806468.61</v>
          </cell>
          <cell r="D510">
            <v>-3806468.61</v>
          </cell>
        </row>
        <row r="511">
          <cell r="A511">
            <v>212206</v>
          </cell>
          <cell r="B511" t="str">
            <v>ADEUDADO A OTRAS ENTIDADES DEL SISTEMA FINANCIERO</v>
          </cell>
          <cell r="C511">
            <v>-3519615.77</v>
          </cell>
          <cell r="D511">
            <v>-3519615.77</v>
          </cell>
        </row>
        <row r="512">
          <cell r="A512">
            <v>2122060701</v>
          </cell>
          <cell r="B512" t="str">
            <v>BANCOS</v>
          </cell>
          <cell r="C512">
            <v>-3506837.43</v>
          </cell>
          <cell r="D512">
            <v>-3506837.43</v>
          </cell>
        </row>
        <row r="513">
          <cell r="A513">
            <v>2122069901</v>
          </cell>
          <cell r="B513" t="str">
            <v>INTERESES Y OTROS POR PAGAR</v>
          </cell>
          <cell r="C513">
            <v>-12778.34</v>
          </cell>
          <cell r="D513">
            <v>-12778.34</v>
          </cell>
        </row>
        <row r="514">
          <cell r="A514">
            <v>212206990107</v>
          </cell>
          <cell r="B514" t="str">
            <v>A BANCOS</v>
          </cell>
          <cell r="C514">
            <v>-12778.34</v>
          </cell>
          <cell r="D514">
            <v>-12778.34</v>
          </cell>
        </row>
        <row r="515">
          <cell r="A515">
            <v>212207</v>
          </cell>
          <cell r="B515" t="str">
            <v>ADEUDADO AL BMI PARA PRESTAR A TERCEROS</v>
          </cell>
          <cell r="C515">
            <v>-286852.84000000003</v>
          </cell>
          <cell r="D515">
            <v>-286852.84000000003</v>
          </cell>
        </row>
        <row r="516">
          <cell r="A516">
            <v>2122070101</v>
          </cell>
          <cell r="B516" t="str">
            <v>PARA PRESTAR A TERCEROS</v>
          </cell>
          <cell r="C516">
            <v>-285415.3</v>
          </cell>
          <cell r="D516">
            <v>-285415.3</v>
          </cell>
        </row>
        <row r="517">
          <cell r="A517">
            <v>2122079901</v>
          </cell>
          <cell r="B517" t="str">
            <v>INTERESES Y OTROS POR PAGAR</v>
          </cell>
          <cell r="C517">
            <v>-1437.54</v>
          </cell>
          <cell r="D517">
            <v>-1437.54</v>
          </cell>
        </row>
        <row r="518">
          <cell r="A518">
            <v>2123</v>
          </cell>
          <cell r="B518" t="str">
            <v>PRESTAMOS PACTADOS A CINCO O MAS ANIOS PLAZO</v>
          </cell>
          <cell r="C518">
            <v>-181152459.99000001</v>
          </cell>
          <cell r="D518">
            <v>-181152459.99000001</v>
          </cell>
        </row>
        <row r="519">
          <cell r="A519">
            <v>212306</v>
          </cell>
          <cell r="B519" t="str">
            <v>ADEUDADO A ENTIDADES EXTRANJERAS</v>
          </cell>
          <cell r="C519">
            <v>-175254910.44</v>
          </cell>
          <cell r="D519">
            <v>-175254910.44</v>
          </cell>
        </row>
        <row r="520">
          <cell r="A520">
            <v>2123060201</v>
          </cell>
          <cell r="B520" t="str">
            <v>ADEUDADO A BANCOS EXTRANJEROS POR LINEAS DE CREDITO</v>
          </cell>
          <cell r="C520">
            <v>-94272718.25</v>
          </cell>
          <cell r="D520">
            <v>-94272718.25</v>
          </cell>
        </row>
        <row r="521">
          <cell r="A521">
            <v>2123060301</v>
          </cell>
          <cell r="B521" t="str">
            <v>ADEUDADO A BANCOS EXTRANJEROS - OTROS</v>
          </cell>
          <cell r="C521">
            <v>-79861568.700000003</v>
          </cell>
          <cell r="D521">
            <v>-79861568.700000003</v>
          </cell>
        </row>
        <row r="522">
          <cell r="A522">
            <v>2123069901</v>
          </cell>
          <cell r="B522" t="str">
            <v>INTERESES Y OTROS POR PAGAR</v>
          </cell>
          <cell r="C522">
            <v>-1120623.49</v>
          </cell>
          <cell r="D522">
            <v>-1120623.49</v>
          </cell>
        </row>
        <row r="523">
          <cell r="A523">
            <v>212306990102</v>
          </cell>
          <cell r="B523" t="str">
            <v>ADEUDADO A BANCOS EXTRANJEROS POR LINEAS DE CREDITO</v>
          </cell>
          <cell r="C523">
            <v>-377753.27</v>
          </cell>
          <cell r="D523">
            <v>-377753.27</v>
          </cell>
        </row>
        <row r="524">
          <cell r="A524">
            <v>212306990103</v>
          </cell>
          <cell r="B524" t="str">
            <v>ADEUDADO A BANCOS EXTRANJEROS - OTROS</v>
          </cell>
          <cell r="C524">
            <v>-742870.22</v>
          </cell>
          <cell r="D524">
            <v>-742870.22</v>
          </cell>
        </row>
        <row r="525">
          <cell r="A525">
            <v>212307</v>
          </cell>
          <cell r="B525" t="str">
            <v>OTROS PRESTAMOS</v>
          </cell>
          <cell r="C525">
            <v>-5897549.5499999998</v>
          </cell>
          <cell r="D525">
            <v>-5897549.5499999998</v>
          </cell>
        </row>
        <row r="526">
          <cell r="A526">
            <v>2123070101</v>
          </cell>
          <cell r="B526" t="str">
            <v>PARA PRESTAR A TERCEROS</v>
          </cell>
          <cell r="C526">
            <v>-5866219.9400000004</v>
          </cell>
          <cell r="D526">
            <v>-5866219.9400000004</v>
          </cell>
        </row>
        <row r="527">
          <cell r="A527">
            <v>2123079901</v>
          </cell>
          <cell r="B527" t="str">
            <v>INTERESES Y OTROS POR PAGAR</v>
          </cell>
          <cell r="C527">
            <v>-31329.61</v>
          </cell>
          <cell r="D527">
            <v>-31329.61</v>
          </cell>
        </row>
        <row r="528">
          <cell r="A528">
            <v>213</v>
          </cell>
          <cell r="B528" t="str">
            <v>OBLIGACIONES A LA VISTA</v>
          </cell>
          <cell r="C528">
            <v>-316067.73</v>
          </cell>
          <cell r="D528">
            <v>-316067.73</v>
          </cell>
        </row>
        <row r="529">
          <cell r="A529">
            <v>2130</v>
          </cell>
          <cell r="B529" t="str">
            <v>OBLIGACIONES A LA VISTA</v>
          </cell>
          <cell r="C529">
            <v>-316067.73</v>
          </cell>
          <cell r="D529">
            <v>-316067.73</v>
          </cell>
        </row>
        <row r="530">
          <cell r="A530">
            <v>213001</v>
          </cell>
          <cell r="B530" t="str">
            <v>CHEQUES PROPIOS</v>
          </cell>
          <cell r="C530">
            <v>-311000</v>
          </cell>
          <cell r="D530">
            <v>-311000</v>
          </cell>
        </row>
        <row r="531">
          <cell r="A531">
            <v>2130010201</v>
          </cell>
          <cell r="B531" t="str">
            <v>CHEQUES CERTIFICADOS - ML</v>
          </cell>
          <cell r="C531">
            <v>-311000</v>
          </cell>
          <cell r="D531">
            <v>-311000</v>
          </cell>
        </row>
        <row r="532">
          <cell r="A532">
            <v>213003</v>
          </cell>
          <cell r="B532" t="str">
            <v>COBROS POR CUENTA AJENA</v>
          </cell>
          <cell r="C532">
            <v>-5067.7299999999996</v>
          </cell>
          <cell r="D532">
            <v>-5067.7299999999996</v>
          </cell>
        </row>
        <row r="533">
          <cell r="A533">
            <v>2130030100</v>
          </cell>
          <cell r="B533" t="str">
            <v>COBRANZAS LOCALES</v>
          </cell>
          <cell r="C533">
            <v>-1269.1400000000001</v>
          </cell>
          <cell r="D533">
            <v>-1269.1400000000001</v>
          </cell>
        </row>
        <row r="534">
          <cell r="A534">
            <v>213003010004</v>
          </cell>
          <cell r="B534" t="str">
            <v>COLECTORES</v>
          </cell>
          <cell r="C534">
            <v>-1269.1400000000001</v>
          </cell>
          <cell r="D534">
            <v>-1269.1400000000001</v>
          </cell>
        </row>
        <row r="535">
          <cell r="A535">
            <v>21300301000402</v>
          </cell>
          <cell r="B535" t="str">
            <v>COLECTORES INTERENTIDADES</v>
          </cell>
          <cell r="C535">
            <v>-1269.1400000000001</v>
          </cell>
          <cell r="D535">
            <v>-1269.1400000000001</v>
          </cell>
        </row>
        <row r="536">
          <cell r="A536">
            <v>2130030300</v>
          </cell>
          <cell r="B536" t="str">
            <v>IMPUESTOS Y SERVICIOS PIBLICOS</v>
          </cell>
          <cell r="C536">
            <v>-3798.59</v>
          </cell>
          <cell r="D536">
            <v>-3798.59</v>
          </cell>
        </row>
        <row r="537">
          <cell r="A537">
            <v>213003030002</v>
          </cell>
          <cell r="B537" t="str">
            <v>SERVICIOS PUBLICOS</v>
          </cell>
          <cell r="C537">
            <v>-3798.59</v>
          </cell>
          <cell r="D537">
            <v>-3798.59</v>
          </cell>
        </row>
        <row r="538">
          <cell r="A538">
            <v>21300303000203</v>
          </cell>
          <cell r="B538" t="str">
            <v>SERVICIO TELEFONICO</v>
          </cell>
          <cell r="C538">
            <v>-3798.59</v>
          </cell>
          <cell r="D538">
            <v>-3798.59</v>
          </cell>
        </row>
        <row r="539">
          <cell r="A539">
            <v>22</v>
          </cell>
          <cell r="B539" t="str">
            <v>OTROS PASIVOS</v>
          </cell>
          <cell r="C539">
            <v>-242135270.06</v>
          </cell>
          <cell r="D539">
            <v>-242135270.06</v>
          </cell>
        </row>
        <row r="540">
          <cell r="A540">
            <v>222</v>
          </cell>
          <cell r="B540" t="str">
            <v>CUENTAS POR PAGAR</v>
          </cell>
          <cell r="C540">
            <v>-235644897.78999999</v>
          </cell>
          <cell r="D540">
            <v>-235644897.78999999</v>
          </cell>
        </row>
        <row r="541">
          <cell r="A541">
            <v>2220</v>
          </cell>
          <cell r="B541" t="str">
            <v>CUENTAS POR PAGAR</v>
          </cell>
          <cell r="C541">
            <v>-235644897.78999999</v>
          </cell>
          <cell r="D541">
            <v>-235644897.78999999</v>
          </cell>
        </row>
        <row r="542">
          <cell r="A542">
            <v>222005</v>
          </cell>
          <cell r="B542" t="str">
            <v>IMPUESTOS SERVICIOS PUBLICOS Y OTRAS OBLIGACIONES</v>
          </cell>
          <cell r="C542">
            <v>-801612.78</v>
          </cell>
          <cell r="D542">
            <v>-801612.78</v>
          </cell>
        </row>
        <row r="543">
          <cell r="A543">
            <v>2220050100</v>
          </cell>
          <cell r="B543" t="str">
            <v>IMPUESTOS</v>
          </cell>
          <cell r="C543">
            <v>-206852.71</v>
          </cell>
          <cell r="D543">
            <v>-206852.71</v>
          </cell>
        </row>
        <row r="544">
          <cell r="A544">
            <v>222005010001</v>
          </cell>
          <cell r="B544" t="str">
            <v>IVA POR PAGAR</v>
          </cell>
          <cell r="C544">
            <v>-206852.71</v>
          </cell>
          <cell r="D544">
            <v>-206852.71</v>
          </cell>
        </row>
        <row r="545">
          <cell r="A545">
            <v>2220050200</v>
          </cell>
          <cell r="B545" t="str">
            <v>SERVICIOS PUBLICOS</v>
          </cell>
          <cell r="C545">
            <v>-55822.99</v>
          </cell>
          <cell r="D545">
            <v>-55822.99</v>
          </cell>
        </row>
        <row r="546">
          <cell r="A546">
            <v>222005020001</v>
          </cell>
          <cell r="B546" t="str">
            <v>TELEFONO</v>
          </cell>
          <cell r="C546">
            <v>-34914.839999999997</v>
          </cell>
          <cell r="D546">
            <v>-34914.839999999997</v>
          </cell>
        </row>
        <row r="547">
          <cell r="A547">
            <v>222005020002</v>
          </cell>
          <cell r="B547" t="str">
            <v>AGUA</v>
          </cell>
          <cell r="C547">
            <v>-1554.44</v>
          </cell>
          <cell r="D547">
            <v>-1554.44</v>
          </cell>
        </row>
        <row r="548">
          <cell r="A548">
            <v>222005020003</v>
          </cell>
          <cell r="B548" t="str">
            <v>ENERGIA ELECTRICA</v>
          </cell>
          <cell r="C548">
            <v>-19353.71</v>
          </cell>
          <cell r="D548">
            <v>-19353.71</v>
          </cell>
        </row>
        <row r="549">
          <cell r="A549">
            <v>2220050300</v>
          </cell>
          <cell r="B549" t="str">
            <v>CUOTA PATRONAL ISSS</v>
          </cell>
          <cell r="C549">
            <v>-16940.900000000001</v>
          </cell>
          <cell r="D549">
            <v>-16940.900000000001</v>
          </cell>
        </row>
        <row r="550">
          <cell r="A550">
            <v>222005030001</v>
          </cell>
          <cell r="B550" t="str">
            <v>SALUD</v>
          </cell>
          <cell r="C550">
            <v>-15200.52</v>
          </cell>
          <cell r="D550">
            <v>-15200.52</v>
          </cell>
        </row>
        <row r="551">
          <cell r="A551">
            <v>222005030003</v>
          </cell>
          <cell r="B551" t="str">
            <v>INSTITUTO SALVADOREÑO DE FORMACION PROFESIONAL</v>
          </cell>
          <cell r="C551">
            <v>-1740.38</v>
          </cell>
          <cell r="D551">
            <v>-1740.38</v>
          </cell>
        </row>
        <row r="552">
          <cell r="A552">
            <v>2220050400</v>
          </cell>
          <cell r="B552" t="str">
            <v>PROVEEDORES</v>
          </cell>
          <cell r="C552">
            <v>-483454.2</v>
          </cell>
          <cell r="D552">
            <v>-483454.2</v>
          </cell>
        </row>
        <row r="553">
          <cell r="A553">
            <v>222005040001</v>
          </cell>
          <cell r="B553" t="str">
            <v>PROVEEDORES</v>
          </cell>
          <cell r="C553">
            <v>-449434.98</v>
          </cell>
          <cell r="D553">
            <v>-449434.98</v>
          </cell>
        </row>
        <row r="554">
          <cell r="A554">
            <v>222005040003</v>
          </cell>
          <cell r="B554" t="str">
            <v>PROVEEDORES - BANCA MOVIL</v>
          </cell>
          <cell r="C554">
            <v>-34019.22</v>
          </cell>
          <cell r="D554">
            <v>-34019.22</v>
          </cell>
        </row>
        <row r="555">
          <cell r="A555">
            <v>2220050700</v>
          </cell>
          <cell r="B555" t="str">
            <v>AFP</v>
          </cell>
          <cell r="C555">
            <v>-38541.980000000003</v>
          </cell>
          <cell r="D555">
            <v>-38541.980000000003</v>
          </cell>
        </row>
        <row r="556">
          <cell r="A556">
            <v>222005070001</v>
          </cell>
          <cell r="B556" t="str">
            <v>CONFIA</v>
          </cell>
          <cell r="C556">
            <v>-12640.51</v>
          </cell>
          <cell r="D556">
            <v>-12640.51</v>
          </cell>
        </row>
        <row r="557">
          <cell r="A557">
            <v>222005070002</v>
          </cell>
          <cell r="B557" t="str">
            <v>CRECER</v>
          </cell>
          <cell r="C557">
            <v>-25901.47</v>
          </cell>
          <cell r="D557">
            <v>-25901.47</v>
          </cell>
        </row>
        <row r="558">
          <cell r="A558">
            <v>222006</v>
          </cell>
          <cell r="B558" t="str">
            <v>IMPUESTO SOBRE LA RENTA</v>
          </cell>
          <cell r="C558">
            <v>-832373.11</v>
          </cell>
          <cell r="D558">
            <v>-832373.11</v>
          </cell>
        </row>
        <row r="559">
          <cell r="A559">
            <v>2220060000</v>
          </cell>
          <cell r="B559" t="str">
            <v>IMPUESTO SOBRE LA RENTA</v>
          </cell>
          <cell r="C559">
            <v>-832373.11</v>
          </cell>
          <cell r="D559">
            <v>-832373.11</v>
          </cell>
        </row>
        <row r="560">
          <cell r="A560">
            <v>222007</v>
          </cell>
          <cell r="B560" t="str">
            <v>PASIVOS TRANSITORIOS</v>
          </cell>
          <cell r="C560">
            <v>-4949.6400000000003</v>
          </cell>
          <cell r="D560">
            <v>-4949.6400000000003</v>
          </cell>
        </row>
        <row r="561">
          <cell r="A561">
            <v>2220070201</v>
          </cell>
          <cell r="B561" t="str">
            <v>COBROS POR CUENTA AJENA</v>
          </cell>
          <cell r="C561">
            <v>-4949.6400000000003</v>
          </cell>
          <cell r="D561">
            <v>-4949.6400000000003</v>
          </cell>
        </row>
        <row r="562">
          <cell r="A562">
            <v>222007020102</v>
          </cell>
          <cell r="B562" t="str">
            <v>SEGURO DE DEUDA</v>
          </cell>
          <cell r="C562">
            <v>-2118.88</v>
          </cell>
          <cell r="D562">
            <v>-2118.88</v>
          </cell>
        </row>
        <row r="563">
          <cell r="A563">
            <v>222007020104</v>
          </cell>
          <cell r="B563" t="str">
            <v>SEGUROS DE CESANTIA</v>
          </cell>
          <cell r="C563">
            <v>-1618.21</v>
          </cell>
          <cell r="D563">
            <v>-1618.21</v>
          </cell>
        </row>
        <row r="564">
          <cell r="A564">
            <v>222007020107</v>
          </cell>
          <cell r="B564" t="str">
            <v>SEGURO POR DAÑOS</v>
          </cell>
          <cell r="C564">
            <v>-1212.49</v>
          </cell>
          <cell r="D564">
            <v>-1212.49</v>
          </cell>
        </row>
        <row r="565">
          <cell r="A565">
            <v>222007020121</v>
          </cell>
          <cell r="B565" t="str">
            <v>COMISION COMERCIOS ENTIDADES SOCIAS TARJETAS DE CREDITO</v>
          </cell>
          <cell r="C565">
            <v>-0.06</v>
          </cell>
          <cell r="D565">
            <v>-0.06</v>
          </cell>
        </row>
        <row r="566">
          <cell r="A566">
            <v>222099</v>
          </cell>
          <cell r="B566" t="str">
            <v>OTRAS</v>
          </cell>
          <cell r="C566">
            <v>-234005962.25999999</v>
          </cell>
          <cell r="D566">
            <v>-234005962.25999999</v>
          </cell>
        </row>
        <row r="567">
          <cell r="A567">
            <v>2220990101</v>
          </cell>
          <cell r="B567" t="str">
            <v>SOBRANTES DE CAJA</v>
          </cell>
          <cell r="C567">
            <v>-3491.65</v>
          </cell>
          <cell r="D567">
            <v>-3491.65</v>
          </cell>
        </row>
        <row r="568">
          <cell r="A568">
            <v>222099010102</v>
          </cell>
          <cell r="B568" t="str">
            <v>AGENCIAS</v>
          </cell>
          <cell r="C568">
            <v>-1.61</v>
          </cell>
          <cell r="D568">
            <v>-1.61</v>
          </cell>
        </row>
        <row r="569">
          <cell r="A569">
            <v>222099010103</v>
          </cell>
          <cell r="B569" t="str">
            <v>SOBRANTE EN ATM´S</v>
          </cell>
          <cell r="C569">
            <v>-3490.04</v>
          </cell>
          <cell r="D569">
            <v>-3490.04</v>
          </cell>
        </row>
        <row r="570">
          <cell r="A570">
            <v>2220990201</v>
          </cell>
          <cell r="B570" t="str">
            <v>DEBITO FISCAL</v>
          </cell>
          <cell r="C570">
            <v>-9608.11</v>
          </cell>
          <cell r="D570">
            <v>-9608.11</v>
          </cell>
        </row>
        <row r="571">
          <cell r="A571">
            <v>222099020102</v>
          </cell>
          <cell r="B571" t="str">
            <v>RETENCION IVA 1 %</v>
          </cell>
          <cell r="C571">
            <v>-3985.93</v>
          </cell>
          <cell r="D571">
            <v>-3985.93</v>
          </cell>
        </row>
        <row r="572">
          <cell r="A572">
            <v>222099020103</v>
          </cell>
          <cell r="B572" t="str">
            <v>RETENCION IVA 13%</v>
          </cell>
          <cell r="C572">
            <v>-5622.18</v>
          </cell>
          <cell r="D572">
            <v>-5622.18</v>
          </cell>
        </row>
        <row r="573">
          <cell r="A573">
            <v>2220999101</v>
          </cell>
          <cell r="B573" t="str">
            <v>OTRAS</v>
          </cell>
          <cell r="C573">
            <v>-233992862.5</v>
          </cell>
          <cell r="D573">
            <v>-233992862.5</v>
          </cell>
        </row>
        <row r="574">
          <cell r="A574">
            <v>222099910102</v>
          </cell>
          <cell r="B574" t="str">
            <v>EXCEDENTES DE CUOTAS</v>
          </cell>
          <cell r="C574">
            <v>-416.99</v>
          </cell>
          <cell r="D574">
            <v>-416.99</v>
          </cell>
        </row>
        <row r="575">
          <cell r="A575">
            <v>222099910104</v>
          </cell>
          <cell r="B575" t="str">
            <v>SERVICIOS DE TARJETAS DE CREDITO Y DEBITO POR PAGAR</v>
          </cell>
          <cell r="C575">
            <v>-77184.990000000005</v>
          </cell>
          <cell r="D575">
            <v>-77184.990000000005</v>
          </cell>
        </row>
        <row r="576">
          <cell r="A576">
            <v>222099910105</v>
          </cell>
          <cell r="B576" t="str">
            <v>FONDO PARA GASTOS DE PUBLICIDAD DEL SISTEMA FEDECREDITO</v>
          </cell>
          <cell r="C576">
            <v>-1404547</v>
          </cell>
          <cell r="D576">
            <v>-1404547</v>
          </cell>
        </row>
        <row r="577">
          <cell r="A577">
            <v>222099910106</v>
          </cell>
          <cell r="B577" t="str">
            <v>VALORES PENDIENTES DE OPERACIONES TRANSFER365</v>
          </cell>
          <cell r="C577">
            <v>-8718.3799999999992</v>
          </cell>
          <cell r="D577">
            <v>-8718.3799999999992</v>
          </cell>
        </row>
        <row r="578">
          <cell r="A578">
            <v>222099910107</v>
          </cell>
          <cell r="B578" t="str">
            <v>ACCIONES POR DEVOLVER</v>
          </cell>
          <cell r="C578">
            <v>-1514250</v>
          </cell>
          <cell r="D578">
            <v>-1514250</v>
          </cell>
        </row>
        <row r="579">
          <cell r="A579">
            <v>222099910109</v>
          </cell>
          <cell r="B579" t="str">
            <v>RESERVA DE LIQUIDEZ</v>
          </cell>
          <cell r="C579">
            <v>-211572797.22</v>
          </cell>
          <cell r="D579">
            <v>-211572797.22</v>
          </cell>
        </row>
        <row r="580">
          <cell r="A580">
            <v>22209991010903</v>
          </cell>
          <cell r="B580" t="str">
            <v>ENTIDADES SOCIAS NO SUPERVISADAS POR SSF</v>
          </cell>
          <cell r="C580">
            <v>-210471028.53</v>
          </cell>
          <cell r="D580">
            <v>-210471028.53</v>
          </cell>
        </row>
        <row r="581">
          <cell r="A581">
            <v>2220999101090300</v>
          </cell>
          <cell r="B581" t="str">
            <v>CAJAS DE CREDITO</v>
          </cell>
          <cell r="C581">
            <v>-198955308.56999999</v>
          </cell>
          <cell r="D581">
            <v>-198955308.56999999</v>
          </cell>
        </row>
        <row r="582">
          <cell r="A582">
            <v>2220999101090300</v>
          </cell>
          <cell r="B582" t="str">
            <v>BANCOS DE LOS TRABAJADORES</v>
          </cell>
          <cell r="C582">
            <v>-11515719.960000001</v>
          </cell>
          <cell r="D582">
            <v>-11515719.960000001</v>
          </cell>
        </row>
        <row r="583">
          <cell r="A583">
            <v>22209991010904</v>
          </cell>
          <cell r="B583" t="str">
            <v>EX SOCIO DE FEDECRÉDITO-CAJA DE CRÉDITO DE COLÓN</v>
          </cell>
          <cell r="C583">
            <v>-1101768.69</v>
          </cell>
          <cell r="D583">
            <v>-1101768.69</v>
          </cell>
        </row>
        <row r="584">
          <cell r="A584">
            <v>222099910111</v>
          </cell>
          <cell r="B584" t="str">
            <v>DISPONIBLE DE ENTIDADES SOCIAS</v>
          </cell>
          <cell r="C584">
            <v>-9524910.4800000004</v>
          </cell>
          <cell r="D584">
            <v>-9524910.4800000004</v>
          </cell>
        </row>
        <row r="585">
          <cell r="A585">
            <v>22209991011101</v>
          </cell>
          <cell r="B585" t="str">
            <v>CAJAS DE CREDITO</v>
          </cell>
          <cell r="C585">
            <v>-8188710.21</v>
          </cell>
          <cell r="D585">
            <v>-8188710.21</v>
          </cell>
        </row>
        <row r="586">
          <cell r="A586">
            <v>22209991011102</v>
          </cell>
          <cell r="B586" t="str">
            <v>BANCOS DE LOS TRABAJADORES</v>
          </cell>
          <cell r="C586">
            <v>-1244489.42</v>
          </cell>
          <cell r="D586">
            <v>-1244489.42</v>
          </cell>
        </row>
        <row r="587">
          <cell r="A587">
            <v>22209991011103</v>
          </cell>
          <cell r="B587" t="str">
            <v>FEDESERVI</v>
          </cell>
          <cell r="C587">
            <v>-91710.85</v>
          </cell>
          <cell r="D587">
            <v>-91710.85</v>
          </cell>
        </row>
        <row r="588">
          <cell r="A588">
            <v>222099910117</v>
          </cell>
          <cell r="B588" t="str">
            <v>FONDO BECAS</v>
          </cell>
          <cell r="C588">
            <v>-15230</v>
          </cell>
          <cell r="D588">
            <v>-15230</v>
          </cell>
        </row>
        <row r="589">
          <cell r="A589">
            <v>222099910118</v>
          </cell>
          <cell r="B589" t="str">
            <v>IPSFA</v>
          </cell>
          <cell r="C589">
            <v>-58.69</v>
          </cell>
          <cell r="D589">
            <v>-58.69</v>
          </cell>
        </row>
        <row r="590">
          <cell r="A590">
            <v>222099910122</v>
          </cell>
          <cell r="B590" t="str">
            <v>CUOTAS GASTOS FUNCIONAMIENTO CADI</v>
          </cell>
          <cell r="C590">
            <v>-314359.27</v>
          </cell>
          <cell r="D590">
            <v>-314359.27</v>
          </cell>
        </row>
        <row r="591">
          <cell r="A591">
            <v>222099910132</v>
          </cell>
          <cell r="B591" t="str">
            <v>ADMINISTRACION DE VENTAS</v>
          </cell>
          <cell r="C591">
            <v>-13510.58</v>
          </cell>
          <cell r="D591">
            <v>-13510.58</v>
          </cell>
        </row>
        <row r="592">
          <cell r="A592">
            <v>22209991013202</v>
          </cell>
          <cell r="B592" t="str">
            <v>CONTRACARGOS</v>
          </cell>
          <cell r="C592">
            <v>-13510.58</v>
          </cell>
          <cell r="D592">
            <v>-13510.58</v>
          </cell>
        </row>
        <row r="593">
          <cell r="A593">
            <v>222099910133</v>
          </cell>
          <cell r="B593" t="str">
            <v>COMISIONES Y CARGOS DE TARJETA POR LIQUIDAR</v>
          </cell>
          <cell r="C593">
            <v>-784764.6</v>
          </cell>
          <cell r="D593">
            <v>-784764.6</v>
          </cell>
        </row>
        <row r="594">
          <cell r="A594">
            <v>222099910134</v>
          </cell>
          <cell r="B594" t="str">
            <v>FONDOS SIGUE CORPORATION</v>
          </cell>
          <cell r="C594">
            <v>-42606.19</v>
          </cell>
          <cell r="D594">
            <v>-42606.19</v>
          </cell>
        </row>
        <row r="595">
          <cell r="A595">
            <v>222099910135</v>
          </cell>
          <cell r="B595" t="str">
            <v>FONDOS RECIBA NETWORKS</v>
          </cell>
          <cell r="C595">
            <v>-89148.85</v>
          </cell>
          <cell r="D595">
            <v>-89148.85</v>
          </cell>
        </row>
        <row r="596">
          <cell r="A596">
            <v>222099910136</v>
          </cell>
          <cell r="B596" t="str">
            <v>TELECOM</v>
          </cell>
          <cell r="C596">
            <v>-91011.87</v>
          </cell>
          <cell r="D596">
            <v>-91011.87</v>
          </cell>
        </row>
        <row r="597">
          <cell r="A597">
            <v>222099910137</v>
          </cell>
          <cell r="B597" t="str">
            <v>UNITELLER</v>
          </cell>
          <cell r="C597">
            <v>-178390.74</v>
          </cell>
          <cell r="D597">
            <v>-178390.74</v>
          </cell>
        </row>
        <row r="598">
          <cell r="A598">
            <v>222099910140</v>
          </cell>
          <cell r="B598" t="str">
            <v>EMPRESAS REMESADORAS</v>
          </cell>
          <cell r="C598">
            <v>-260291.18</v>
          </cell>
          <cell r="D598">
            <v>-260291.18</v>
          </cell>
        </row>
        <row r="599">
          <cell r="A599">
            <v>222099910143</v>
          </cell>
          <cell r="B599" t="str">
            <v>COLECTURIA DELSUR</v>
          </cell>
          <cell r="C599">
            <v>-76721.850000000006</v>
          </cell>
          <cell r="D599">
            <v>-76721.850000000006</v>
          </cell>
        </row>
        <row r="600">
          <cell r="A600">
            <v>222099910145</v>
          </cell>
          <cell r="B600" t="str">
            <v>OPERACIONES POR APLICAR</v>
          </cell>
          <cell r="C600">
            <v>-68695.23</v>
          </cell>
          <cell r="D600">
            <v>-68695.23</v>
          </cell>
        </row>
        <row r="601">
          <cell r="A601">
            <v>222099910146</v>
          </cell>
          <cell r="B601" t="str">
            <v>SERVICIO DE ATM´S</v>
          </cell>
          <cell r="C601">
            <v>-369.6</v>
          </cell>
          <cell r="D601">
            <v>-369.6</v>
          </cell>
        </row>
        <row r="602">
          <cell r="A602">
            <v>22209991014602</v>
          </cell>
          <cell r="B602" t="str">
            <v>COMISIONES POR SERVICIO DE RED ATM´S</v>
          </cell>
          <cell r="C602">
            <v>-369.6</v>
          </cell>
          <cell r="D602">
            <v>-369.6</v>
          </cell>
        </row>
        <row r="603">
          <cell r="A603">
            <v>2220999101460200</v>
          </cell>
          <cell r="B603" t="str">
            <v>COMISION A ATH POR OPERACIONES DE OTROS BANCOS EN ATM DE FCB</v>
          </cell>
          <cell r="C603">
            <v>-369.6</v>
          </cell>
          <cell r="D603">
            <v>-369.6</v>
          </cell>
        </row>
        <row r="604">
          <cell r="A604">
            <v>222099910147</v>
          </cell>
          <cell r="B604" t="str">
            <v>AES</v>
          </cell>
          <cell r="C604">
            <v>-225498.78</v>
          </cell>
          <cell r="D604">
            <v>-225498.78</v>
          </cell>
        </row>
        <row r="605">
          <cell r="A605">
            <v>22209991014701</v>
          </cell>
          <cell r="B605" t="str">
            <v>SERVICIO DE CAESS</v>
          </cell>
          <cell r="C605">
            <v>-56421.9</v>
          </cell>
          <cell r="D605">
            <v>-56421.9</v>
          </cell>
        </row>
        <row r="606">
          <cell r="A606">
            <v>22209991014702</v>
          </cell>
          <cell r="B606" t="str">
            <v>SERVICIO DE CLESA</v>
          </cell>
          <cell r="C606">
            <v>-79511.490000000005</v>
          </cell>
          <cell r="D606">
            <v>-79511.490000000005</v>
          </cell>
        </row>
        <row r="607">
          <cell r="A607">
            <v>22209991014703</v>
          </cell>
          <cell r="B607" t="str">
            <v>SERVICIO DE EEO</v>
          </cell>
          <cell r="C607">
            <v>-56171.98</v>
          </cell>
          <cell r="D607">
            <v>-56171.98</v>
          </cell>
        </row>
        <row r="608">
          <cell r="A608">
            <v>22209991014704</v>
          </cell>
          <cell r="B608" t="str">
            <v>SERVICIO DE DEUSEN</v>
          </cell>
          <cell r="C608">
            <v>-33393.410000000003</v>
          </cell>
          <cell r="D608">
            <v>-33393.410000000003</v>
          </cell>
        </row>
        <row r="609">
          <cell r="A609">
            <v>222099910149</v>
          </cell>
          <cell r="B609" t="str">
            <v>RECARGA DE SALDO EN CELULARES</v>
          </cell>
          <cell r="C609">
            <v>-12004</v>
          </cell>
          <cell r="D609">
            <v>-12004</v>
          </cell>
        </row>
        <row r="610">
          <cell r="A610">
            <v>22209991014901</v>
          </cell>
          <cell r="B610" t="str">
            <v>RECARGA DE SALDO CLARO</v>
          </cell>
          <cell r="C610">
            <v>-11362</v>
          </cell>
          <cell r="D610">
            <v>-11362</v>
          </cell>
        </row>
        <row r="611">
          <cell r="A611">
            <v>22209991014902</v>
          </cell>
          <cell r="B611" t="str">
            <v>DIGICEL</v>
          </cell>
          <cell r="C611">
            <v>-30</v>
          </cell>
          <cell r="D611">
            <v>-30</v>
          </cell>
        </row>
        <row r="612">
          <cell r="A612">
            <v>22209991014903</v>
          </cell>
          <cell r="B612" t="str">
            <v>TELEFONICA</v>
          </cell>
          <cell r="C612">
            <v>-612</v>
          </cell>
          <cell r="D612">
            <v>-612</v>
          </cell>
        </row>
        <row r="613">
          <cell r="A613">
            <v>222099910150</v>
          </cell>
          <cell r="B613" t="str">
            <v>COLECTURIA BELCORP</v>
          </cell>
          <cell r="C613">
            <v>-8014.81</v>
          </cell>
          <cell r="D613">
            <v>-8014.81</v>
          </cell>
        </row>
        <row r="614">
          <cell r="A614">
            <v>22209991015001</v>
          </cell>
          <cell r="B614" t="str">
            <v>SERVICIO DE COLECTURIA BELCORP</v>
          </cell>
          <cell r="C614">
            <v>-8014.81</v>
          </cell>
          <cell r="D614">
            <v>-8014.81</v>
          </cell>
        </row>
        <row r="615">
          <cell r="A615">
            <v>222099910151</v>
          </cell>
          <cell r="B615" t="str">
            <v>SERVICIO DE COLECTURIA</v>
          </cell>
          <cell r="C615">
            <v>-173534.32</v>
          </cell>
          <cell r="D615">
            <v>-173534.32</v>
          </cell>
        </row>
        <row r="616">
          <cell r="A616">
            <v>22209991015101</v>
          </cell>
          <cell r="B616" t="str">
            <v>SERVICIO DE ANDA</v>
          </cell>
          <cell r="C616">
            <v>-20832.349999999999</v>
          </cell>
          <cell r="D616">
            <v>-20832.349999999999</v>
          </cell>
        </row>
        <row r="617">
          <cell r="A617">
            <v>22209991015103</v>
          </cell>
          <cell r="B617" t="str">
            <v>SERVICIO DE TELEFONIA TIGO</v>
          </cell>
          <cell r="C617">
            <v>-21352.21</v>
          </cell>
          <cell r="D617">
            <v>-21352.21</v>
          </cell>
        </row>
        <row r="618">
          <cell r="A618">
            <v>22209991015105</v>
          </cell>
          <cell r="B618" t="str">
            <v>DIGICEL</v>
          </cell>
          <cell r="C618">
            <v>-54.51</v>
          </cell>
          <cell r="D618">
            <v>-54.51</v>
          </cell>
        </row>
        <row r="619">
          <cell r="A619">
            <v>22209991015106</v>
          </cell>
          <cell r="B619" t="str">
            <v>TELEFONICA</v>
          </cell>
          <cell r="C619">
            <v>-5268.05</v>
          </cell>
          <cell r="D619">
            <v>-5268.05</v>
          </cell>
        </row>
        <row r="620">
          <cell r="A620">
            <v>22209991015107</v>
          </cell>
          <cell r="B620" t="str">
            <v>SEGUROS FEDECREDITO</v>
          </cell>
          <cell r="C620">
            <v>-6364.81</v>
          </cell>
          <cell r="D620">
            <v>-6364.81</v>
          </cell>
        </row>
        <row r="621">
          <cell r="A621">
            <v>2220999101510700</v>
          </cell>
          <cell r="B621" t="str">
            <v>SEGUROS FEDECREDITO, S.A.</v>
          </cell>
          <cell r="C621">
            <v>-611.77</v>
          </cell>
          <cell r="D621">
            <v>-611.77</v>
          </cell>
        </row>
        <row r="622">
          <cell r="A622">
            <v>2220999101510700</v>
          </cell>
          <cell r="B622" t="str">
            <v>FEDECREDITO VIDA, S.A., SEGUROS DE PERSONAS</v>
          </cell>
          <cell r="C622">
            <v>-5753.04</v>
          </cell>
          <cell r="D622">
            <v>-5753.04</v>
          </cell>
        </row>
        <row r="623">
          <cell r="A623">
            <v>22209991015108</v>
          </cell>
          <cell r="B623" t="str">
            <v>MULTINET</v>
          </cell>
          <cell r="C623">
            <v>-2822.46</v>
          </cell>
          <cell r="D623">
            <v>-2822.46</v>
          </cell>
        </row>
        <row r="624">
          <cell r="A624">
            <v>22209991015109</v>
          </cell>
          <cell r="B624" t="str">
            <v>ARABELA</v>
          </cell>
          <cell r="C624">
            <v>-294.58999999999997</v>
          </cell>
          <cell r="D624">
            <v>-294.58999999999997</v>
          </cell>
        </row>
        <row r="625">
          <cell r="A625">
            <v>22209991015110</v>
          </cell>
          <cell r="B625" t="str">
            <v>CREDI Q</v>
          </cell>
          <cell r="C625">
            <v>-11183.64</v>
          </cell>
          <cell r="D625">
            <v>-11183.64</v>
          </cell>
        </row>
        <row r="626">
          <cell r="A626">
            <v>22209991015111</v>
          </cell>
          <cell r="B626" t="str">
            <v>RENA WARE</v>
          </cell>
          <cell r="C626">
            <v>-382.04</v>
          </cell>
          <cell r="D626">
            <v>-382.04</v>
          </cell>
        </row>
        <row r="627">
          <cell r="A627">
            <v>22209991015112</v>
          </cell>
          <cell r="B627" t="str">
            <v>UNIVERSIDADES</v>
          </cell>
          <cell r="C627">
            <v>-2405.8000000000002</v>
          </cell>
          <cell r="D627">
            <v>-2405.8000000000002</v>
          </cell>
        </row>
        <row r="628">
          <cell r="A628">
            <v>2220999101511200</v>
          </cell>
          <cell r="B628" t="str">
            <v>UNIVERSIDAD FRANCISCO GAVIDIA</v>
          </cell>
          <cell r="C628">
            <v>-2350.8000000000002</v>
          </cell>
          <cell r="D628">
            <v>-2350.8000000000002</v>
          </cell>
        </row>
        <row r="629">
          <cell r="A629">
            <v>2220999101511200</v>
          </cell>
          <cell r="B629" t="str">
            <v>UNIVERSIDAD DE ORIENTE - UNIVO</v>
          </cell>
          <cell r="C629">
            <v>-55</v>
          </cell>
          <cell r="D629">
            <v>-55</v>
          </cell>
        </row>
        <row r="630">
          <cell r="A630">
            <v>22209991015113</v>
          </cell>
          <cell r="B630" t="str">
            <v>DISTRIBUIDORAS AUTOMOTRIZ</v>
          </cell>
          <cell r="C630">
            <v>-456</v>
          </cell>
          <cell r="D630">
            <v>-456</v>
          </cell>
        </row>
        <row r="631">
          <cell r="A631">
            <v>2220999101511290</v>
          </cell>
          <cell r="B631" t="str">
            <v>YAMAHA</v>
          </cell>
          <cell r="C631">
            <v>-456</v>
          </cell>
          <cell r="D631">
            <v>-456</v>
          </cell>
        </row>
        <row r="632">
          <cell r="A632">
            <v>22209991015114</v>
          </cell>
          <cell r="B632" t="str">
            <v>ALMACENES PRADO</v>
          </cell>
          <cell r="C632">
            <v>-163.01</v>
          </cell>
          <cell r="D632">
            <v>-163.01</v>
          </cell>
        </row>
        <row r="633">
          <cell r="A633">
            <v>22209991015115</v>
          </cell>
          <cell r="B633" t="str">
            <v>FONDO SOCIAL PARA LA VIVIENDA</v>
          </cell>
          <cell r="C633">
            <v>-100877.23</v>
          </cell>
          <cell r="D633">
            <v>-100877.23</v>
          </cell>
        </row>
        <row r="634">
          <cell r="A634">
            <v>22209991015116</v>
          </cell>
          <cell r="B634" t="str">
            <v>AVON</v>
          </cell>
          <cell r="C634">
            <v>-1077.6199999999999</v>
          </cell>
          <cell r="D634">
            <v>-1077.6199999999999</v>
          </cell>
        </row>
        <row r="635">
          <cell r="A635">
            <v>222099910152</v>
          </cell>
          <cell r="B635" t="str">
            <v>SERVICIO DE COLECTURIA EXTERNA</v>
          </cell>
          <cell r="C635">
            <v>-38006.5</v>
          </cell>
          <cell r="D635">
            <v>-38006.5</v>
          </cell>
        </row>
        <row r="636">
          <cell r="A636">
            <v>22209991015201</v>
          </cell>
          <cell r="B636" t="str">
            <v>PAGOS COLECTADOS</v>
          </cell>
          <cell r="C636">
            <v>-38006.5</v>
          </cell>
          <cell r="D636">
            <v>-38006.5</v>
          </cell>
        </row>
        <row r="637">
          <cell r="A637">
            <v>2220999101520090</v>
          </cell>
          <cell r="B637" t="str">
            <v>FARMACIAS ECONOMICAS</v>
          </cell>
          <cell r="C637">
            <v>-38006.5</v>
          </cell>
          <cell r="D637">
            <v>-38006.5</v>
          </cell>
        </row>
        <row r="638">
          <cell r="A638">
            <v>222099910153</v>
          </cell>
          <cell r="B638" t="str">
            <v>COMERCIALIZACION DE SEGUROS</v>
          </cell>
          <cell r="C638">
            <v>-46450.01</v>
          </cell>
          <cell r="D638">
            <v>-46450.01</v>
          </cell>
        </row>
        <row r="639">
          <cell r="A639">
            <v>22209991015301</v>
          </cell>
          <cell r="B639" t="str">
            <v>FEDECREDITO VIDA, S.A., SEGUROS DE PERSONAS</v>
          </cell>
          <cell r="C639">
            <v>-46145.26</v>
          </cell>
          <cell r="D639">
            <v>-46145.26</v>
          </cell>
        </row>
        <row r="640">
          <cell r="A640">
            <v>22209991015302</v>
          </cell>
          <cell r="B640" t="str">
            <v>SEGUROS FEDECREDITO, S.A.</v>
          </cell>
          <cell r="C640">
            <v>-26</v>
          </cell>
          <cell r="D640">
            <v>-26</v>
          </cell>
        </row>
        <row r="641">
          <cell r="A641">
            <v>2220999101530200</v>
          </cell>
          <cell r="B641" t="str">
            <v>COMERCIALIZACION SEGURO REMESAS FAMILIARES</v>
          </cell>
          <cell r="C641">
            <v>-26</v>
          </cell>
          <cell r="D641">
            <v>-26</v>
          </cell>
        </row>
        <row r="642">
          <cell r="A642">
            <v>22209991015303</v>
          </cell>
          <cell r="B642" t="str">
            <v>SERVICIO DE COMERCIALIZACION</v>
          </cell>
          <cell r="C642">
            <v>-278.75</v>
          </cell>
          <cell r="D642">
            <v>-278.75</v>
          </cell>
        </row>
        <row r="643">
          <cell r="A643">
            <v>2220999101530300</v>
          </cell>
          <cell r="B643" t="str">
            <v>SEGURO DE ASISTENCIA EXEQUIAL REPATRIACION</v>
          </cell>
          <cell r="C643">
            <v>-278.75</v>
          </cell>
          <cell r="D643">
            <v>-278.75</v>
          </cell>
        </row>
        <row r="644">
          <cell r="A644">
            <v>222099910156</v>
          </cell>
          <cell r="B644" t="str">
            <v>SERVICIO DE BANCA MOVIL</v>
          </cell>
          <cell r="C644">
            <v>-1014.61</v>
          </cell>
          <cell r="D644">
            <v>-1014.61</v>
          </cell>
        </row>
        <row r="645">
          <cell r="A645">
            <v>22209991015601</v>
          </cell>
          <cell r="B645" t="str">
            <v>SERVICIO DE BANCA MOVIL</v>
          </cell>
          <cell r="C645">
            <v>-1014.61</v>
          </cell>
          <cell r="D645">
            <v>-1014.61</v>
          </cell>
        </row>
        <row r="646">
          <cell r="A646">
            <v>222099910162</v>
          </cell>
          <cell r="B646" t="str">
            <v>COMISIONES POR SERVICIO</v>
          </cell>
          <cell r="C646">
            <v>-75402.55</v>
          </cell>
          <cell r="D646">
            <v>-75402.55</v>
          </cell>
        </row>
        <row r="647">
          <cell r="A647">
            <v>22209991016202</v>
          </cell>
          <cell r="B647" t="str">
            <v>COMISION POR SERVICIOS DE COLECTORES DE MESES ANTERIORES</v>
          </cell>
          <cell r="C647">
            <v>-65683.509999999995</v>
          </cell>
          <cell r="D647">
            <v>-65683.509999999995</v>
          </cell>
        </row>
        <row r="648">
          <cell r="A648">
            <v>22209991016206</v>
          </cell>
          <cell r="B648" t="str">
            <v>COMISION POR COMERCIALIZACION DE SEGUROS MESES ANTERIORES</v>
          </cell>
          <cell r="C648">
            <v>-9719.0400000000009</v>
          </cell>
          <cell r="D648">
            <v>-9719.0400000000009</v>
          </cell>
        </row>
        <row r="649">
          <cell r="A649">
            <v>222099910165</v>
          </cell>
          <cell r="B649" t="str">
            <v>REMESADORA RIA</v>
          </cell>
          <cell r="C649">
            <v>-96038.21</v>
          </cell>
          <cell r="D649">
            <v>-96038.21</v>
          </cell>
        </row>
        <row r="650">
          <cell r="A650">
            <v>222099910199</v>
          </cell>
          <cell r="B650" t="str">
            <v>OTRAS</v>
          </cell>
          <cell r="C650">
            <v>-7278915</v>
          </cell>
          <cell r="D650">
            <v>-7278915</v>
          </cell>
        </row>
        <row r="651">
          <cell r="A651">
            <v>223</v>
          </cell>
          <cell r="B651" t="str">
            <v>RETENCIONES</v>
          </cell>
          <cell r="C651">
            <v>-167509.5</v>
          </cell>
          <cell r="D651">
            <v>-167509.5</v>
          </cell>
        </row>
        <row r="652">
          <cell r="A652">
            <v>2230</v>
          </cell>
          <cell r="B652" t="str">
            <v>RETENCIONES</v>
          </cell>
          <cell r="C652">
            <v>-167509.5</v>
          </cell>
          <cell r="D652">
            <v>-167509.5</v>
          </cell>
        </row>
        <row r="653">
          <cell r="A653">
            <v>223000</v>
          </cell>
          <cell r="B653" t="str">
            <v>RETENCIONES</v>
          </cell>
          <cell r="C653">
            <v>-167509.5</v>
          </cell>
          <cell r="D653">
            <v>-167509.5</v>
          </cell>
        </row>
        <row r="654">
          <cell r="A654">
            <v>2230000100</v>
          </cell>
          <cell r="B654" t="str">
            <v>IMPUESTO SOBRE LA RENTA</v>
          </cell>
          <cell r="C654">
            <v>-122714.93</v>
          </cell>
          <cell r="D654">
            <v>-122714.93</v>
          </cell>
        </row>
        <row r="655">
          <cell r="A655">
            <v>223000010001</v>
          </cell>
          <cell r="B655" t="str">
            <v>EMPLEADOS</v>
          </cell>
          <cell r="C655">
            <v>-59604.13</v>
          </cell>
          <cell r="D655">
            <v>-59604.13</v>
          </cell>
        </row>
        <row r="656">
          <cell r="A656">
            <v>223000010003</v>
          </cell>
          <cell r="B656" t="str">
            <v>CAJAS DE CREDITO</v>
          </cell>
          <cell r="C656">
            <v>-47714.44</v>
          </cell>
          <cell r="D656">
            <v>-47714.44</v>
          </cell>
        </row>
        <row r="657">
          <cell r="A657">
            <v>223000010004</v>
          </cell>
          <cell r="B657" t="str">
            <v>BANCOS DE LOS TRABAJADORES</v>
          </cell>
          <cell r="C657">
            <v>-78.34</v>
          </cell>
          <cell r="D657">
            <v>-78.34</v>
          </cell>
        </row>
        <row r="658">
          <cell r="A658">
            <v>223000010005</v>
          </cell>
          <cell r="B658" t="str">
            <v>TERCERAS PERSONAS</v>
          </cell>
          <cell r="C658">
            <v>-15318.02</v>
          </cell>
          <cell r="D658">
            <v>-15318.02</v>
          </cell>
        </row>
        <row r="659">
          <cell r="A659">
            <v>22300001000501</v>
          </cell>
          <cell r="B659" t="str">
            <v>DOMICILIADAS</v>
          </cell>
          <cell r="C659">
            <v>-11862.87</v>
          </cell>
          <cell r="D659">
            <v>-11862.87</v>
          </cell>
        </row>
        <row r="660">
          <cell r="A660">
            <v>22300001000502</v>
          </cell>
          <cell r="B660" t="str">
            <v>NO DOMICILIADAS</v>
          </cell>
          <cell r="C660">
            <v>-3455.15</v>
          </cell>
          <cell r="D660">
            <v>-3455.15</v>
          </cell>
        </row>
        <row r="661">
          <cell r="A661">
            <v>2230000200</v>
          </cell>
          <cell r="B661" t="str">
            <v>ISSS</v>
          </cell>
          <cell r="C661">
            <v>-8086.88</v>
          </cell>
          <cell r="D661">
            <v>-8086.88</v>
          </cell>
        </row>
        <row r="662">
          <cell r="A662">
            <v>223000020001</v>
          </cell>
          <cell r="B662" t="str">
            <v>SALUD</v>
          </cell>
          <cell r="C662">
            <v>-8082.81</v>
          </cell>
          <cell r="D662">
            <v>-8082.81</v>
          </cell>
        </row>
        <row r="663">
          <cell r="A663">
            <v>223000020002</v>
          </cell>
          <cell r="B663" t="str">
            <v>INVALIDEZ, VEJEZ Y SOBREVIVIENCIA</v>
          </cell>
          <cell r="C663">
            <v>-4.07</v>
          </cell>
          <cell r="D663">
            <v>-4.07</v>
          </cell>
        </row>
        <row r="664">
          <cell r="A664">
            <v>2230000300</v>
          </cell>
          <cell r="B664" t="str">
            <v>AFPS</v>
          </cell>
          <cell r="C664">
            <v>-27455.69</v>
          </cell>
          <cell r="D664">
            <v>-27455.69</v>
          </cell>
        </row>
        <row r="665">
          <cell r="A665">
            <v>223000030001</v>
          </cell>
          <cell r="B665" t="str">
            <v>CONFIA</v>
          </cell>
          <cell r="C665">
            <v>-13884.93</v>
          </cell>
          <cell r="D665">
            <v>-13884.93</v>
          </cell>
        </row>
        <row r="666">
          <cell r="A666">
            <v>223000030002</v>
          </cell>
          <cell r="B666" t="str">
            <v>CRECER</v>
          </cell>
          <cell r="C666">
            <v>-13570.76</v>
          </cell>
          <cell r="D666">
            <v>-13570.76</v>
          </cell>
        </row>
        <row r="667">
          <cell r="A667">
            <v>2230000400</v>
          </cell>
          <cell r="B667" t="str">
            <v>BANCOS Y FINANCIERAS</v>
          </cell>
          <cell r="C667">
            <v>-3818.14</v>
          </cell>
          <cell r="D667">
            <v>-3818.14</v>
          </cell>
        </row>
        <row r="668">
          <cell r="A668">
            <v>223000040001</v>
          </cell>
          <cell r="B668" t="str">
            <v>BANCOS</v>
          </cell>
          <cell r="C668">
            <v>-2404.31</v>
          </cell>
          <cell r="D668">
            <v>-2404.31</v>
          </cell>
        </row>
        <row r="669">
          <cell r="A669">
            <v>22300004000101</v>
          </cell>
          <cell r="B669" t="str">
            <v>BANCO AGRICOLA S.A.</v>
          </cell>
          <cell r="C669">
            <v>-1677.71</v>
          </cell>
          <cell r="D669">
            <v>-1677.71</v>
          </cell>
        </row>
        <row r="670">
          <cell r="A670">
            <v>22300004000102</v>
          </cell>
          <cell r="B670" t="str">
            <v>BANCO CUSCATLAN SV, S.A.</v>
          </cell>
          <cell r="C670">
            <v>-154.94</v>
          </cell>
          <cell r="D670">
            <v>-154.94</v>
          </cell>
        </row>
        <row r="671">
          <cell r="A671">
            <v>22300004000103</v>
          </cell>
          <cell r="B671" t="str">
            <v>BANCO DE AMERICA CENTRAL</v>
          </cell>
          <cell r="C671">
            <v>-120.24</v>
          </cell>
          <cell r="D671">
            <v>-120.24</v>
          </cell>
        </row>
        <row r="672">
          <cell r="A672">
            <v>22300004000104</v>
          </cell>
          <cell r="B672" t="str">
            <v>BANCO CUSCATLAN, S.A.</v>
          </cell>
          <cell r="C672">
            <v>-90.07</v>
          </cell>
          <cell r="D672">
            <v>-90.07</v>
          </cell>
        </row>
        <row r="673">
          <cell r="A673">
            <v>22300004000111</v>
          </cell>
          <cell r="B673" t="str">
            <v>BANCO PROMERICA</v>
          </cell>
          <cell r="C673">
            <v>-227.36</v>
          </cell>
          <cell r="D673">
            <v>-227.36</v>
          </cell>
        </row>
        <row r="674">
          <cell r="A674">
            <v>22300004000112</v>
          </cell>
          <cell r="B674" t="str">
            <v>DAVIVIENDA</v>
          </cell>
          <cell r="C674">
            <v>-133.99</v>
          </cell>
          <cell r="D674">
            <v>-133.99</v>
          </cell>
        </row>
        <row r="675">
          <cell r="A675">
            <v>223000040005</v>
          </cell>
          <cell r="B675" t="str">
            <v>INTERMEDIARIOS FINANCIEROS NO BANCARIOS</v>
          </cell>
          <cell r="C675">
            <v>-143.29</v>
          </cell>
          <cell r="D675">
            <v>-143.29</v>
          </cell>
        </row>
        <row r="676">
          <cell r="A676">
            <v>22300004000501</v>
          </cell>
          <cell r="B676" t="str">
            <v>BANCOS DE LOS TRABAJADORES</v>
          </cell>
          <cell r="C676">
            <v>-143.29</v>
          </cell>
          <cell r="D676">
            <v>-143.29</v>
          </cell>
        </row>
        <row r="677">
          <cell r="A677">
            <v>223000040006</v>
          </cell>
          <cell r="B677" t="str">
            <v>FEDECREDITO</v>
          </cell>
          <cell r="C677">
            <v>-1270.54</v>
          </cell>
          <cell r="D677">
            <v>-1270.54</v>
          </cell>
        </row>
        <row r="678">
          <cell r="A678">
            <v>2230000500</v>
          </cell>
          <cell r="B678" t="str">
            <v>OTRAS RETENCIONES</v>
          </cell>
          <cell r="C678">
            <v>-5433.86</v>
          </cell>
          <cell r="D678">
            <v>-5433.86</v>
          </cell>
        </row>
        <row r="679">
          <cell r="A679">
            <v>223000050002</v>
          </cell>
          <cell r="B679" t="str">
            <v>EMBARGOS JUDICIALES</v>
          </cell>
          <cell r="C679">
            <v>-4207.21</v>
          </cell>
          <cell r="D679">
            <v>-4207.21</v>
          </cell>
        </row>
        <row r="680">
          <cell r="A680">
            <v>223000050003</v>
          </cell>
          <cell r="B680" t="str">
            <v>PROCURADURIA GENERAL DE LA REPUBLICA</v>
          </cell>
          <cell r="C680">
            <v>-82.5</v>
          </cell>
          <cell r="D680">
            <v>-82.5</v>
          </cell>
        </row>
        <row r="681">
          <cell r="A681">
            <v>223000050004</v>
          </cell>
          <cell r="B681" t="str">
            <v>FONDO SOCIAL PARA LA VIVIENDA</v>
          </cell>
          <cell r="C681">
            <v>-39.85</v>
          </cell>
          <cell r="D681">
            <v>-39.85</v>
          </cell>
        </row>
        <row r="682">
          <cell r="A682">
            <v>223000050005</v>
          </cell>
          <cell r="B682" t="str">
            <v>PAN AMERICAM LIFE</v>
          </cell>
          <cell r="C682">
            <v>-82.91</v>
          </cell>
          <cell r="D682">
            <v>-82.91</v>
          </cell>
        </row>
        <row r="683">
          <cell r="A683">
            <v>223000050009</v>
          </cell>
          <cell r="B683" t="str">
            <v>IPSFA</v>
          </cell>
          <cell r="C683">
            <v>-57.14</v>
          </cell>
          <cell r="D683">
            <v>-57.14</v>
          </cell>
        </row>
        <row r="684">
          <cell r="A684">
            <v>223000050099</v>
          </cell>
          <cell r="B684" t="str">
            <v>OTROS</v>
          </cell>
          <cell r="C684">
            <v>-964.25</v>
          </cell>
          <cell r="D684">
            <v>-964.25</v>
          </cell>
        </row>
        <row r="685">
          <cell r="A685">
            <v>224</v>
          </cell>
          <cell r="B685" t="str">
            <v>PROVISIONES</v>
          </cell>
          <cell r="C685">
            <v>-1822330.85</v>
          </cell>
          <cell r="D685">
            <v>-1822330.85</v>
          </cell>
        </row>
        <row r="686">
          <cell r="A686">
            <v>2240</v>
          </cell>
          <cell r="B686" t="str">
            <v>PROVISIONES</v>
          </cell>
          <cell r="C686">
            <v>-1822330.85</v>
          </cell>
          <cell r="D686">
            <v>-1822330.85</v>
          </cell>
        </row>
        <row r="687">
          <cell r="A687">
            <v>224001</v>
          </cell>
          <cell r="B687" t="str">
            <v>PROVISIONES LABORALES</v>
          </cell>
          <cell r="C687">
            <v>-932835.2</v>
          </cell>
          <cell r="D687">
            <v>-932835.2</v>
          </cell>
        </row>
        <row r="688">
          <cell r="A688">
            <v>2240010200</v>
          </cell>
          <cell r="B688" t="str">
            <v>VACACIONES</v>
          </cell>
          <cell r="C688">
            <v>-261138.33</v>
          </cell>
          <cell r="D688">
            <v>-261138.33</v>
          </cell>
        </row>
        <row r="689">
          <cell r="A689">
            <v>224001020001</v>
          </cell>
          <cell r="B689" t="str">
            <v>ORDINARIAS</v>
          </cell>
          <cell r="C689">
            <v>-261138.33</v>
          </cell>
          <cell r="D689">
            <v>-261138.33</v>
          </cell>
        </row>
        <row r="690">
          <cell r="A690">
            <v>2240010300</v>
          </cell>
          <cell r="B690" t="str">
            <v>GRATIFICACIONES</v>
          </cell>
          <cell r="C690">
            <v>-390781.35</v>
          </cell>
          <cell r="D690">
            <v>-390781.35</v>
          </cell>
        </row>
        <row r="691">
          <cell r="A691">
            <v>2240010400</v>
          </cell>
          <cell r="B691" t="str">
            <v>AGUINALDOS</v>
          </cell>
          <cell r="C691">
            <v>-129456.97</v>
          </cell>
          <cell r="D691">
            <v>-129456.97</v>
          </cell>
        </row>
        <row r="692">
          <cell r="A692">
            <v>2240010500</v>
          </cell>
          <cell r="B692" t="str">
            <v>INDEMNIZACIONES</v>
          </cell>
          <cell r="C692">
            <v>-151458.54999999999</v>
          </cell>
          <cell r="D692">
            <v>-151458.54999999999</v>
          </cell>
        </row>
        <row r="693">
          <cell r="A693">
            <v>224003</v>
          </cell>
          <cell r="B693" t="str">
            <v>OTRAS PROVISIONES</v>
          </cell>
          <cell r="C693">
            <v>-889495.65</v>
          </cell>
          <cell r="D693">
            <v>-889495.65</v>
          </cell>
        </row>
        <row r="694">
          <cell r="A694">
            <v>2240030001</v>
          </cell>
          <cell r="B694" t="str">
            <v>OTRAS PROVISIONES</v>
          </cell>
          <cell r="C694">
            <v>-889495.65</v>
          </cell>
          <cell r="D694">
            <v>-889495.65</v>
          </cell>
        </row>
        <row r="695">
          <cell r="A695">
            <v>224003000107</v>
          </cell>
          <cell r="B695" t="str">
            <v>PUBLICIDAD</v>
          </cell>
          <cell r="C695">
            <v>-39958.559999999998</v>
          </cell>
          <cell r="D695">
            <v>-39958.559999999998</v>
          </cell>
        </row>
        <row r="696">
          <cell r="A696">
            <v>224003000108</v>
          </cell>
          <cell r="B696" t="str">
            <v>AUDITORIA EXTERNA</v>
          </cell>
          <cell r="C696">
            <v>-6950</v>
          </cell>
          <cell r="D696">
            <v>-6950</v>
          </cell>
        </row>
        <row r="697">
          <cell r="A697">
            <v>224003000109</v>
          </cell>
          <cell r="B697" t="str">
            <v>AUDITORIA FISCAL</v>
          </cell>
          <cell r="C697">
            <v>-4999.9799999999996</v>
          </cell>
          <cell r="D697">
            <v>-4999.9799999999996</v>
          </cell>
        </row>
        <row r="698">
          <cell r="A698">
            <v>224003000116</v>
          </cell>
          <cell r="B698" t="str">
            <v>ADMINISTRACION PROGRAMA DE PROTECCION- TARJETA DE CREDITO</v>
          </cell>
          <cell r="C698">
            <v>-837587.11</v>
          </cell>
          <cell r="D698">
            <v>-837587.11</v>
          </cell>
        </row>
        <row r="699">
          <cell r="A699">
            <v>225</v>
          </cell>
          <cell r="B699" t="str">
            <v>CREDITOS DIFERIDOS</v>
          </cell>
          <cell r="C699">
            <v>-4500531.92</v>
          </cell>
          <cell r="D699">
            <v>-4500531.92</v>
          </cell>
        </row>
        <row r="700">
          <cell r="A700">
            <v>2250</v>
          </cell>
          <cell r="B700" t="str">
            <v>CREDITOS DIFERIDOS</v>
          </cell>
          <cell r="C700">
            <v>-4500531.92</v>
          </cell>
          <cell r="D700">
            <v>-4500531.92</v>
          </cell>
        </row>
        <row r="701">
          <cell r="A701">
            <v>225002</v>
          </cell>
          <cell r="B701" t="str">
            <v>DIFERENCIAS DE PRECIOS EN OPERACIONES CON TITULOS VALORES</v>
          </cell>
          <cell r="C701">
            <v>-4488981.8</v>
          </cell>
          <cell r="D701">
            <v>-4488981.8</v>
          </cell>
        </row>
        <row r="702">
          <cell r="A702">
            <v>2250020000</v>
          </cell>
          <cell r="B702" t="str">
            <v>DIFERENCIAS DE PRECIOS EN OPERACIONES CON TITULOS VALORES</v>
          </cell>
          <cell r="C702">
            <v>-4488981.8</v>
          </cell>
          <cell r="D702">
            <v>-4488981.8</v>
          </cell>
        </row>
        <row r="703">
          <cell r="A703">
            <v>225002000002</v>
          </cell>
          <cell r="B703" t="str">
            <v>DIFERENCIAS DE PRECIOS EN OPERACIONES CON ENTIDADES DEL ESTA</v>
          </cell>
          <cell r="C703">
            <v>-4488981.8</v>
          </cell>
          <cell r="D703">
            <v>-4488981.8</v>
          </cell>
        </row>
        <row r="704">
          <cell r="A704">
            <v>225005</v>
          </cell>
          <cell r="B704" t="str">
            <v>SUBVENCIONES</v>
          </cell>
          <cell r="C704">
            <v>-11550.12</v>
          </cell>
          <cell r="D704">
            <v>-11550.12</v>
          </cell>
        </row>
        <row r="705">
          <cell r="A705">
            <v>2250050100</v>
          </cell>
          <cell r="B705" t="str">
            <v>RELACIONADOS CON ACTIVOS</v>
          </cell>
          <cell r="C705">
            <v>-11550.12</v>
          </cell>
          <cell r="D705">
            <v>-11550.12</v>
          </cell>
        </row>
        <row r="706">
          <cell r="A706">
            <v>0</v>
          </cell>
          <cell r="C706"/>
          <cell r="D706"/>
        </row>
        <row r="707">
          <cell r="A707">
            <v>0</v>
          </cell>
          <cell r="B707" t="str">
            <v>TOTAL PASIVOS</v>
          </cell>
          <cell r="C707">
            <v>-468985740.86000001</v>
          </cell>
          <cell r="D707">
            <v>-468985740.86000001</v>
          </cell>
        </row>
        <row r="708">
          <cell r="A708">
            <v>0</v>
          </cell>
          <cell r="C708"/>
          <cell r="D708"/>
        </row>
        <row r="709">
          <cell r="A709">
            <v>31</v>
          </cell>
          <cell r="B709" t="str">
            <v>PATRIMONIO</v>
          </cell>
          <cell r="C709">
            <v>-118033631.94</v>
          </cell>
          <cell r="D709">
            <v>-118033631.94</v>
          </cell>
        </row>
        <row r="710">
          <cell r="A710">
            <v>311</v>
          </cell>
          <cell r="B710" t="str">
            <v>CAPITAL SOCIAL</v>
          </cell>
          <cell r="C710">
            <v>-88909500</v>
          </cell>
          <cell r="D710">
            <v>-88909500</v>
          </cell>
        </row>
        <row r="711">
          <cell r="A711">
            <v>3110</v>
          </cell>
          <cell r="B711" t="str">
            <v>CAPITAL SOCIAL FIJO</v>
          </cell>
          <cell r="C711">
            <v>-5610200</v>
          </cell>
          <cell r="D711">
            <v>-5610200</v>
          </cell>
        </row>
        <row r="712">
          <cell r="A712">
            <v>311001</v>
          </cell>
          <cell r="B712" t="str">
            <v>CAPITAL SUSCRITO PAGADO</v>
          </cell>
          <cell r="C712">
            <v>-5610200</v>
          </cell>
          <cell r="D712">
            <v>-5610200</v>
          </cell>
        </row>
        <row r="713">
          <cell r="A713">
            <v>3110010200</v>
          </cell>
          <cell r="B713" t="str">
            <v>ACCIONES</v>
          </cell>
          <cell r="C713">
            <v>-5610200</v>
          </cell>
          <cell r="D713">
            <v>-5610200</v>
          </cell>
        </row>
        <row r="714">
          <cell r="A714">
            <v>311001020001</v>
          </cell>
          <cell r="B714" t="str">
            <v>CAPITAL FIJO</v>
          </cell>
          <cell r="C714">
            <v>-5610200</v>
          </cell>
          <cell r="D714">
            <v>-5610200</v>
          </cell>
        </row>
        <row r="715">
          <cell r="A715">
            <v>3111</v>
          </cell>
          <cell r="B715" t="str">
            <v>CAPITAL SOCIAL VARIABLE</v>
          </cell>
          <cell r="C715">
            <v>-83299300</v>
          </cell>
          <cell r="D715">
            <v>-83299300</v>
          </cell>
        </row>
        <row r="716">
          <cell r="A716">
            <v>311101</v>
          </cell>
          <cell r="B716" t="str">
            <v>CAPITAL SUSCRITO PAGADO</v>
          </cell>
          <cell r="C716">
            <v>-84477600</v>
          </cell>
          <cell r="D716">
            <v>-84477600</v>
          </cell>
        </row>
        <row r="717">
          <cell r="A717">
            <v>3111010200</v>
          </cell>
          <cell r="B717" t="str">
            <v>ACCIONES</v>
          </cell>
          <cell r="C717">
            <v>-84477600</v>
          </cell>
          <cell r="D717">
            <v>-84477600</v>
          </cell>
        </row>
        <row r="718">
          <cell r="A718">
            <v>311102</v>
          </cell>
          <cell r="B718" t="str">
            <v>CAPITAL SUSCRITO NO PAGADO</v>
          </cell>
          <cell r="C718">
            <v>1178300</v>
          </cell>
          <cell r="D718">
            <v>1178300</v>
          </cell>
        </row>
        <row r="719">
          <cell r="A719">
            <v>3111020200</v>
          </cell>
          <cell r="B719" t="str">
            <v>ACCIONES</v>
          </cell>
          <cell r="C719">
            <v>1178300</v>
          </cell>
          <cell r="D719">
            <v>1178300</v>
          </cell>
        </row>
        <row r="720">
          <cell r="A720">
            <v>313</v>
          </cell>
          <cell r="B720" t="str">
            <v>RESERVAS DE CAPITAL</v>
          </cell>
          <cell r="C720">
            <v>-29124131.940000001</v>
          </cell>
          <cell r="D720">
            <v>-29124131.940000001</v>
          </cell>
        </row>
        <row r="721">
          <cell r="A721">
            <v>3130</v>
          </cell>
          <cell r="B721" t="str">
            <v>RESERVAS DE CAPITAL</v>
          </cell>
          <cell r="C721">
            <v>-29124131.940000001</v>
          </cell>
          <cell r="D721">
            <v>-29124131.940000001</v>
          </cell>
        </row>
        <row r="722">
          <cell r="A722">
            <v>313000</v>
          </cell>
          <cell r="B722" t="str">
            <v>RESERVAS DE CAPITAL</v>
          </cell>
          <cell r="C722">
            <v>-29124131.940000001</v>
          </cell>
          <cell r="D722">
            <v>-29124131.940000001</v>
          </cell>
        </row>
        <row r="723">
          <cell r="A723">
            <v>3130000100</v>
          </cell>
          <cell r="B723" t="str">
            <v>RESERVA LEGAL</v>
          </cell>
          <cell r="C723">
            <v>-29112767.550000001</v>
          </cell>
          <cell r="D723">
            <v>-29112767.550000001</v>
          </cell>
        </row>
        <row r="724">
          <cell r="A724">
            <v>3130000300</v>
          </cell>
          <cell r="B724" t="str">
            <v>RESERVAS VOLUNTARIAS</v>
          </cell>
          <cell r="C724">
            <v>-11364.39</v>
          </cell>
          <cell r="D724">
            <v>-11364.39</v>
          </cell>
        </row>
        <row r="725">
          <cell r="A725">
            <v>32</v>
          </cell>
          <cell r="B725" t="str">
            <v>PATRIMONIO RESTRINGIDO</v>
          </cell>
          <cell r="C725">
            <v>-4430472.16</v>
          </cell>
          <cell r="D725">
            <v>-4430472.16</v>
          </cell>
        </row>
        <row r="726">
          <cell r="A726">
            <v>321</v>
          </cell>
          <cell r="B726" t="str">
            <v>UTILIDADES NO DISTRIBUIBLES</v>
          </cell>
          <cell r="C726">
            <v>-1146046.1299999999</v>
          </cell>
          <cell r="D726">
            <v>-1146046.1299999999</v>
          </cell>
        </row>
        <row r="727">
          <cell r="A727">
            <v>3210</v>
          </cell>
          <cell r="B727" t="str">
            <v>UTILIDADES NO DISTRIBUIBLES</v>
          </cell>
          <cell r="C727">
            <v>-1146046.1299999999</v>
          </cell>
          <cell r="D727">
            <v>-1146046.1299999999</v>
          </cell>
        </row>
        <row r="728">
          <cell r="A728">
            <v>321000</v>
          </cell>
          <cell r="B728" t="str">
            <v>UTILIDADES NO DISTRIBUIBLES</v>
          </cell>
          <cell r="C728">
            <v>-1146046.1299999999</v>
          </cell>
          <cell r="D728">
            <v>-1146046.1299999999</v>
          </cell>
        </row>
        <row r="729">
          <cell r="A729">
            <v>3210000000</v>
          </cell>
          <cell r="B729" t="str">
            <v>UTILIDADES NO DISTRIBUIBLES</v>
          </cell>
          <cell r="C729">
            <v>-1146046.1299999999</v>
          </cell>
          <cell r="D729">
            <v>-1146046.1299999999</v>
          </cell>
        </row>
        <row r="730">
          <cell r="A730">
            <v>322</v>
          </cell>
          <cell r="B730" t="str">
            <v>REVALUACIONES</v>
          </cell>
          <cell r="C730">
            <v>-3283546.68</v>
          </cell>
          <cell r="D730">
            <v>-3283546.68</v>
          </cell>
        </row>
        <row r="731">
          <cell r="A731">
            <v>3220</v>
          </cell>
          <cell r="B731" t="str">
            <v>REVALUACIONES</v>
          </cell>
          <cell r="C731">
            <v>-3283546.68</v>
          </cell>
          <cell r="D731">
            <v>-3283546.68</v>
          </cell>
        </row>
        <row r="732">
          <cell r="A732">
            <v>322000</v>
          </cell>
          <cell r="B732" t="str">
            <v>REVALUACIONES</v>
          </cell>
          <cell r="C732">
            <v>-3283546.68</v>
          </cell>
          <cell r="D732">
            <v>-3283546.68</v>
          </cell>
        </row>
        <row r="733">
          <cell r="A733">
            <v>3220000100</v>
          </cell>
          <cell r="B733" t="str">
            <v>REVALUO DE INMUEBLES DEL ACTIVO FIJO</v>
          </cell>
          <cell r="C733">
            <v>-3283546.68</v>
          </cell>
          <cell r="D733">
            <v>-3283546.68</v>
          </cell>
        </row>
        <row r="734">
          <cell r="A734">
            <v>322000010001</v>
          </cell>
          <cell r="B734" t="str">
            <v>TERRENOS</v>
          </cell>
          <cell r="C734">
            <v>-1504291.48</v>
          </cell>
          <cell r="D734">
            <v>-1504291.48</v>
          </cell>
        </row>
        <row r="735">
          <cell r="A735">
            <v>322000010002</v>
          </cell>
          <cell r="B735" t="str">
            <v>EDIFICACIONES</v>
          </cell>
          <cell r="C735">
            <v>-1779255.2</v>
          </cell>
          <cell r="D735">
            <v>-1779255.2</v>
          </cell>
        </row>
        <row r="736">
          <cell r="A736">
            <v>324</v>
          </cell>
          <cell r="B736" t="str">
            <v>DONACIONES</v>
          </cell>
          <cell r="C736">
            <v>-879.35</v>
          </cell>
          <cell r="D736">
            <v>-879.35</v>
          </cell>
        </row>
        <row r="737">
          <cell r="A737">
            <v>3240</v>
          </cell>
          <cell r="B737" t="str">
            <v>DONACIONES</v>
          </cell>
          <cell r="C737">
            <v>-879.35</v>
          </cell>
          <cell r="D737">
            <v>-879.35</v>
          </cell>
        </row>
        <row r="738">
          <cell r="A738">
            <v>324002</v>
          </cell>
          <cell r="B738" t="str">
            <v>OTRAS DONACIONES</v>
          </cell>
          <cell r="C738">
            <v>-879.35</v>
          </cell>
          <cell r="D738">
            <v>-879.35</v>
          </cell>
        </row>
        <row r="739">
          <cell r="A739">
            <v>3240020300</v>
          </cell>
          <cell r="B739" t="str">
            <v>MUEBLES</v>
          </cell>
          <cell r="C739">
            <v>-879.35</v>
          </cell>
          <cell r="D739">
            <v>-879.35</v>
          </cell>
        </row>
        <row r="740">
          <cell r="A740">
            <v>0</v>
          </cell>
          <cell r="C740"/>
          <cell r="D740"/>
        </row>
        <row r="741">
          <cell r="A741">
            <v>0</v>
          </cell>
          <cell r="B741" t="str">
            <v>TOTAL PATRIMONIO</v>
          </cell>
          <cell r="C741">
            <v>-122464104.09999999</v>
          </cell>
          <cell r="D741">
            <v>-122464104.09999999</v>
          </cell>
        </row>
        <row r="742">
          <cell r="A742">
            <v>0</v>
          </cell>
          <cell r="C742"/>
          <cell r="D742"/>
        </row>
        <row r="743">
          <cell r="A743">
            <v>61</v>
          </cell>
          <cell r="B743" t="str">
            <v>INGRESOS DE OPERACIONES DE INTERMEDIACION</v>
          </cell>
          <cell r="C743">
            <v>-12285777.210000001</v>
          </cell>
          <cell r="D743">
            <v>-12285777.210000001</v>
          </cell>
        </row>
        <row r="744">
          <cell r="A744">
            <v>611</v>
          </cell>
          <cell r="B744" t="str">
            <v>INGRESOS DE OPERACIONES DE INTERMEDIACION</v>
          </cell>
          <cell r="C744">
            <v>-12285777.210000001</v>
          </cell>
          <cell r="D744">
            <v>-12285777.210000001</v>
          </cell>
        </row>
        <row r="745">
          <cell r="A745">
            <v>6110</v>
          </cell>
          <cell r="B745" t="str">
            <v>INGRESOS DE OPERACIONES DE INTERMEDIACION</v>
          </cell>
          <cell r="C745">
            <v>-12285777.210000001</v>
          </cell>
          <cell r="D745">
            <v>-12285777.210000001</v>
          </cell>
        </row>
        <row r="746">
          <cell r="A746">
            <v>611001</v>
          </cell>
          <cell r="B746" t="str">
            <v>CARTERA DE PRESTAMOS</v>
          </cell>
          <cell r="C746">
            <v>-7693636.5199999996</v>
          </cell>
          <cell r="D746">
            <v>-7693636.5199999996</v>
          </cell>
        </row>
        <row r="747">
          <cell r="A747">
            <v>6110010100</v>
          </cell>
          <cell r="B747" t="str">
            <v>INTERESES</v>
          </cell>
          <cell r="C747">
            <v>-7693636.5199999996</v>
          </cell>
          <cell r="D747">
            <v>-7693636.5199999996</v>
          </cell>
        </row>
        <row r="748">
          <cell r="A748">
            <v>611001010001</v>
          </cell>
          <cell r="B748" t="str">
            <v>PACTADOS HASTA UN AÑO PLAZO</v>
          </cell>
          <cell r="C748">
            <v>-26329.65</v>
          </cell>
          <cell r="D748">
            <v>-26329.65</v>
          </cell>
        </row>
        <row r="749">
          <cell r="A749">
            <v>61100101000101</v>
          </cell>
          <cell r="B749" t="str">
            <v>OTORGAMIENTOS ORIGINALES</v>
          </cell>
          <cell r="C749">
            <v>-26329.65</v>
          </cell>
          <cell r="D749">
            <v>-26329.65</v>
          </cell>
        </row>
        <row r="750">
          <cell r="A750">
            <v>611001010002</v>
          </cell>
          <cell r="B750" t="str">
            <v>PACTADOS A MAS DE UN AÑO PLAZO</v>
          </cell>
          <cell r="C750">
            <v>-7667306.8700000001</v>
          </cell>
          <cell r="D750">
            <v>-7667306.8700000001</v>
          </cell>
        </row>
        <row r="751">
          <cell r="A751">
            <v>61100101000201</v>
          </cell>
          <cell r="B751" t="str">
            <v>OTORGAMIENTOS ORIGINALES</v>
          </cell>
          <cell r="C751">
            <v>-7667301.8600000003</v>
          </cell>
          <cell r="D751">
            <v>-7667301.8600000003</v>
          </cell>
        </row>
        <row r="752">
          <cell r="A752">
            <v>61100101000203</v>
          </cell>
          <cell r="B752" t="str">
            <v>INTERESES MORATORIOS</v>
          </cell>
          <cell r="C752">
            <v>-5.01</v>
          </cell>
          <cell r="D752">
            <v>-5.01</v>
          </cell>
        </row>
        <row r="753">
          <cell r="A753">
            <v>611002</v>
          </cell>
          <cell r="B753" t="str">
            <v>CARTERA DE INVERSIONES</v>
          </cell>
          <cell r="C753">
            <v>-4358248.76</v>
          </cell>
          <cell r="D753">
            <v>-4358248.76</v>
          </cell>
        </row>
        <row r="754">
          <cell r="A754">
            <v>6110020100</v>
          </cell>
          <cell r="B754" t="str">
            <v>INTERESES</v>
          </cell>
          <cell r="C754">
            <v>-4358248.76</v>
          </cell>
          <cell r="D754">
            <v>-4358248.76</v>
          </cell>
        </row>
        <row r="755">
          <cell r="A755">
            <v>611002010001</v>
          </cell>
          <cell r="B755" t="str">
            <v>TITULOS VALORES CONSERVADOS PARA NEGOCIACION</v>
          </cell>
          <cell r="C755">
            <v>-4358248.76</v>
          </cell>
          <cell r="D755">
            <v>-4358248.76</v>
          </cell>
        </row>
        <row r="756">
          <cell r="A756">
            <v>61100201000102</v>
          </cell>
          <cell r="B756" t="str">
            <v>TITULOS VALORES TRANSFERIDOS</v>
          </cell>
          <cell r="C756">
            <v>-4358248.76</v>
          </cell>
          <cell r="D756">
            <v>-4358248.76</v>
          </cell>
        </row>
        <row r="757">
          <cell r="A757">
            <v>611004</v>
          </cell>
          <cell r="B757" t="str">
            <v>INTERESES SOBRE DEPOSITOS</v>
          </cell>
          <cell r="C757">
            <v>-233891.93</v>
          </cell>
          <cell r="D757">
            <v>-233891.93</v>
          </cell>
        </row>
        <row r="758">
          <cell r="A758">
            <v>6110040100</v>
          </cell>
          <cell r="B758" t="str">
            <v>EN EL BCR</v>
          </cell>
          <cell r="C758">
            <v>-2687.4</v>
          </cell>
          <cell r="D758">
            <v>-2687.4</v>
          </cell>
        </row>
        <row r="759">
          <cell r="A759">
            <v>611004010001</v>
          </cell>
          <cell r="B759" t="str">
            <v>DEPOSITOS PARA RESERVA DE LIQUDEZ</v>
          </cell>
          <cell r="C759">
            <v>-2687.4</v>
          </cell>
          <cell r="D759">
            <v>-2687.4</v>
          </cell>
        </row>
        <row r="760">
          <cell r="A760">
            <v>6110040200</v>
          </cell>
          <cell r="B760" t="str">
            <v>EN OTRAS INSTITUCIONES FINANCIERAS</v>
          </cell>
          <cell r="C760">
            <v>-231204.53</v>
          </cell>
          <cell r="D760">
            <v>-231204.53</v>
          </cell>
        </row>
        <row r="761">
          <cell r="A761">
            <v>611004020001</v>
          </cell>
          <cell r="B761" t="str">
            <v>OTRAS ENTIDADES DEL SISTEMA FIANCIERO</v>
          </cell>
          <cell r="C761">
            <v>-231204.53</v>
          </cell>
          <cell r="D761">
            <v>-231204.53</v>
          </cell>
        </row>
        <row r="762">
          <cell r="A762">
            <v>61100402000101</v>
          </cell>
          <cell r="B762" t="str">
            <v>DEPOSITOS A LA VISTA</v>
          </cell>
          <cell r="C762">
            <v>-231204.53</v>
          </cell>
          <cell r="D762">
            <v>-231204.53</v>
          </cell>
        </row>
        <row r="763">
          <cell r="A763">
            <v>6110040200010100</v>
          </cell>
          <cell r="B763" t="str">
            <v>BANCOS</v>
          </cell>
          <cell r="C763">
            <v>-231204.53</v>
          </cell>
          <cell r="D763">
            <v>-231204.53</v>
          </cell>
        </row>
        <row r="764">
          <cell r="A764">
            <v>62</v>
          </cell>
          <cell r="B764" t="str">
            <v>INGRESOS DE OTRAS OPERACIONES</v>
          </cell>
          <cell r="C764">
            <v>-5205877.51</v>
          </cell>
          <cell r="D764">
            <v>-5205877.51</v>
          </cell>
        </row>
        <row r="765">
          <cell r="A765">
            <v>621</v>
          </cell>
          <cell r="B765" t="str">
            <v>INGRESOS DE OTRAS OPERACIONES</v>
          </cell>
          <cell r="C765">
            <v>-5205877.51</v>
          </cell>
          <cell r="D765">
            <v>-5205877.51</v>
          </cell>
        </row>
        <row r="766">
          <cell r="A766">
            <v>6210</v>
          </cell>
          <cell r="B766" t="str">
            <v>INGRESOS DE OTRAS OPERACIONES</v>
          </cell>
          <cell r="C766">
            <v>-5205877.51</v>
          </cell>
          <cell r="D766">
            <v>-5205877.51</v>
          </cell>
        </row>
        <row r="767">
          <cell r="A767">
            <v>621002</v>
          </cell>
          <cell r="B767" t="str">
            <v>SERVICIOS TECNICOS</v>
          </cell>
          <cell r="C767">
            <v>-322214.87</v>
          </cell>
          <cell r="D767">
            <v>-322214.87</v>
          </cell>
        </row>
        <row r="768">
          <cell r="A768">
            <v>6210020300</v>
          </cell>
          <cell r="B768" t="str">
            <v>SERVICIOS DE CAPACITACION</v>
          </cell>
          <cell r="C768">
            <v>-97497</v>
          </cell>
          <cell r="D768">
            <v>-97497</v>
          </cell>
        </row>
        <row r="769">
          <cell r="A769">
            <v>6210020700</v>
          </cell>
          <cell r="B769" t="str">
            <v>ASESORIA</v>
          </cell>
          <cell r="C769">
            <v>-7200</v>
          </cell>
          <cell r="D769">
            <v>-7200</v>
          </cell>
        </row>
        <row r="770">
          <cell r="A770">
            <v>6210029100</v>
          </cell>
          <cell r="B770" t="str">
            <v>OTROS</v>
          </cell>
          <cell r="C770">
            <v>-217517.87</v>
          </cell>
          <cell r="D770">
            <v>-217517.87</v>
          </cell>
        </row>
        <row r="771">
          <cell r="A771">
            <v>621002910003</v>
          </cell>
          <cell r="B771" t="str">
            <v>SERVICIO DE SELECCION Y EVALUACION DE RECURSOS HUMANOS</v>
          </cell>
          <cell r="C771">
            <v>-9520</v>
          </cell>
          <cell r="D771">
            <v>-9520</v>
          </cell>
        </row>
        <row r="772">
          <cell r="A772">
            <v>621002910004</v>
          </cell>
          <cell r="B772" t="str">
            <v>SERVICIO DE CIERRE CENTRALIZADO EN CADI</v>
          </cell>
          <cell r="C772">
            <v>-93805.759999999995</v>
          </cell>
          <cell r="D772">
            <v>-93805.759999999995</v>
          </cell>
        </row>
        <row r="773">
          <cell r="A773">
            <v>621002910006</v>
          </cell>
          <cell r="B773" t="str">
            <v>SERVICIO DE ASESORIA MYPE</v>
          </cell>
          <cell r="C773">
            <v>-114192.11</v>
          </cell>
          <cell r="D773">
            <v>-114192.11</v>
          </cell>
        </row>
        <row r="774">
          <cell r="A774">
            <v>621004</v>
          </cell>
          <cell r="B774" t="str">
            <v>SERVICIOS FINANCIEROS</v>
          </cell>
          <cell r="C774">
            <v>-4883662.6399999997</v>
          </cell>
          <cell r="D774">
            <v>-4883662.6399999997</v>
          </cell>
        </row>
        <row r="775">
          <cell r="A775">
            <v>6210040400</v>
          </cell>
          <cell r="B775" t="str">
            <v>OTROS</v>
          </cell>
          <cell r="C775">
            <v>-4883662.6399999997</v>
          </cell>
          <cell r="D775">
            <v>-4883662.6399999997</v>
          </cell>
        </row>
        <row r="776">
          <cell r="A776">
            <v>621004040006</v>
          </cell>
          <cell r="B776" t="str">
            <v>SERVICIO DE SALUD A TU ALCANCE</v>
          </cell>
          <cell r="C776">
            <v>-6024.77</v>
          </cell>
          <cell r="D776">
            <v>-6024.77</v>
          </cell>
        </row>
        <row r="777">
          <cell r="A777">
            <v>621004040009</v>
          </cell>
          <cell r="B777" t="str">
            <v>COMISION POR PAGO REMESAS FAMILIARES</v>
          </cell>
          <cell r="C777">
            <v>-417934.87</v>
          </cell>
          <cell r="D777">
            <v>-417934.87</v>
          </cell>
        </row>
        <row r="778">
          <cell r="A778">
            <v>621004040010</v>
          </cell>
          <cell r="B778" t="str">
            <v>RESGUARDO Y CUSTODIA DE DOCUMENTOS</v>
          </cell>
          <cell r="C778">
            <v>-9236.2000000000007</v>
          </cell>
          <cell r="D778">
            <v>-9236.2000000000007</v>
          </cell>
        </row>
        <row r="779">
          <cell r="A779">
            <v>621004040018</v>
          </cell>
          <cell r="B779" t="str">
            <v>COMISIONES POR COMPRA TARJETAS DE DEBITO</v>
          </cell>
          <cell r="C779">
            <v>-234280.63</v>
          </cell>
          <cell r="D779">
            <v>-234280.63</v>
          </cell>
        </row>
        <row r="780">
          <cell r="A780">
            <v>621004040020</v>
          </cell>
          <cell r="B780" t="str">
            <v>COMISONES POR SERVICIO DE RETIRO TARJETA DE CREDITO ATMS</v>
          </cell>
          <cell r="C780">
            <v>-139.80000000000001</v>
          </cell>
          <cell r="D780">
            <v>-139.80000000000001</v>
          </cell>
        </row>
        <row r="781">
          <cell r="A781">
            <v>621004040021</v>
          </cell>
          <cell r="B781" t="str">
            <v>COMISIONES POR SERVICIO RETIRO DE EFECTIVO TARJETA DE DEBITO</v>
          </cell>
          <cell r="C781">
            <v>-31588.2</v>
          </cell>
          <cell r="D781">
            <v>-31588.2</v>
          </cell>
        </row>
        <row r="782">
          <cell r="A782">
            <v>621004040022</v>
          </cell>
          <cell r="B782" t="str">
            <v>COMISION RUTEO TRANSACCIONES TARJETA DE CREDITO POS</v>
          </cell>
          <cell r="C782">
            <v>-591547.43000000005</v>
          </cell>
          <cell r="D782">
            <v>-591547.43000000005</v>
          </cell>
        </row>
        <row r="783">
          <cell r="A783">
            <v>621004040023</v>
          </cell>
          <cell r="B783" t="str">
            <v>COMISION RUTEO TRANSACCIONES TARJETA DE DEBITO POS</v>
          </cell>
          <cell r="C783">
            <v>-277598.17</v>
          </cell>
          <cell r="D783">
            <v>-277598.17</v>
          </cell>
        </row>
        <row r="784">
          <cell r="A784">
            <v>621004040027</v>
          </cell>
          <cell r="B784" t="str">
            <v>ADMINISTRACION TARJETA DE CREDITO</v>
          </cell>
          <cell r="C784">
            <v>-1077496.04</v>
          </cell>
          <cell r="D784">
            <v>-1077496.04</v>
          </cell>
        </row>
        <row r="785">
          <cell r="A785">
            <v>621004040028</v>
          </cell>
          <cell r="B785" t="str">
            <v>ADMINISTRACION TARJETA DE DEBITO</v>
          </cell>
          <cell r="C785">
            <v>-702231.3</v>
          </cell>
          <cell r="D785">
            <v>-702231.3</v>
          </cell>
        </row>
        <row r="786">
          <cell r="A786">
            <v>621004040031</v>
          </cell>
          <cell r="B786" t="str">
            <v>SERVICIO SARO</v>
          </cell>
          <cell r="C786">
            <v>-133805.51999999999</v>
          </cell>
          <cell r="D786">
            <v>-133805.51999999999</v>
          </cell>
        </row>
        <row r="787">
          <cell r="A787">
            <v>621004040032</v>
          </cell>
          <cell r="B787" t="str">
            <v>SERVICIO CREDIT SCORING</v>
          </cell>
          <cell r="C787">
            <v>-136283.4</v>
          </cell>
          <cell r="D787">
            <v>-136283.4</v>
          </cell>
        </row>
        <row r="788">
          <cell r="A788">
            <v>621004040044</v>
          </cell>
          <cell r="B788" t="str">
            <v>COMISIONES POR SERVICIO DE RED ATM´S</v>
          </cell>
          <cell r="C788">
            <v>-334377.98</v>
          </cell>
          <cell r="D788">
            <v>-334377.98</v>
          </cell>
        </row>
        <row r="789">
          <cell r="A789">
            <v>621004040045</v>
          </cell>
          <cell r="B789" t="str">
            <v>ADMINISTRACION Y OTROS SERVICIOS ATM´S</v>
          </cell>
          <cell r="C789">
            <v>-36700</v>
          </cell>
          <cell r="D789">
            <v>-36700</v>
          </cell>
        </row>
        <row r="790">
          <cell r="A790">
            <v>621004040047</v>
          </cell>
          <cell r="B790" t="str">
            <v>CORRESPONSALES NO BANCARIOS</v>
          </cell>
          <cell r="C790">
            <v>-63613.05</v>
          </cell>
          <cell r="D790">
            <v>-63613.05</v>
          </cell>
        </row>
        <row r="791">
          <cell r="A791">
            <v>62100404004701</v>
          </cell>
          <cell r="B791" t="str">
            <v>COMISION POR SERVICIO DE RED DE CNB</v>
          </cell>
          <cell r="C791">
            <v>-62957.7</v>
          </cell>
          <cell r="D791">
            <v>-62957.7</v>
          </cell>
        </row>
        <row r="792">
          <cell r="A792">
            <v>62100404004703</v>
          </cell>
          <cell r="B792" t="str">
            <v>COMISION DE SERVICIOS CNB´S ADMINISTRADOS POR FEDESERVI</v>
          </cell>
          <cell r="C792">
            <v>-655.35</v>
          </cell>
          <cell r="D792">
            <v>-655.35</v>
          </cell>
        </row>
        <row r="793">
          <cell r="A793">
            <v>621004040048</v>
          </cell>
          <cell r="B793" t="str">
            <v>ADMINISTRACION Y OTROS SERVICIOS CNB</v>
          </cell>
          <cell r="C793">
            <v>-23410.1</v>
          </cell>
          <cell r="D793">
            <v>-23410.1</v>
          </cell>
        </row>
        <row r="794">
          <cell r="A794">
            <v>621004040049</v>
          </cell>
          <cell r="B794" t="str">
            <v>COMISION POR OPERACIONES INTERENTIDADES</v>
          </cell>
          <cell r="C794">
            <v>-1984.5</v>
          </cell>
          <cell r="D794">
            <v>-1984.5</v>
          </cell>
        </row>
        <row r="795">
          <cell r="A795">
            <v>621004040050</v>
          </cell>
          <cell r="B795" t="str">
            <v>COMISION POR SERVICIO DE COLECTURIA BELCORP</v>
          </cell>
          <cell r="C795">
            <v>-915.59</v>
          </cell>
          <cell r="D795">
            <v>-915.59</v>
          </cell>
        </row>
        <row r="796">
          <cell r="A796">
            <v>621004040051</v>
          </cell>
          <cell r="B796" t="str">
            <v>SERVICIO DE ORGANIZACION Y METODOS</v>
          </cell>
          <cell r="C796">
            <v>-1200</v>
          </cell>
          <cell r="D796">
            <v>-1200</v>
          </cell>
        </row>
        <row r="797">
          <cell r="A797">
            <v>621004040056</v>
          </cell>
          <cell r="B797" t="str">
            <v>SERVICIO DE BANCA MOVIL</v>
          </cell>
          <cell r="C797">
            <v>-307312.44</v>
          </cell>
          <cell r="D797">
            <v>-307312.44</v>
          </cell>
        </row>
        <row r="798">
          <cell r="A798">
            <v>62100404005601</v>
          </cell>
          <cell r="B798" t="str">
            <v>COMISION POR SERVICIO DE BANCA MOVIL</v>
          </cell>
          <cell r="C798">
            <v>-74331.69</v>
          </cell>
          <cell r="D798">
            <v>-74331.69</v>
          </cell>
        </row>
        <row r="799">
          <cell r="A799">
            <v>62100404005602</v>
          </cell>
          <cell r="B799" t="str">
            <v>SERVICIO DE ADMINISTRACION DE BANCA MOVIL</v>
          </cell>
          <cell r="C799">
            <v>-232980.75</v>
          </cell>
          <cell r="D799">
            <v>-232980.75</v>
          </cell>
        </row>
        <row r="800">
          <cell r="A800">
            <v>621004040060</v>
          </cell>
          <cell r="B800" t="str">
            <v>CALL CENTER TARJETAS</v>
          </cell>
          <cell r="C800">
            <v>-460514.19</v>
          </cell>
          <cell r="D800">
            <v>-460514.19</v>
          </cell>
        </row>
        <row r="801">
          <cell r="A801">
            <v>621004040061</v>
          </cell>
          <cell r="B801" t="str">
            <v>SERVICIOS DE COLECTURIA</v>
          </cell>
          <cell r="C801">
            <v>-1152.18</v>
          </cell>
          <cell r="D801">
            <v>-1152.18</v>
          </cell>
        </row>
        <row r="802">
          <cell r="A802">
            <v>621004040065</v>
          </cell>
          <cell r="B802" t="str">
            <v>COMISION POR SERVICIOS DE COMERCIALIZACION</v>
          </cell>
          <cell r="C802">
            <v>-51.49</v>
          </cell>
          <cell r="D802">
            <v>-51.49</v>
          </cell>
        </row>
        <row r="803">
          <cell r="A803">
            <v>62100404006501</v>
          </cell>
          <cell r="B803" t="str">
            <v>COMERCIALIZACION DE SEGURO REMESAS FAMILIARES</v>
          </cell>
          <cell r="C803">
            <v>-51.49</v>
          </cell>
          <cell r="D803">
            <v>-51.49</v>
          </cell>
        </row>
        <row r="804">
          <cell r="A804">
            <v>621004040066</v>
          </cell>
          <cell r="B804" t="str">
            <v>SERVICIO DE KIOSKOS FINANCIEROS</v>
          </cell>
          <cell r="C804">
            <v>-3699.34</v>
          </cell>
          <cell r="D804">
            <v>-3699.34</v>
          </cell>
        </row>
        <row r="805">
          <cell r="A805">
            <v>62100404006601</v>
          </cell>
          <cell r="B805" t="str">
            <v>COMISION POR USO DE KIOSKOS</v>
          </cell>
          <cell r="C805">
            <v>-2.71</v>
          </cell>
          <cell r="D805">
            <v>-2.71</v>
          </cell>
        </row>
        <row r="806">
          <cell r="A806">
            <v>62100404006602</v>
          </cell>
          <cell r="B806" t="str">
            <v>COMISION POR RUTEO DE TRANSACCION DE KIOSKOS</v>
          </cell>
          <cell r="C806">
            <v>-21.63</v>
          </cell>
          <cell r="D806">
            <v>-21.63</v>
          </cell>
        </row>
        <row r="807">
          <cell r="A807">
            <v>62100404006603</v>
          </cell>
          <cell r="B807" t="str">
            <v>COMISION POR SERVICIO DE ADMINISTRACION DE KIOSKOS</v>
          </cell>
          <cell r="C807">
            <v>-3675</v>
          </cell>
          <cell r="D807">
            <v>-3675</v>
          </cell>
        </row>
        <row r="808">
          <cell r="A808">
            <v>621004040068</v>
          </cell>
          <cell r="B808" t="str">
            <v>INGRESO POR SERVICIOS DE AGENCIAS DE FEDECREDITO</v>
          </cell>
          <cell r="C808">
            <v>-8949.16</v>
          </cell>
          <cell r="D808">
            <v>-8949.16</v>
          </cell>
        </row>
        <row r="809">
          <cell r="A809">
            <v>62100404006801</v>
          </cell>
          <cell r="B809" t="str">
            <v>AGENCIA MULTIPLAZA</v>
          </cell>
          <cell r="C809">
            <v>-5779.4</v>
          </cell>
          <cell r="D809">
            <v>-5779.4</v>
          </cell>
        </row>
        <row r="810">
          <cell r="A810">
            <v>62100404006802</v>
          </cell>
          <cell r="B810" t="str">
            <v>AGENCIA WORLD TRADE CENTER</v>
          </cell>
          <cell r="C810">
            <v>-3169.76</v>
          </cell>
          <cell r="D810">
            <v>-3169.76</v>
          </cell>
        </row>
        <row r="811">
          <cell r="A811">
            <v>621004040069</v>
          </cell>
          <cell r="B811" t="str">
            <v>COMISIONES POR SERVICIO DE COMERCIOS AFILIADOS</v>
          </cell>
          <cell r="C811">
            <v>-1.17</v>
          </cell>
          <cell r="D811">
            <v>-1.17</v>
          </cell>
        </row>
        <row r="812">
          <cell r="A812">
            <v>62100404006901</v>
          </cell>
          <cell r="B812" t="str">
            <v>TASA DE INTERCAMBIO FIJA</v>
          </cell>
          <cell r="C812">
            <v>-1.07</v>
          </cell>
          <cell r="D812">
            <v>-1.07</v>
          </cell>
        </row>
        <row r="813">
          <cell r="A813">
            <v>6210040400690100</v>
          </cell>
          <cell r="B813" t="str">
            <v>COMISION POR COMPRAS CON TARJETAS DEL SISTEMA FEDECREDITO TD</v>
          </cell>
          <cell r="C813">
            <v>-0.44</v>
          </cell>
          <cell r="D813">
            <v>-0.44</v>
          </cell>
        </row>
        <row r="814">
          <cell r="A814">
            <v>6210040400690100</v>
          </cell>
          <cell r="B814" t="str">
            <v>COMISION POR COMPRAS CON TARJETAS DEL SISTEMA FEDECREDITO TC</v>
          </cell>
          <cell r="C814">
            <v>-0.63</v>
          </cell>
          <cell r="D814">
            <v>-0.63</v>
          </cell>
        </row>
        <row r="815">
          <cell r="A815">
            <v>62100404006902</v>
          </cell>
          <cell r="B815" t="str">
            <v>TASA DE ADQUIRENCIA</v>
          </cell>
          <cell r="C815">
            <v>-0.1</v>
          </cell>
          <cell r="D815">
            <v>-0.1</v>
          </cell>
        </row>
        <row r="816">
          <cell r="A816">
            <v>6210040400690200</v>
          </cell>
          <cell r="B816" t="str">
            <v>COMISION POR COMPRAS CON TARJETAS DEL SISTEMA FEDECREDITO TD</v>
          </cell>
          <cell r="C816">
            <v>-0.04</v>
          </cell>
          <cell r="D816">
            <v>-0.04</v>
          </cell>
        </row>
        <row r="817">
          <cell r="A817">
            <v>6210040400690200</v>
          </cell>
          <cell r="B817" t="str">
            <v>COMISION POR COMPRAS CON TARJETAS DEL SISTEMA FEDECREDITO TC</v>
          </cell>
          <cell r="C817">
            <v>-0.06</v>
          </cell>
          <cell r="D817">
            <v>-0.06</v>
          </cell>
        </row>
        <row r="818">
          <cell r="A818">
            <v>621004040099</v>
          </cell>
          <cell r="B818" t="str">
            <v>OTROS</v>
          </cell>
          <cell r="C818">
            <v>-21615.119999999999</v>
          </cell>
          <cell r="D818">
            <v>-21615.119999999999</v>
          </cell>
        </row>
        <row r="819">
          <cell r="A819">
            <v>63</v>
          </cell>
          <cell r="B819" t="str">
            <v>INGRESOS NO OPERACIONALES</v>
          </cell>
          <cell r="C819">
            <v>-303994.17</v>
          </cell>
          <cell r="D819">
            <v>-303994.17</v>
          </cell>
        </row>
        <row r="820">
          <cell r="A820">
            <v>631</v>
          </cell>
          <cell r="B820" t="str">
            <v>INGRESOS NO OPERACIONALES</v>
          </cell>
          <cell r="C820">
            <v>-303994.17</v>
          </cell>
          <cell r="D820">
            <v>-303994.17</v>
          </cell>
        </row>
        <row r="821">
          <cell r="A821">
            <v>6310</v>
          </cell>
          <cell r="B821" t="str">
            <v>INGRESOS NO OPERACIONALES</v>
          </cell>
          <cell r="C821">
            <v>-303994.17</v>
          </cell>
          <cell r="D821">
            <v>-303994.17</v>
          </cell>
        </row>
        <row r="822">
          <cell r="A822">
            <v>631001</v>
          </cell>
          <cell r="B822" t="str">
            <v>INGRESOS DE EJERCICIOS ANTERIORES</v>
          </cell>
          <cell r="C822">
            <v>-80492.72</v>
          </cell>
          <cell r="D822">
            <v>-80492.72</v>
          </cell>
        </row>
        <row r="823">
          <cell r="A823">
            <v>6310010300</v>
          </cell>
          <cell r="B823" t="str">
            <v>RECUPERACIONES DE GASTOS</v>
          </cell>
          <cell r="C823">
            <v>-4368.84</v>
          </cell>
          <cell r="D823">
            <v>-4368.84</v>
          </cell>
        </row>
        <row r="824">
          <cell r="A824">
            <v>6310010400</v>
          </cell>
          <cell r="B824" t="str">
            <v>LIBERACI¢N DE RESERVAS DE SANEAMIENTO</v>
          </cell>
          <cell r="C824">
            <v>-76123.88</v>
          </cell>
          <cell r="D824">
            <v>-76123.88</v>
          </cell>
        </row>
        <row r="825">
          <cell r="A825">
            <v>631001040001</v>
          </cell>
          <cell r="B825" t="str">
            <v>CAPITAL</v>
          </cell>
          <cell r="C825">
            <v>-5250.86</v>
          </cell>
          <cell r="D825">
            <v>-5250.86</v>
          </cell>
        </row>
        <row r="826">
          <cell r="A826">
            <v>63100104000101</v>
          </cell>
          <cell r="B826" t="str">
            <v>RESERVA PRESTAMOS CATEGORIA A2 Y B</v>
          </cell>
          <cell r="C826">
            <v>-5250.86</v>
          </cell>
          <cell r="D826">
            <v>-5250.86</v>
          </cell>
        </row>
        <row r="827">
          <cell r="A827">
            <v>631001040002</v>
          </cell>
          <cell r="B827" t="str">
            <v>INTERESES</v>
          </cell>
          <cell r="C827">
            <v>-49.68</v>
          </cell>
          <cell r="D827">
            <v>-49.68</v>
          </cell>
        </row>
        <row r="828">
          <cell r="A828">
            <v>63100104000201</v>
          </cell>
          <cell r="B828" t="str">
            <v>RESERVA PRESTAMOS CATEGORIA A2 Y B</v>
          </cell>
          <cell r="C828">
            <v>-49.68</v>
          </cell>
          <cell r="D828">
            <v>-49.68</v>
          </cell>
        </row>
        <row r="829">
          <cell r="A829">
            <v>631001040003</v>
          </cell>
          <cell r="B829" t="str">
            <v>CUENTAS POR COBRAR</v>
          </cell>
          <cell r="C829">
            <v>-2324.1799999999998</v>
          </cell>
          <cell r="D829">
            <v>-2324.1799999999998</v>
          </cell>
        </row>
        <row r="830">
          <cell r="A830">
            <v>631001040006</v>
          </cell>
          <cell r="B830" t="str">
            <v>RESERVA VOLUNTARIA DE PRESTAMOS</v>
          </cell>
          <cell r="C830">
            <v>-68499.16</v>
          </cell>
          <cell r="D830">
            <v>-68499.16</v>
          </cell>
        </row>
        <row r="831">
          <cell r="A831">
            <v>631003</v>
          </cell>
          <cell r="B831" t="str">
            <v>INGRESOS POR EXPLOTACION DE ACTIVOS</v>
          </cell>
          <cell r="C831">
            <v>-18000</v>
          </cell>
          <cell r="D831">
            <v>-18000</v>
          </cell>
        </row>
        <row r="832">
          <cell r="A832">
            <v>6310030100</v>
          </cell>
          <cell r="B832" t="str">
            <v>ACTIVO FIJO</v>
          </cell>
          <cell r="C832">
            <v>-18000</v>
          </cell>
          <cell r="D832">
            <v>-18000</v>
          </cell>
        </row>
        <row r="833">
          <cell r="A833">
            <v>631003010001</v>
          </cell>
          <cell r="B833" t="str">
            <v>INMUEBLES</v>
          </cell>
          <cell r="C833">
            <v>-18000</v>
          </cell>
          <cell r="D833">
            <v>-18000</v>
          </cell>
        </row>
        <row r="834">
          <cell r="A834">
            <v>631099</v>
          </cell>
          <cell r="B834" t="str">
            <v>OTROS</v>
          </cell>
          <cell r="C834">
            <v>-205501.45</v>
          </cell>
          <cell r="D834">
            <v>-205501.45</v>
          </cell>
        </row>
        <row r="835">
          <cell r="A835">
            <v>6310990100</v>
          </cell>
          <cell r="B835" t="str">
            <v>OTROS</v>
          </cell>
          <cell r="C835">
            <v>-205501.45</v>
          </cell>
          <cell r="D835">
            <v>-205501.45</v>
          </cell>
        </row>
        <row r="836">
          <cell r="A836">
            <v>631099010008</v>
          </cell>
          <cell r="B836" t="str">
            <v>ASISTENCIA MEDICA</v>
          </cell>
          <cell r="C836">
            <v>-955.74</v>
          </cell>
          <cell r="D836">
            <v>-955.74</v>
          </cell>
        </row>
        <row r="837">
          <cell r="A837">
            <v>631099010010</v>
          </cell>
          <cell r="B837" t="str">
            <v>INGRESOS POR SOBREGIRO DISPONIBLE DE ENTIDADES SOCIAS</v>
          </cell>
          <cell r="C837">
            <v>-21250.22</v>
          </cell>
          <cell r="D837">
            <v>-21250.22</v>
          </cell>
        </row>
        <row r="838">
          <cell r="A838">
            <v>631099010099</v>
          </cell>
          <cell r="B838" t="str">
            <v>OTROS</v>
          </cell>
          <cell r="C838">
            <v>-183295.49</v>
          </cell>
          <cell r="D838">
            <v>-183295.49</v>
          </cell>
        </row>
        <row r="839">
          <cell r="A839">
            <v>0</v>
          </cell>
          <cell r="C839"/>
          <cell r="D839"/>
        </row>
        <row r="840">
          <cell r="A840">
            <v>0</v>
          </cell>
          <cell r="B840" t="str">
            <v>TOTAL INGRESOS</v>
          </cell>
          <cell r="C840">
            <v>-17795648.890000001</v>
          </cell>
          <cell r="D840">
            <v>-17795648.890000001</v>
          </cell>
        </row>
        <row r="841">
          <cell r="A841">
            <v>0</v>
          </cell>
          <cell r="C841"/>
          <cell r="D841"/>
        </row>
        <row r="842">
          <cell r="A842">
            <v>0</v>
          </cell>
          <cell r="B842" t="str">
            <v>TOTAL CUENTAS ACREEDORAS</v>
          </cell>
          <cell r="C842">
            <v>-609245493.85000002</v>
          </cell>
          <cell r="D842">
            <v>-609245493.85000002</v>
          </cell>
        </row>
        <row r="843">
          <cell r="A843">
            <v>0</v>
          </cell>
          <cell r="C843"/>
          <cell r="D843"/>
        </row>
        <row r="844">
          <cell r="A844">
            <v>0</v>
          </cell>
          <cell r="B844" t="str">
            <v>CUENTAS DE ORDEN</v>
          </cell>
          <cell r="C844">
            <v>0</v>
          </cell>
          <cell r="D844">
            <v>0</v>
          </cell>
        </row>
        <row r="845">
          <cell r="A845">
            <v>0</v>
          </cell>
          <cell r="C845"/>
          <cell r="D845"/>
        </row>
        <row r="846">
          <cell r="A846">
            <v>91</v>
          </cell>
          <cell r="B846" t="str">
            <v>INFORMACION FINANCIERA</v>
          </cell>
          <cell r="C846">
            <v>208828549.30000001</v>
          </cell>
          <cell r="D846">
            <v>208828549.30000001</v>
          </cell>
        </row>
        <row r="847">
          <cell r="A847">
            <v>911</v>
          </cell>
          <cell r="B847" t="str">
            <v>DERECHOS Y OBLIGACIONES POR CREDITOS</v>
          </cell>
          <cell r="C847">
            <v>71235561.120000005</v>
          </cell>
          <cell r="D847">
            <v>71235561.120000005</v>
          </cell>
        </row>
        <row r="848">
          <cell r="A848">
            <v>9110</v>
          </cell>
          <cell r="B848" t="str">
            <v>DERECHOS Y OBLIGACIONES POR CREDITOS</v>
          </cell>
          <cell r="C848">
            <v>71235561.120000005</v>
          </cell>
          <cell r="D848">
            <v>71235561.120000005</v>
          </cell>
        </row>
        <row r="849">
          <cell r="A849">
            <v>911001</v>
          </cell>
          <cell r="B849" t="str">
            <v>DISPONIBILIDAD POR CREDITOS OBTENIDOS</v>
          </cell>
          <cell r="C849">
            <v>71235561.120000005</v>
          </cell>
          <cell r="D849">
            <v>71235561.120000005</v>
          </cell>
        </row>
        <row r="850">
          <cell r="A850">
            <v>9110010101</v>
          </cell>
          <cell r="B850" t="str">
            <v>OTORGADOS POR EL BMI</v>
          </cell>
          <cell r="C850">
            <v>46448364.759999998</v>
          </cell>
          <cell r="D850">
            <v>46448364.759999998</v>
          </cell>
        </row>
        <row r="851">
          <cell r="A851">
            <v>9110010501</v>
          </cell>
          <cell r="B851" t="str">
            <v>OTORGADOS POR BANCOS</v>
          </cell>
          <cell r="C851">
            <v>3418162.57</v>
          </cell>
          <cell r="D851">
            <v>3418162.57</v>
          </cell>
        </row>
        <row r="852">
          <cell r="A852">
            <v>9110010601</v>
          </cell>
          <cell r="B852" t="str">
            <v>OTRAS ENTIDADES DEL SISTEMA FINANCIERO</v>
          </cell>
          <cell r="C852">
            <v>7450975</v>
          </cell>
          <cell r="D852">
            <v>7450975</v>
          </cell>
        </row>
        <row r="853">
          <cell r="A853">
            <v>9110010701</v>
          </cell>
          <cell r="B853" t="str">
            <v>OTORGADOS POR BANCOS EXTRANJEROS</v>
          </cell>
          <cell r="C853">
            <v>13918058.789999999</v>
          </cell>
          <cell r="D853">
            <v>13918058.789999999</v>
          </cell>
        </row>
        <row r="854">
          <cell r="A854">
            <v>912</v>
          </cell>
          <cell r="B854" t="str">
            <v>FONDOS EN ADMINISTRACION</v>
          </cell>
          <cell r="C854">
            <v>6652250.0099999998</v>
          </cell>
          <cell r="D854">
            <v>6652250.0099999998</v>
          </cell>
        </row>
        <row r="855">
          <cell r="A855">
            <v>9120</v>
          </cell>
          <cell r="B855" t="str">
            <v>FONDOS EN ADMINISTRACION</v>
          </cell>
          <cell r="C855">
            <v>6652250.0099999998</v>
          </cell>
          <cell r="D855">
            <v>6652250.0099999998</v>
          </cell>
        </row>
        <row r="856">
          <cell r="A856">
            <v>912000</v>
          </cell>
          <cell r="B856" t="str">
            <v>FONDOS EN ADMINISTRACION</v>
          </cell>
          <cell r="C856">
            <v>6652250.0099999998</v>
          </cell>
          <cell r="D856">
            <v>6652250.0099999998</v>
          </cell>
        </row>
        <row r="857">
          <cell r="A857">
            <v>9120000001</v>
          </cell>
          <cell r="B857" t="str">
            <v>FONDOS EN ADMINISTRACION</v>
          </cell>
          <cell r="C857">
            <v>6652250.0099999998</v>
          </cell>
          <cell r="D857">
            <v>6652250.0099999998</v>
          </cell>
        </row>
        <row r="858">
          <cell r="A858">
            <v>912000000101</v>
          </cell>
          <cell r="B858" t="str">
            <v>PRODERNOR</v>
          </cell>
          <cell r="C858">
            <v>6346.6</v>
          </cell>
          <cell r="D858">
            <v>6346.6</v>
          </cell>
        </row>
        <row r="859">
          <cell r="A859">
            <v>912000000199</v>
          </cell>
          <cell r="B859" t="str">
            <v>OTROS FONDOS</v>
          </cell>
          <cell r="C859">
            <v>6645903.4100000001</v>
          </cell>
          <cell r="D859">
            <v>6645903.4100000001</v>
          </cell>
        </row>
        <row r="860">
          <cell r="A860">
            <v>91200000019901</v>
          </cell>
          <cell r="B860" t="str">
            <v>PROYECTO IMCA - FEDECREDITO</v>
          </cell>
          <cell r="C860">
            <v>5257165.34</v>
          </cell>
          <cell r="D860">
            <v>5257165.34</v>
          </cell>
        </row>
        <row r="861">
          <cell r="A861">
            <v>9120000001990090</v>
          </cell>
          <cell r="B861" t="str">
            <v>APORTE IMCA WSBI</v>
          </cell>
          <cell r="C861">
            <v>1800000</v>
          </cell>
          <cell r="D861">
            <v>1800000</v>
          </cell>
        </row>
        <row r="862">
          <cell r="A862">
            <v>9120000001990090</v>
          </cell>
          <cell r="B862" t="str">
            <v>APORTE ENTIDADES SOCIAS</v>
          </cell>
          <cell r="C862">
            <v>1999980.8</v>
          </cell>
          <cell r="D862">
            <v>1999980.8</v>
          </cell>
        </row>
        <row r="863">
          <cell r="A863">
            <v>9120000001990090</v>
          </cell>
          <cell r="B863" t="str">
            <v>APORTE FEDECREDITO</v>
          </cell>
          <cell r="C863">
            <v>1457184.54</v>
          </cell>
          <cell r="D863">
            <v>1457184.54</v>
          </cell>
        </row>
        <row r="864">
          <cell r="A864">
            <v>91200000019902</v>
          </cell>
          <cell r="B864" t="str">
            <v>PROYECTO IMCA - FEDECREDITO</v>
          </cell>
          <cell r="C864">
            <v>1388738.07</v>
          </cell>
          <cell r="D864">
            <v>1388738.07</v>
          </cell>
        </row>
        <row r="865">
          <cell r="A865">
            <v>915</v>
          </cell>
          <cell r="B865" t="str">
            <v>INTERESES SOBRE PRESTAMOS DE DUDOSA RECUPERACION</v>
          </cell>
          <cell r="C865">
            <v>54227.38</v>
          </cell>
          <cell r="D865">
            <v>54227.38</v>
          </cell>
        </row>
        <row r="866">
          <cell r="A866">
            <v>9150</v>
          </cell>
          <cell r="B866" t="str">
            <v>INTERESES SOBRE PRESTAMOS DE DUDOSA RECUPERACION</v>
          </cell>
          <cell r="C866">
            <v>54227.38</v>
          </cell>
          <cell r="D866">
            <v>54227.38</v>
          </cell>
        </row>
        <row r="867">
          <cell r="A867">
            <v>915000</v>
          </cell>
          <cell r="B867" t="str">
            <v>INTERESES SOBRE PRESTAMOS DE DUDOSA RECUPERACION</v>
          </cell>
          <cell r="C867">
            <v>54227.38</v>
          </cell>
          <cell r="D867">
            <v>54227.38</v>
          </cell>
        </row>
        <row r="868">
          <cell r="A868">
            <v>916</v>
          </cell>
          <cell r="B868" t="str">
            <v>CARTERA DE PRESTAMOS DE DUDOSA RECUPERACION</v>
          </cell>
          <cell r="C868">
            <v>130610861.81</v>
          </cell>
          <cell r="D868">
            <v>130610861.81</v>
          </cell>
        </row>
        <row r="869">
          <cell r="A869">
            <v>9160</v>
          </cell>
          <cell r="B869" t="str">
            <v>CARTERA DE PRESTAMOS PIGNORADA</v>
          </cell>
          <cell r="C869">
            <v>130610861.81</v>
          </cell>
          <cell r="D869">
            <v>130610861.81</v>
          </cell>
        </row>
        <row r="870">
          <cell r="A870">
            <v>916001</v>
          </cell>
          <cell r="B870" t="str">
            <v>A FAVOR DEL BMI</v>
          </cell>
          <cell r="C870">
            <v>12305303.800000001</v>
          </cell>
          <cell r="D870">
            <v>12305303.800000001</v>
          </cell>
        </row>
        <row r="871">
          <cell r="A871">
            <v>9160010901</v>
          </cell>
          <cell r="B871" t="str">
            <v>PRESTAMOS A OTROS</v>
          </cell>
          <cell r="C871">
            <v>12305303.800000001</v>
          </cell>
          <cell r="D871">
            <v>12305303.800000001</v>
          </cell>
        </row>
        <row r="872">
          <cell r="A872">
            <v>916005</v>
          </cell>
          <cell r="B872" t="str">
            <v>A FAVOR DE OTRAS ENTIDADES DEL SISTEMA FINANCIERO</v>
          </cell>
          <cell r="C872">
            <v>14916950.82</v>
          </cell>
          <cell r="D872">
            <v>14916950.82</v>
          </cell>
        </row>
        <row r="873">
          <cell r="A873">
            <v>9160050901</v>
          </cell>
          <cell r="B873" t="str">
            <v>PRESTAMOS A OTROS</v>
          </cell>
          <cell r="C873">
            <v>14916950.82</v>
          </cell>
          <cell r="D873">
            <v>14916950.82</v>
          </cell>
        </row>
        <row r="874">
          <cell r="A874">
            <v>916005090101</v>
          </cell>
          <cell r="B874" t="str">
            <v>BANCOS</v>
          </cell>
          <cell r="C874">
            <v>14916950.82</v>
          </cell>
          <cell r="D874">
            <v>14916950.82</v>
          </cell>
        </row>
        <row r="875">
          <cell r="A875">
            <v>916006</v>
          </cell>
          <cell r="B875" t="str">
            <v>A FAVOR DE OTRAS ENTIDADES EXTRANJERAS</v>
          </cell>
          <cell r="C875">
            <v>103388607.19</v>
          </cell>
          <cell r="D875">
            <v>103388607.19</v>
          </cell>
        </row>
        <row r="876">
          <cell r="A876">
            <v>9160060901</v>
          </cell>
          <cell r="B876" t="str">
            <v>PRESTAMOS A OTROS</v>
          </cell>
          <cell r="C876">
            <v>103388607.19</v>
          </cell>
          <cell r="D876">
            <v>103388607.19</v>
          </cell>
        </row>
        <row r="877">
          <cell r="A877">
            <v>917</v>
          </cell>
          <cell r="B877" t="str">
            <v>SALDOS A CARGO DE DEUDORES</v>
          </cell>
          <cell r="C877">
            <v>275648.98</v>
          </cell>
          <cell r="D877">
            <v>275648.98</v>
          </cell>
        </row>
        <row r="878">
          <cell r="A878">
            <v>9170</v>
          </cell>
          <cell r="B878" t="str">
            <v>SALDOS A CARGO DE DEUDORES</v>
          </cell>
          <cell r="C878">
            <v>275648.98</v>
          </cell>
          <cell r="D878">
            <v>275648.98</v>
          </cell>
        </row>
        <row r="879">
          <cell r="A879">
            <v>917000</v>
          </cell>
          <cell r="B879" t="str">
            <v>SALDOS A CARGO DE DEUDORES</v>
          </cell>
          <cell r="C879">
            <v>275648.98</v>
          </cell>
          <cell r="D879">
            <v>275648.98</v>
          </cell>
        </row>
        <row r="880">
          <cell r="A880">
            <v>9170000001</v>
          </cell>
          <cell r="B880" t="str">
            <v>SALDOS A CARGO DE DEUDORES</v>
          </cell>
          <cell r="C880">
            <v>275648.98</v>
          </cell>
          <cell r="D880">
            <v>275648.98</v>
          </cell>
        </row>
        <row r="881">
          <cell r="A881">
            <v>917000000104</v>
          </cell>
          <cell r="B881" t="str">
            <v>OTROS</v>
          </cell>
          <cell r="C881">
            <v>275648.98</v>
          </cell>
          <cell r="D881">
            <v>275648.98</v>
          </cell>
        </row>
        <row r="882">
          <cell r="A882">
            <v>92</v>
          </cell>
          <cell r="B882" t="str">
            <v>EXISTENCIAS EN LA BOVEDA</v>
          </cell>
          <cell r="C882">
            <v>257783409.66999999</v>
          </cell>
          <cell r="D882">
            <v>257783409.66999999</v>
          </cell>
        </row>
        <row r="883">
          <cell r="A883">
            <v>921</v>
          </cell>
          <cell r="B883" t="str">
            <v>DOCUMENTOS DE PRESTAMOS Y CREDITOS</v>
          </cell>
          <cell r="C883">
            <v>59518079.299999997</v>
          </cell>
          <cell r="D883">
            <v>59518079.299999997</v>
          </cell>
        </row>
        <row r="884">
          <cell r="A884">
            <v>9210</v>
          </cell>
          <cell r="B884" t="str">
            <v>DOCUMENTOS DE PRESTAMOS Y CREDITOS</v>
          </cell>
          <cell r="C884">
            <v>59518079.299999997</v>
          </cell>
          <cell r="D884">
            <v>59518079.299999997</v>
          </cell>
        </row>
        <row r="885">
          <cell r="A885">
            <v>921000</v>
          </cell>
          <cell r="B885" t="str">
            <v>DOCUMENTOS DE PRESTAMOS Y CREDITOS</v>
          </cell>
          <cell r="C885">
            <v>59518079.299999997</v>
          </cell>
          <cell r="D885">
            <v>59518079.299999997</v>
          </cell>
        </row>
        <row r="886">
          <cell r="A886">
            <v>9210000100</v>
          </cell>
          <cell r="B886" t="str">
            <v>CON HIPOTECA</v>
          </cell>
          <cell r="C886">
            <v>7450242.5899999999</v>
          </cell>
          <cell r="D886">
            <v>7450242.5899999999</v>
          </cell>
        </row>
        <row r="887">
          <cell r="A887">
            <v>9210000400</v>
          </cell>
          <cell r="B887" t="str">
            <v>CON PRENDA SIN DESPLAZAMIENTO</v>
          </cell>
          <cell r="C887">
            <v>52067836.710000001</v>
          </cell>
          <cell r="D887">
            <v>52067836.710000001</v>
          </cell>
        </row>
        <row r="888">
          <cell r="A888">
            <v>922</v>
          </cell>
          <cell r="B888" t="str">
            <v>TITULOSVALORES Y OTROS DOCUMENTOS</v>
          </cell>
          <cell r="C888">
            <v>56603.65</v>
          </cell>
          <cell r="D888">
            <v>56603.65</v>
          </cell>
        </row>
        <row r="889">
          <cell r="A889">
            <v>9220</v>
          </cell>
          <cell r="B889" t="str">
            <v>TITULOSVALORES Y OTROS DOCUMENTOS</v>
          </cell>
          <cell r="C889">
            <v>56603.65</v>
          </cell>
          <cell r="D889">
            <v>56603.65</v>
          </cell>
        </row>
        <row r="890">
          <cell r="A890">
            <v>922008</v>
          </cell>
          <cell r="B890" t="str">
            <v>DOCUMENTOS EN CUSTODIA</v>
          </cell>
          <cell r="C890">
            <v>56603.65</v>
          </cell>
          <cell r="D890">
            <v>56603.65</v>
          </cell>
        </row>
        <row r="891">
          <cell r="A891">
            <v>9220080100</v>
          </cell>
          <cell r="B891" t="str">
            <v>PROPIOS</v>
          </cell>
          <cell r="C891">
            <v>56603.65</v>
          </cell>
          <cell r="D891">
            <v>56603.65</v>
          </cell>
        </row>
        <row r="892">
          <cell r="A892">
            <v>923</v>
          </cell>
          <cell r="B892" t="str">
            <v>CARTERA DE INVERSIONES FINANCIERAS</v>
          </cell>
          <cell r="C892">
            <v>198010947</v>
          </cell>
          <cell r="D892">
            <v>198010947</v>
          </cell>
        </row>
        <row r="893">
          <cell r="A893">
            <v>9230</v>
          </cell>
          <cell r="B893" t="str">
            <v>CARTERA DE INVERSIONES FINANCIERAS</v>
          </cell>
          <cell r="C893">
            <v>198010947</v>
          </cell>
          <cell r="D893">
            <v>198010947</v>
          </cell>
        </row>
        <row r="894">
          <cell r="A894">
            <v>923001</v>
          </cell>
          <cell r="B894" t="str">
            <v>TITULOSVALORES NEGOCIABLES</v>
          </cell>
          <cell r="C894">
            <v>190866500</v>
          </cell>
          <cell r="D894">
            <v>190866500</v>
          </cell>
        </row>
        <row r="895">
          <cell r="A895">
            <v>9230010201</v>
          </cell>
          <cell r="B895" t="str">
            <v>EMITIDOS POR EL ESTADO</v>
          </cell>
          <cell r="C895">
            <v>190866500</v>
          </cell>
          <cell r="D895">
            <v>190866500</v>
          </cell>
        </row>
        <row r="896">
          <cell r="A896">
            <v>923002</v>
          </cell>
          <cell r="B896" t="str">
            <v>TITULOSVALORES NO NEGOCIABLES</v>
          </cell>
          <cell r="C896">
            <v>7144447</v>
          </cell>
          <cell r="D896">
            <v>7144447</v>
          </cell>
        </row>
        <row r="897">
          <cell r="A897">
            <v>9230020701</v>
          </cell>
          <cell r="B897" t="str">
            <v>EMITIDOS POR INSTITUCIONES EXTRANJERAS</v>
          </cell>
          <cell r="C897">
            <v>7144447</v>
          </cell>
          <cell r="D897">
            <v>7144447</v>
          </cell>
        </row>
        <row r="898">
          <cell r="A898">
            <v>924</v>
          </cell>
          <cell r="B898" t="str">
            <v>ACTIVOS CASTIGADOS</v>
          </cell>
          <cell r="C898">
            <v>197779.72</v>
          </cell>
          <cell r="D898">
            <v>197779.72</v>
          </cell>
        </row>
        <row r="899">
          <cell r="A899">
            <v>9240</v>
          </cell>
          <cell r="B899" t="str">
            <v>ACTIVOS CASTIGADOS</v>
          </cell>
          <cell r="C899">
            <v>197779.72</v>
          </cell>
          <cell r="D899">
            <v>197779.72</v>
          </cell>
        </row>
        <row r="900">
          <cell r="A900">
            <v>924001</v>
          </cell>
          <cell r="B900" t="str">
            <v>CARTERA DE PRESTAMOS</v>
          </cell>
          <cell r="C900">
            <v>67462.98</v>
          </cell>
          <cell r="D900">
            <v>67462.98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MAYO</v>
          </cell>
          <cell r="D5" t="str">
            <v xml:space="preserve">
MAYO</v>
          </cell>
        </row>
        <row r="6">
          <cell r="A6">
            <v>11</v>
          </cell>
          <cell r="B6" t="str">
            <v>ACTIVOS DE INTERMEDIACION</v>
          </cell>
          <cell r="C6">
            <v>571497580.62</v>
          </cell>
          <cell r="D6">
            <v>571497580.62</v>
          </cell>
        </row>
        <row r="7">
          <cell r="A7">
            <v>111</v>
          </cell>
          <cell r="B7" t="str">
            <v>FONDOS DISPONIBLES</v>
          </cell>
          <cell r="C7">
            <v>59483578.049999997</v>
          </cell>
          <cell r="D7">
            <v>59483578.049999997</v>
          </cell>
        </row>
        <row r="8">
          <cell r="A8">
            <v>1110</v>
          </cell>
          <cell r="B8" t="str">
            <v>FONDOS DISPONIBLES</v>
          </cell>
          <cell r="C8">
            <v>59483578.049999997</v>
          </cell>
          <cell r="D8">
            <v>59483578.049999997</v>
          </cell>
        </row>
        <row r="9">
          <cell r="A9">
            <v>111001</v>
          </cell>
          <cell r="B9" t="str">
            <v>CAJA</v>
          </cell>
          <cell r="C9">
            <v>13018153.029999999</v>
          </cell>
          <cell r="D9">
            <v>13018153.029999999</v>
          </cell>
        </row>
        <row r="10">
          <cell r="A10">
            <v>1110010101</v>
          </cell>
          <cell r="B10" t="str">
            <v>OFICINA CENTRAL</v>
          </cell>
          <cell r="C10">
            <v>11479182.279999999</v>
          </cell>
          <cell r="D10">
            <v>11479182.279999999</v>
          </cell>
        </row>
        <row r="11">
          <cell r="A11">
            <v>111001010101</v>
          </cell>
          <cell r="B11" t="str">
            <v>OFICINA CENTRAL</v>
          </cell>
          <cell r="C11">
            <v>60632</v>
          </cell>
          <cell r="D11">
            <v>60632</v>
          </cell>
        </row>
        <row r="12">
          <cell r="A12">
            <v>111001010102</v>
          </cell>
          <cell r="B12" t="str">
            <v>BOVEDA</v>
          </cell>
          <cell r="C12">
            <v>514141.39</v>
          </cell>
          <cell r="D12">
            <v>514141.39</v>
          </cell>
        </row>
        <row r="13">
          <cell r="A13">
            <v>111001010103</v>
          </cell>
          <cell r="B13" t="str">
            <v>EFECTIVO ATM´S</v>
          </cell>
          <cell r="C13">
            <v>1366065</v>
          </cell>
          <cell r="D13">
            <v>1366065</v>
          </cell>
        </row>
        <row r="14">
          <cell r="A14">
            <v>11100101010303</v>
          </cell>
          <cell r="B14" t="str">
            <v>EFECTIVO ATM´S - FEDECREDITO</v>
          </cell>
          <cell r="C14">
            <v>1366065</v>
          </cell>
          <cell r="D14">
            <v>1366065</v>
          </cell>
        </row>
        <row r="15">
          <cell r="A15">
            <v>111001010104</v>
          </cell>
          <cell r="B15" t="str">
            <v>DISPONIBLE EN SERSAPROSA</v>
          </cell>
          <cell r="C15">
            <v>9534733.8900000006</v>
          </cell>
          <cell r="D15">
            <v>9534733.8900000006</v>
          </cell>
        </row>
        <row r="16">
          <cell r="A16">
            <v>11100101010401</v>
          </cell>
          <cell r="B16" t="str">
            <v>PARA ATM´S</v>
          </cell>
          <cell r="C16">
            <v>3385328</v>
          </cell>
          <cell r="D16">
            <v>3385328</v>
          </cell>
        </row>
        <row r="17">
          <cell r="A17">
            <v>11100101010402</v>
          </cell>
          <cell r="B17" t="str">
            <v>PARA CUENTA CORRIENTE</v>
          </cell>
          <cell r="C17">
            <v>6149405.8899999997</v>
          </cell>
          <cell r="D17">
            <v>6149405.8899999997</v>
          </cell>
        </row>
        <row r="18">
          <cell r="A18">
            <v>111001010105</v>
          </cell>
          <cell r="B18" t="str">
            <v>EFECTIVO RECIBIDO ATM´S DEPOSITARIOS</v>
          </cell>
          <cell r="C18">
            <v>3610</v>
          </cell>
          <cell r="D18">
            <v>3610</v>
          </cell>
        </row>
        <row r="19">
          <cell r="A19">
            <v>11100101010503</v>
          </cell>
          <cell r="B19" t="str">
            <v>ATM´S DEPOSITARIOS - FEDECREDITO</v>
          </cell>
          <cell r="C19">
            <v>3610</v>
          </cell>
          <cell r="D19">
            <v>3610</v>
          </cell>
        </row>
        <row r="20">
          <cell r="A20">
            <v>1110010201</v>
          </cell>
          <cell r="B20" t="str">
            <v>AGENCIAS</v>
          </cell>
          <cell r="C20">
            <v>131770.74</v>
          </cell>
          <cell r="D20">
            <v>131770.74</v>
          </cell>
        </row>
        <row r="21">
          <cell r="A21">
            <v>111001020102</v>
          </cell>
          <cell r="B21" t="str">
            <v>BOVEDA</v>
          </cell>
          <cell r="C21">
            <v>131770.74</v>
          </cell>
          <cell r="D21">
            <v>131770.74</v>
          </cell>
        </row>
        <row r="22">
          <cell r="A22">
            <v>1110010301</v>
          </cell>
          <cell r="B22" t="str">
            <v>FONDOS FIJOS</v>
          </cell>
          <cell r="C22">
            <v>7200.01</v>
          </cell>
          <cell r="D22">
            <v>7200.01</v>
          </cell>
        </row>
        <row r="23">
          <cell r="A23">
            <v>111001030101</v>
          </cell>
          <cell r="B23" t="str">
            <v>OFICINA CENTRAL</v>
          </cell>
          <cell r="C23">
            <v>7200.01</v>
          </cell>
          <cell r="D23">
            <v>7200.01</v>
          </cell>
        </row>
        <row r="24">
          <cell r="A24">
            <v>1110010401</v>
          </cell>
          <cell r="B24" t="str">
            <v>REMESAS LOCALES EN TRANSITO</v>
          </cell>
          <cell r="C24">
            <v>1400000</v>
          </cell>
          <cell r="D24">
            <v>1400000</v>
          </cell>
        </row>
        <row r="25">
          <cell r="A25">
            <v>111002</v>
          </cell>
          <cell r="B25" t="str">
            <v>DEPOSITOS EN EL BCR</v>
          </cell>
          <cell r="C25">
            <v>4650790.9400000004</v>
          </cell>
          <cell r="D25">
            <v>4650790.9400000004</v>
          </cell>
        </row>
        <row r="26">
          <cell r="A26">
            <v>1110020101</v>
          </cell>
          <cell r="B26" t="str">
            <v>DEPOSITOS PARA RESERVA DE LIQUIDEZ</v>
          </cell>
          <cell r="C26">
            <v>4595991.4000000004</v>
          </cell>
          <cell r="D26">
            <v>4595991.4000000004</v>
          </cell>
        </row>
        <row r="27">
          <cell r="A27">
            <v>1110020301</v>
          </cell>
          <cell r="B27" t="str">
            <v>DEPOSITOS OTROS</v>
          </cell>
          <cell r="C27">
            <v>51760.32</v>
          </cell>
          <cell r="D27">
            <v>51760.32</v>
          </cell>
        </row>
        <row r="28">
          <cell r="A28">
            <v>111002030199</v>
          </cell>
          <cell r="B28" t="str">
            <v>DEPOSITOS OTROS</v>
          </cell>
          <cell r="C28">
            <v>51760.32</v>
          </cell>
          <cell r="D28">
            <v>51760.32</v>
          </cell>
        </row>
        <row r="29">
          <cell r="A29">
            <v>1110029901</v>
          </cell>
          <cell r="B29" t="str">
            <v>INTERESES Y OTROS POR COBRAR</v>
          </cell>
          <cell r="C29">
            <v>3039.22</v>
          </cell>
          <cell r="D29">
            <v>3039.22</v>
          </cell>
        </row>
        <row r="30">
          <cell r="A30">
            <v>111002990101</v>
          </cell>
          <cell r="B30" t="str">
            <v>DEPOSITOS PARA RESERVA DE LIQUIDEZ</v>
          </cell>
          <cell r="C30">
            <v>3039.22</v>
          </cell>
          <cell r="D30">
            <v>3039.22</v>
          </cell>
        </row>
        <row r="31">
          <cell r="A31">
            <v>111004</v>
          </cell>
          <cell r="B31" t="str">
            <v>DEPOSITOS EN BANCOS LOCALES</v>
          </cell>
          <cell r="C31">
            <v>30436316.760000002</v>
          </cell>
          <cell r="D31">
            <v>30436316.760000002</v>
          </cell>
        </row>
        <row r="32">
          <cell r="A32">
            <v>1110040101</v>
          </cell>
          <cell r="B32" t="str">
            <v>A LA VISTA - ML</v>
          </cell>
          <cell r="C32">
            <v>30378916.050000001</v>
          </cell>
          <cell r="D32">
            <v>30378916.050000001</v>
          </cell>
        </row>
        <row r="33">
          <cell r="A33">
            <v>111004010101</v>
          </cell>
          <cell r="B33" t="str">
            <v>BANCO AGRICOLA</v>
          </cell>
          <cell r="C33">
            <v>10059551.439999999</v>
          </cell>
          <cell r="D33">
            <v>10059551.439999999</v>
          </cell>
        </row>
        <row r="34">
          <cell r="A34">
            <v>111004010103</v>
          </cell>
          <cell r="B34" t="str">
            <v>BANCO DE AMERICA CENTRAL</v>
          </cell>
          <cell r="C34">
            <v>2059785.69</v>
          </cell>
          <cell r="D34">
            <v>2059785.69</v>
          </cell>
        </row>
        <row r="35">
          <cell r="A35">
            <v>111004010104</v>
          </cell>
          <cell r="B35" t="str">
            <v>BANCO CUSCATLAN, S.A.</v>
          </cell>
          <cell r="C35">
            <v>14153473.85</v>
          </cell>
          <cell r="D35">
            <v>14153473.85</v>
          </cell>
        </row>
        <row r="36">
          <cell r="A36">
            <v>111004010107</v>
          </cell>
          <cell r="B36" t="str">
            <v>BANCO DE FOMENTO AGROPECUARIO</v>
          </cell>
          <cell r="C36">
            <v>1089.71</v>
          </cell>
          <cell r="D36">
            <v>1089.71</v>
          </cell>
        </row>
        <row r="37">
          <cell r="A37">
            <v>111004010108</v>
          </cell>
          <cell r="B37" t="str">
            <v>BANCO HIPOTECARIO</v>
          </cell>
          <cell r="C37">
            <v>1243264.74</v>
          </cell>
          <cell r="D37">
            <v>1243264.74</v>
          </cell>
        </row>
        <row r="38">
          <cell r="A38">
            <v>111004010111</v>
          </cell>
          <cell r="B38" t="str">
            <v>BANCO PROMERICA</v>
          </cell>
          <cell r="C38">
            <v>1095854.1200000001</v>
          </cell>
          <cell r="D38">
            <v>1095854.1200000001</v>
          </cell>
        </row>
        <row r="39">
          <cell r="A39">
            <v>111004010112</v>
          </cell>
          <cell r="B39" t="str">
            <v>DAVIVIENDA</v>
          </cell>
          <cell r="C39">
            <v>1765181.4</v>
          </cell>
          <cell r="D39">
            <v>1765181.4</v>
          </cell>
        </row>
        <row r="40">
          <cell r="A40">
            <v>111004010117</v>
          </cell>
          <cell r="B40" t="str">
            <v>BANCO G&amp;T CONTINENTAL DE EL SALVADOR</v>
          </cell>
          <cell r="C40">
            <v>715.1</v>
          </cell>
          <cell r="D40">
            <v>715.1</v>
          </cell>
        </row>
        <row r="41">
          <cell r="A41">
            <v>1110049901</v>
          </cell>
          <cell r="B41" t="str">
            <v>INTERESES Y OTROS POR COBRAR</v>
          </cell>
          <cell r="C41">
            <v>57400.71</v>
          </cell>
          <cell r="D41">
            <v>57400.71</v>
          </cell>
        </row>
        <row r="42">
          <cell r="A42">
            <v>111004990101</v>
          </cell>
          <cell r="B42" t="str">
            <v>A LA VISTA</v>
          </cell>
          <cell r="C42">
            <v>57400.71</v>
          </cell>
          <cell r="D42">
            <v>57400.71</v>
          </cell>
        </row>
        <row r="43">
          <cell r="A43">
            <v>11100499010101</v>
          </cell>
          <cell r="B43" t="str">
            <v>BANCO AGRICOLA</v>
          </cell>
          <cell r="C43">
            <v>28559.67</v>
          </cell>
          <cell r="D43">
            <v>28559.67</v>
          </cell>
        </row>
        <row r="44">
          <cell r="A44">
            <v>11100499010103</v>
          </cell>
          <cell r="B44" t="str">
            <v>BANCO DE AMERICA CENTRAL</v>
          </cell>
          <cell r="C44">
            <v>2556.9499999999998</v>
          </cell>
          <cell r="D44">
            <v>2556.9499999999998</v>
          </cell>
        </row>
        <row r="45">
          <cell r="A45">
            <v>11100499010104</v>
          </cell>
          <cell r="B45" t="str">
            <v>BANCO CUSCATLAN, S.A.</v>
          </cell>
          <cell r="C45">
            <v>20353.439999999999</v>
          </cell>
          <cell r="D45">
            <v>20353.439999999999</v>
          </cell>
        </row>
        <row r="46">
          <cell r="A46">
            <v>11100499010108</v>
          </cell>
          <cell r="B46" t="str">
            <v>BANCO HIPOTECARIO</v>
          </cell>
          <cell r="C46">
            <v>998.64</v>
          </cell>
          <cell r="D46">
            <v>998.64</v>
          </cell>
        </row>
        <row r="47">
          <cell r="A47">
            <v>11100499010111</v>
          </cell>
          <cell r="B47" t="str">
            <v>BANCO PROMERICA</v>
          </cell>
          <cell r="C47">
            <v>2082.65</v>
          </cell>
          <cell r="D47">
            <v>2082.65</v>
          </cell>
        </row>
        <row r="48">
          <cell r="A48">
            <v>11100499010112</v>
          </cell>
          <cell r="B48" t="str">
            <v>DAVIVIENDA</v>
          </cell>
          <cell r="C48">
            <v>2849.36</v>
          </cell>
          <cell r="D48">
            <v>2849.36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11378317.32</v>
          </cell>
          <cell r="D49">
            <v>11378317.32</v>
          </cell>
        </row>
        <row r="50">
          <cell r="A50">
            <v>1110060101</v>
          </cell>
          <cell r="B50" t="str">
            <v>A LA VISTA</v>
          </cell>
          <cell r="C50">
            <v>11378317.32</v>
          </cell>
          <cell r="D50">
            <v>11378317.32</v>
          </cell>
        </row>
        <row r="51">
          <cell r="A51">
            <v>111006010101</v>
          </cell>
          <cell r="B51" t="str">
            <v>BANCO CITIBANK NEW YORK</v>
          </cell>
          <cell r="C51">
            <v>11378317.32</v>
          </cell>
          <cell r="D51">
            <v>11378317.32</v>
          </cell>
        </row>
        <row r="52">
          <cell r="A52">
            <v>113</v>
          </cell>
          <cell r="B52" t="str">
            <v>INVERSIONES FINANCIERAS</v>
          </cell>
          <cell r="C52">
            <v>197979558.97</v>
          </cell>
          <cell r="D52">
            <v>197979558.97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190835111.97</v>
          </cell>
          <cell r="D53">
            <v>190835111.97</v>
          </cell>
        </row>
        <row r="54">
          <cell r="A54">
            <v>113001</v>
          </cell>
          <cell r="B54" t="str">
            <v>TITULOSVALORES PROPIOS</v>
          </cell>
          <cell r="C54">
            <v>190835111.97</v>
          </cell>
          <cell r="D54">
            <v>190835111.97</v>
          </cell>
        </row>
        <row r="55">
          <cell r="A55">
            <v>1130010201</v>
          </cell>
          <cell r="B55" t="str">
            <v>EMITIDOS POR EL ESTADO</v>
          </cell>
          <cell r="C55">
            <v>190709070.30000001</v>
          </cell>
          <cell r="D55">
            <v>190709070.30000001</v>
          </cell>
        </row>
        <row r="56">
          <cell r="A56">
            <v>1130019901</v>
          </cell>
          <cell r="B56" t="str">
            <v>INTERESES Y OTROS POR COBRAR</v>
          </cell>
          <cell r="C56">
            <v>126041.67</v>
          </cell>
          <cell r="D56">
            <v>126041.67</v>
          </cell>
        </row>
        <row r="57">
          <cell r="A57">
            <v>113001990102</v>
          </cell>
          <cell r="B57" t="str">
            <v>EMITIDOS POR EL ESTADO</v>
          </cell>
          <cell r="C57">
            <v>126041.67</v>
          </cell>
          <cell r="D57">
            <v>126041.67</v>
          </cell>
        </row>
        <row r="58">
          <cell r="A58">
            <v>1131</v>
          </cell>
          <cell r="B58" t="str">
            <v>TITULOSVALORES CONSERVARSE HASTA EL VENCIMIENTO</v>
          </cell>
          <cell r="C58">
            <v>7144447</v>
          </cell>
          <cell r="D58">
            <v>7144447</v>
          </cell>
        </row>
        <row r="59">
          <cell r="A59">
            <v>113100</v>
          </cell>
          <cell r="B59" t="str">
            <v>TITULOSVALORES CONSERVARSE HASTA EL VENCIMIENTO</v>
          </cell>
          <cell r="C59">
            <v>7144447</v>
          </cell>
          <cell r="D59">
            <v>7144447</v>
          </cell>
        </row>
        <row r="60">
          <cell r="A60">
            <v>1131000701</v>
          </cell>
          <cell r="B60" t="str">
            <v>EMITIDOS POR INSTITUCIONES EXTRANJERAS</v>
          </cell>
          <cell r="C60">
            <v>7144447</v>
          </cell>
          <cell r="D60">
            <v>7144447</v>
          </cell>
        </row>
        <row r="61">
          <cell r="A61">
            <v>114</v>
          </cell>
          <cell r="B61" t="str">
            <v>PRESTAMOS</v>
          </cell>
          <cell r="C61">
            <v>314034443.60000002</v>
          </cell>
          <cell r="D61">
            <v>314034443.60000002</v>
          </cell>
        </row>
        <row r="62">
          <cell r="A62">
            <v>1141</v>
          </cell>
          <cell r="B62" t="str">
            <v>PRESTAMOS PACTADOS HASTA UN AÑO PLAZO</v>
          </cell>
          <cell r="C62">
            <v>4615496.3600000003</v>
          </cell>
          <cell r="D62">
            <v>4615496.3600000003</v>
          </cell>
        </row>
        <row r="63">
          <cell r="A63">
            <v>114104</v>
          </cell>
          <cell r="B63" t="str">
            <v>PRESTAMOS A PARTICULARES</v>
          </cell>
          <cell r="C63">
            <v>4167.24</v>
          </cell>
          <cell r="D63">
            <v>4167.24</v>
          </cell>
        </row>
        <row r="64">
          <cell r="A64">
            <v>1141040101</v>
          </cell>
          <cell r="B64" t="str">
            <v>OTORGAMIENTOS ORIGINALES</v>
          </cell>
          <cell r="C64">
            <v>4100</v>
          </cell>
          <cell r="D64">
            <v>4100</v>
          </cell>
        </row>
        <row r="65">
          <cell r="A65">
            <v>1141049901</v>
          </cell>
          <cell r="B65" t="str">
            <v>INTERESES Y OTROS POR COBRAR</v>
          </cell>
          <cell r="C65">
            <v>67.239999999999995</v>
          </cell>
          <cell r="D65">
            <v>67.239999999999995</v>
          </cell>
        </row>
        <row r="66">
          <cell r="A66">
            <v>114104990101</v>
          </cell>
          <cell r="B66" t="str">
            <v>OTORGAMIENTOS ORIGINALES</v>
          </cell>
          <cell r="C66">
            <v>67.239999999999995</v>
          </cell>
          <cell r="D66">
            <v>67.239999999999995</v>
          </cell>
        </row>
        <row r="67">
          <cell r="A67">
            <v>114106</v>
          </cell>
          <cell r="B67" t="str">
            <v>PRESTAMOS A OTRAS ENTIDADES DEL SISTEMA FINANCIERO</v>
          </cell>
          <cell r="C67">
            <v>4611329.12</v>
          </cell>
          <cell r="D67">
            <v>4611329.12</v>
          </cell>
        </row>
        <row r="68">
          <cell r="A68">
            <v>1141060201</v>
          </cell>
          <cell r="B68" t="str">
            <v>PRESTAMOS PARA OTROS PROPOSITOS</v>
          </cell>
          <cell r="C68">
            <v>4605320.43</v>
          </cell>
          <cell r="D68">
            <v>4605320.43</v>
          </cell>
        </row>
        <row r="69">
          <cell r="A69">
            <v>114106020101</v>
          </cell>
          <cell r="B69" t="str">
            <v>OTORGAMIENTOS ORIGINALES</v>
          </cell>
          <cell r="C69">
            <v>4605320.43</v>
          </cell>
          <cell r="D69">
            <v>4605320.43</v>
          </cell>
        </row>
        <row r="70">
          <cell r="A70">
            <v>1141069901</v>
          </cell>
          <cell r="B70" t="str">
            <v>INTERESES Y OTROS POR COBRAR</v>
          </cell>
          <cell r="C70">
            <v>6008.69</v>
          </cell>
          <cell r="D70">
            <v>6008.69</v>
          </cell>
        </row>
        <row r="71">
          <cell r="A71">
            <v>114106990101</v>
          </cell>
          <cell r="B71" t="str">
            <v>OTORGAMIENTOS ORIGINALES</v>
          </cell>
          <cell r="C71">
            <v>6008.69</v>
          </cell>
          <cell r="D71">
            <v>6008.69</v>
          </cell>
        </row>
        <row r="72">
          <cell r="A72">
            <v>11410699010102</v>
          </cell>
          <cell r="B72" t="str">
            <v>PRESTAMOS PARA OTROS PROPOSITOS</v>
          </cell>
          <cell r="C72">
            <v>6008.69</v>
          </cell>
          <cell r="D72">
            <v>6008.69</v>
          </cell>
        </row>
        <row r="73">
          <cell r="A73">
            <v>1142</v>
          </cell>
          <cell r="B73" t="str">
            <v>PRESTAMOS PACTADOS A MAS DE UN ANIO PLAZO</v>
          </cell>
          <cell r="C73">
            <v>312624676.10000002</v>
          </cell>
          <cell r="D73">
            <v>312624676.10000002</v>
          </cell>
        </row>
        <row r="74">
          <cell r="A74">
            <v>114204</v>
          </cell>
          <cell r="B74" t="str">
            <v>PRESTAMOS A PARTICULARES</v>
          </cell>
          <cell r="C74">
            <v>4255743.09</v>
          </cell>
          <cell r="D74">
            <v>4255743.09</v>
          </cell>
        </row>
        <row r="75">
          <cell r="A75">
            <v>1142040101</v>
          </cell>
          <cell r="B75" t="str">
            <v>OTORGAMIENTOS ORIGINALES</v>
          </cell>
          <cell r="C75">
            <v>583938.43000000005</v>
          </cell>
          <cell r="D75">
            <v>583938.43000000005</v>
          </cell>
        </row>
        <row r="76">
          <cell r="A76">
            <v>1142040701</v>
          </cell>
          <cell r="B76" t="str">
            <v>PRESTAMOS PARA ADQUISICION DE VIVIENDA</v>
          </cell>
          <cell r="C76">
            <v>3670531.1</v>
          </cell>
          <cell r="D76">
            <v>3670531.1</v>
          </cell>
        </row>
        <row r="77">
          <cell r="A77">
            <v>1142049901</v>
          </cell>
          <cell r="B77" t="str">
            <v>INTERESES Y OTROS POR COBRAR</v>
          </cell>
          <cell r="C77">
            <v>1273.56</v>
          </cell>
          <cell r="D77">
            <v>1273.56</v>
          </cell>
        </row>
        <row r="78">
          <cell r="A78">
            <v>114204990101</v>
          </cell>
          <cell r="B78" t="str">
            <v>OTORGAMIENTOS ORIGINALES</v>
          </cell>
          <cell r="C78">
            <v>265.45</v>
          </cell>
          <cell r="D78">
            <v>265.45</v>
          </cell>
        </row>
        <row r="79">
          <cell r="A79">
            <v>114204990107</v>
          </cell>
          <cell r="B79" t="str">
            <v>PRESTAMOS PARA ADQUISICION DE VIVIENDA</v>
          </cell>
          <cell r="C79">
            <v>1008.11</v>
          </cell>
          <cell r="D79">
            <v>1008.11</v>
          </cell>
        </row>
        <row r="80">
          <cell r="A80">
            <v>114206</v>
          </cell>
          <cell r="B80" t="str">
            <v>PRESTAMOS A OTRAS ENTIDADES DEL SISTEMA FINANCIERO</v>
          </cell>
          <cell r="C80">
            <v>308368933.00999999</v>
          </cell>
          <cell r="D80">
            <v>308368933.00999999</v>
          </cell>
        </row>
        <row r="81">
          <cell r="A81">
            <v>1142060101</v>
          </cell>
          <cell r="B81" t="str">
            <v>PRESTAMOS PARA OTROS PROPOSITOS</v>
          </cell>
          <cell r="C81">
            <v>307526040.76999998</v>
          </cell>
          <cell r="D81">
            <v>307526040.76999998</v>
          </cell>
        </row>
        <row r="82">
          <cell r="A82">
            <v>114206010101</v>
          </cell>
          <cell r="B82" t="str">
            <v>OTORGAMIENTOS ORIGINALES</v>
          </cell>
          <cell r="C82">
            <v>307526040.76999998</v>
          </cell>
          <cell r="D82">
            <v>307526040.76999998</v>
          </cell>
        </row>
        <row r="83">
          <cell r="A83">
            <v>1142069901</v>
          </cell>
          <cell r="B83" t="str">
            <v>INTERESES Y OTROS POR COBRAR</v>
          </cell>
          <cell r="C83">
            <v>842892.24</v>
          </cell>
          <cell r="D83">
            <v>842892.24</v>
          </cell>
        </row>
        <row r="84">
          <cell r="A84">
            <v>114206990101</v>
          </cell>
          <cell r="B84" t="str">
            <v>OTORGAMIENTOS ORIGINALES</v>
          </cell>
          <cell r="C84">
            <v>842892.24</v>
          </cell>
          <cell r="D84">
            <v>842892.24</v>
          </cell>
        </row>
        <row r="85">
          <cell r="A85">
            <v>11420699010101</v>
          </cell>
          <cell r="B85" t="str">
            <v>PRESTAMOS PARA OTROS PROPOSITOS</v>
          </cell>
          <cell r="C85">
            <v>842892.24</v>
          </cell>
          <cell r="D85">
            <v>842892.24</v>
          </cell>
        </row>
        <row r="86">
          <cell r="A86">
            <v>1149</v>
          </cell>
          <cell r="B86" t="str">
            <v>PROVISION PARA INCOBRABILIDAD DE PRESTAMOS</v>
          </cell>
          <cell r="C86">
            <v>-3205728.86</v>
          </cell>
          <cell r="D86">
            <v>-3205728.86</v>
          </cell>
        </row>
        <row r="87">
          <cell r="A87">
            <v>114901</v>
          </cell>
          <cell r="B87" t="str">
            <v>PROVISION PARA INCOBRABILIDAD DE PRESTAMOS</v>
          </cell>
          <cell r="C87">
            <v>-3205728.86</v>
          </cell>
          <cell r="D87">
            <v>-3205728.86</v>
          </cell>
        </row>
        <row r="88">
          <cell r="A88">
            <v>1149010101</v>
          </cell>
          <cell r="B88" t="str">
            <v>PROVISIONES POR CATEGORIA DE RIESGO</v>
          </cell>
          <cell r="C88">
            <v>-56299.69</v>
          </cell>
          <cell r="D88">
            <v>-56299.69</v>
          </cell>
        </row>
        <row r="89">
          <cell r="A89">
            <v>114901010101</v>
          </cell>
          <cell r="B89" t="str">
            <v>CAPITAL</v>
          </cell>
          <cell r="C89">
            <v>-55987.61</v>
          </cell>
          <cell r="D89">
            <v>-55987.61</v>
          </cell>
        </row>
        <row r="90">
          <cell r="A90">
            <v>11490101010101</v>
          </cell>
          <cell r="B90" t="str">
            <v>RESERVA PRESTAMOS CATEGORIA A2 Y B</v>
          </cell>
          <cell r="C90">
            <v>-55987.61</v>
          </cell>
          <cell r="D90">
            <v>-55987.61</v>
          </cell>
        </row>
        <row r="91">
          <cell r="A91">
            <v>114901010102</v>
          </cell>
          <cell r="B91" t="str">
            <v>INTERESES</v>
          </cell>
          <cell r="C91">
            <v>-312.08</v>
          </cell>
          <cell r="D91">
            <v>-312.08</v>
          </cell>
        </row>
        <row r="92">
          <cell r="A92">
            <v>11490101010201</v>
          </cell>
          <cell r="B92" t="str">
            <v>RESERVA PRESTAMOS CATEGORIA A2 Y B</v>
          </cell>
          <cell r="C92">
            <v>-312.08</v>
          </cell>
          <cell r="D92">
            <v>-312.08</v>
          </cell>
        </row>
        <row r="93">
          <cell r="A93">
            <v>1149010301</v>
          </cell>
          <cell r="B93" t="str">
            <v>PROVISIONES VOLUNTARIAS</v>
          </cell>
          <cell r="C93">
            <v>-3149429.17</v>
          </cell>
          <cell r="D93">
            <v>-3149429.17</v>
          </cell>
        </row>
        <row r="94">
          <cell r="A94">
            <v>12</v>
          </cell>
          <cell r="B94" t="str">
            <v>OTROS ACTIVOS</v>
          </cell>
          <cell r="C94">
            <v>25235698.379999999</v>
          </cell>
          <cell r="D94">
            <v>25235698.379999999</v>
          </cell>
        </row>
        <row r="95">
          <cell r="A95">
            <v>123</v>
          </cell>
          <cell r="B95" t="str">
            <v>EXISTENCIAS</v>
          </cell>
          <cell r="C95">
            <v>236134.47</v>
          </cell>
          <cell r="D95">
            <v>236134.47</v>
          </cell>
        </row>
        <row r="96">
          <cell r="A96">
            <v>1230</v>
          </cell>
          <cell r="B96" t="str">
            <v>EXISTENCIAS</v>
          </cell>
          <cell r="C96">
            <v>236134.47</v>
          </cell>
          <cell r="D96">
            <v>236134.47</v>
          </cell>
        </row>
        <row r="97">
          <cell r="A97">
            <v>123001</v>
          </cell>
          <cell r="B97" t="str">
            <v>BIENES PARA LA VENTA</v>
          </cell>
          <cell r="C97">
            <v>192750.69</v>
          </cell>
          <cell r="D97">
            <v>192750.69</v>
          </cell>
        </row>
        <row r="98">
          <cell r="A98">
            <v>1230010100</v>
          </cell>
          <cell r="B98" t="str">
            <v>TARJETAS DE CREDITO</v>
          </cell>
          <cell r="C98">
            <v>117201.09</v>
          </cell>
          <cell r="D98">
            <v>117201.09</v>
          </cell>
        </row>
        <row r="99">
          <cell r="A99">
            <v>123001010001</v>
          </cell>
          <cell r="B99" t="str">
            <v>OFICINA CENTRAL</v>
          </cell>
          <cell r="C99">
            <v>107127.76</v>
          </cell>
          <cell r="D99">
            <v>107127.76</v>
          </cell>
        </row>
        <row r="100">
          <cell r="A100">
            <v>123001010003</v>
          </cell>
          <cell r="B100" t="str">
            <v>FEDECREDITO</v>
          </cell>
          <cell r="C100">
            <v>10073.33</v>
          </cell>
          <cell r="D100">
            <v>10073.33</v>
          </cell>
        </row>
        <row r="101">
          <cell r="A101">
            <v>12300101000301</v>
          </cell>
          <cell r="B101" t="str">
            <v>PLASTICO</v>
          </cell>
          <cell r="C101">
            <v>7321.63</v>
          </cell>
          <cell r="D101">
            <v>7321.63</v>
          </cell>
        </row>
        <row r="102">
          <cell r="A102">
            <v>12300101000302</v>
          </cell>
          <cell r="B102" t="str">
            <v>ARTICULOS PROMOCIONALES Y PAPELERIA</v>
          </cell>
          <cell r="C102">
            <v>2751.7</v>
          </cell>
          <cell r="D102">
            <v>2751.7</v>
          </cell>
        </row>
        <row r="103">
          <cell r="A103">
            <v>1230010200</v>
          </cell>
          <cell r="B103" t="str">
            <v>CHEQUERAS</v>
          </cell>
          <cell r="C103">
            <v>5016.5</v>
          </cell>
          <cell r="D103">
            <v>5016.5</v>
          </cell>
        </row>
        <row r="104">
          <cell r="A104">
            <v>123001020001</v>
          </cell>
          <cell r="B104" t="str">
            <v>OFICINA CENTRAL</v>
          </cell>
          <cell r="C104">
            <v>5016.5</v>
          </cell>
          <cell r="D104">
            <v>5016.5</v>
          </cell>
        </row>
        <row r="105">
          <cell r="A105">
            <v>1230019100</v>
          </cell>
          <cell r="B105" t="str">
            <v>OTROS</v>
          </cell>
          <cell r="C105">
            <v>70533.100000000006</v>
          </cell>
          <cell r="D105">
            <v>70533.100000000006</v>
          </cell>
        </row>
        <row r="106">
          <cell r="A106">
            <v>123001910001</v>
          </cell>
          <cell r="B106" t="str">
            <v>OFICINA CENTRAL</v>
          </cell>
          <cell r="C106">
            <v>70533.100000000006</v>
          </cell>
          <cell r="D106">
            <v>70533.100000000006</v>
          </cell>
        </row>
        <row r="107">
          <cell r="A107">
            <v>123002</v>
          </cell>
          <cell r="B107" t="str">
            <v>BIENES PARA CONSUMO</v>
          </cell>
          <cell r="C107">
            <v>43383.78</v>
          </cell>
          <cell r="D107">
            <v>43383.78</v>
          </cell>
        </row>
        <row r="108">
          <cell r="A108">
            <v>1230020100</v>
          </cell>
          <cell r="B108" t="str">
            <v>PAPELERIA, UTILES Y ENSERES</v>
          </cell>
          <cell r="C108">
            <v>36942.370000000003</v>
          </cell>
          <cell r="D108">
            <v>36942.370000000003</v>
          </cell>
        </row>
        <row r="109">
          <cell r="A109">
            <v>123002010001</v>
          </cell>
          <cell r="B109" t="str">
            <v>OFICINA CENTRAL</v>
          </cell>
          <cell r="C109">
            <v>36942.370000000003</v>
          </cell>
          <cell r="D109">
            <v>36942.370000000003</v>
          </cell>
        </row>
        <row r="110">
          <cell r="A110">
            <v>1230029100</v>
          </cell>
          <cell r="B110" t="str">
            <v>OTROS</v>
          </cell>
          <cell r="C110">
            <v>6441.41</v>
          </cell>
          <cell r="D110">
            <v>6441.41</v>
          </cell>
        </row>
        <row r="111">
          <cell r="A111">
            <v>123002910001</v>
          </cell>
          <cell r="B111" t="str">
            <v>ARTICULOS DE ASEO Y LIMPIEZA</v>
          </cell>
          <cell r="C111">
            <v>2429.7600000000002</v>
          </cell>
          <cell r="D111">
            <v>2429.7600000000002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211.65</v>
          </cell>
          <cell r="D112">
            <v>211.65</v>
          </cell>
        </row>
        <row r="113">
          <cell r="A113">
            <v>123002910003</v>
          </cell>
          <cell r="B113" t="str">
            <v>CUPONES DE COMBUSTIBLE</v>
          </cell>
          <cell r="C113">
            <v>3800</v>
          </cell>
          <cell r="D113">
            <v>3800</v>
          </cell>
        </row>
        <row r="114">
          <cell r="A114">
            <v>124</v>
          </cell>
          <cell r="B114" t="str">
            <v>GASTOS PAGADOS POR ANTICIPADO Y CARGOS DIFERIDOS</v>
          </cell>
          <cell r="C114">
            <v>6061738.5800000001</v>
          </cell>
          <cell r="D114">
            <v>6061738.5800000001</v>
          </cell>
        </row>
        <row r="115">
          <cell r="A115">
            <v>1240</v>
          </cell>
          <cell r="B115" t="str">
            <v>GASTOS PAGADOS POR ANTICIPADO Y CARGOS DIFERIDOS</v>
          </cell>
          <cell r="C115">
            <v>6061738.5800000001</v>
          </cell>
          <cell r="D115">
            <v>6061738.5800000001</v>
          </cell>
        </row>
        <row r="116">
          <cell r="A116">
            <v>124001</v>
          </cell>
          <cell r="B116" t="str">
            <v>SEGUROS</v>
          </cell>
          <cell r="C116">
            <v>62935.68</v>
          </cell>
          <cell r="D116">
            <v>62935.68</v>
          </cell>
        </row>
        <row r="117">
          <cell r="A117">
            <v>1240010100</v>
          </cell>
          <cell r="B117" t="str">
            <v>SOBRE PERSONAS</v>
          </cell>
          <cell r="C117">
            <v>21918.44</v>
          </cell>
          <cell r="D117">
            <v>21918.44</v>
          </cell>
        </row>
        <row r="118">
          <cell r="A118">
            <v>124001010001</v>
          </cell>
          <cell r="B118" t="str">
            <v>SEGURO DE VIDA</v>
          </cell>
          <cell r="C118">
            <v>6069.43</v>
          </cell>
          <cell r="D118">
            <v>6069.43</v>
          </cell>
        </row>
        <row r="119">
          <cell r="A119">
            <v>124001010002</v>
          </cell>
          <cell r="B119" t="str">
            <v>SEGURO MEDICO HOSPITALARIO</v>
          </cell>
          <cell r="C119">
            <v>15849.01</v>
          </cell>
          <cell r="D119">
            <v>15849.01</v>
          </cell>
        </row>
        <row r="120">
          <cell r="A120">
            <v>1240010200</v>
          </cell>
          <cell r="B120" t="str">
            <v>SOBRE BIENES</v>
          </cell>
          <cell r="C120">
            <v>1785.06</v>
          </cell>
          <cell r="D120">
            <v>1785.06</v>
          </cell>
        </row>
        <row r="121">
          <cell r="A121">
            <v>1240010300</v>
          </cell>
          <cell r="B121" t="str">
            <v>SOBRE RIESGOS DE INTERMEDIACION</v>
          </cell>
          <cell r="C121">
            <v>39232.18</v>
          </cell>
          <cell r="D121">
            <v>39232.18</v>
          </cell>
        </row>
        <row r="122">
          <cell r="A122">
            <v>124002</v>
          </cell>
          <cell r="B122" t="str">
            <v>ALQUILERES</v>
          </cell>
          <cell r="C122">
            <v>5781.97</v>
          </cell>
          <cell r="D122">
            <v>5781.97</v>
          </cell>
        </row>
        <row r="123">
          <cell r="A123">
            <v>1240020100</v>
          </cell>
          <cell r="B123" t="str">
            <v>LOCALES</v>
          </cell>
          <cell r="C123">
            <v>5781.97</v>
          </cell>
          <cell r="D123">
            <v>5781.97</v>
          </cell>
        </row>
        <row r="124">
          <cell r="A124">
            <v>124004</v>
          </cell>
          <cell r="B124" t="str">
            <v>INTANGIBLES</v>
          </cell>
          <cell r="C124">
            <v>2402587.5499999998</v>
          </cell>
          <cell r="D124">
            <v>2402587.5499999998</v>
          </cell>
        </row>
        <row r="125">
          <cell r="A125">
            <v>1240040100</v>
          </cell>
          <cell r="B125" t="str">
            <v>PROGRAMAS COMPUTACIONALES</v>
          </cell>
          <cell r="C125">
            <v>2402587.5499999998</v>
          </cell>
          <cell r="D125">
            <v>2402587.5499999998</v>
          </cell>
        </row>
        <row r="126">
          <cell r="A126">
            <v>124004010001</v>
          </cell>
          <cell r="B126" t="str">
            <v>ADQUIRIDOS POR LA EMPRESA</v>
          </cell>
          <cell r="C126">
            <v>2402587.5499999998</v>
          </cell>
          <cell r="D126">
            <v>2402587.5499999998</v>
          </cell>
        </row>
        <row r="127">
          <cell r="A127">
            <v>124006</v>
          </cell>
          <cell r="B127" t="str">
            <v>DIFERENCIAS TEMPORARIAS POR IMPUESTOS SOBRE LAS GANANCIAS</v>
          </cell>
          <cell r="C127">
            <v>62522.01</v>
          </cell>
          <cell r="D127">
            <v>62522.01</v>
          </cell>
        </row>
        <row r="128">
          <cell r="A128">
            <v>1240060100</v>
          </cell>
          <cell r="B128" t="str">
            <v>IMPUESTO SOBRE LA RENTA</v>
          </cell>
          <cell r="C128">
            <v>62522.01</v>
          </cell>
          <cell r="D128">
            <v>62522.01</v>
          </cell>
        </row>
        <row r="129">
          <cell r="A129">
            <v>124098</v>
          </cell>
          <cell r="B129" t="str">
            <v>OTROS PAGOS ANTICIPADOS</v>
          </cell>
          <cell r="C129">
            <v>825442.67</v>
          </cell>
          <cell r="D129">
            <v>825442.67</v>
          </cell>
        </row>
        <row r="130">
          <cell r="A130">
            <v>1240980100</v>
          </cell>
          <cell r="B130" t="str">
            <v>PAGO A CUENTA DEL IMPUESTO SOBRE LA RENTA</v>
          </cell>
          <cell r="C130">
            <v>251950.18</v>
          </cell>
          <cell r="D130">
            <v>251950.18</v>
          </cell>
        </row>
        <row r="131">
          <cell r="A131">
            <v>124098010001</v>
          </cell>
          <cell r="B131" t="str">
            <v>IMPUESTO SOBRE INGRESOS GRAVADOS</v>
          </cell>
          <cell r="C131">
            <v>230008.91</v>
          </cell>
          <cell r="D131">
            <v>230008.91</v>
          </cell>
        </row>
        <row r="132">
          <cell r="A132">
            <v>124098010002</v>
          </cell>
          <cell r="B132" t="str">
            <v>IMPUESTO RETENIDO SOBRE INGRESO GRAVADOS</v>
          </cell>
          <cell r="C132">
            <v>21941.27</v>
          </cell>
          <cell r="D132">
            <v>21941.27</v>
          </cell>
        </row>
        <row r="133">
          <cell r="A133">
            <v>1240980200</v>
          </cell>
          <cell r="B133" t="str">
            <v>SUSCRIPCIONES Y CONTRATOS DE MANTENIMIENTO</v>
          </cell>
          <cell r="C133">
            <v>207489.35</v>
          </cell>
          <cell r="D133">
            <v>207489.35</v>
          </cell>
        </row>
        <row r="134">
          <cell r="A134">
            <v>124098020001</v>
          </cell>
          <cell r="B134" t="str">
            <v>SUSCRIPCIONES</v>
          </cell>
          <cell r="C134">
            <v>16270.63</v>
          </cell>
          <cell r="D134">
            <v>16270.63</v>
          </cell>
        </row>
        <row r="135">
          <cell r="A135">
            <v>124098020002</v>
          </cell>
          <cell r="B135" t="str">
            <v>CONTRATOS DE MANTENIMIENTO</v>
          </cell>
          <cell r="C135">
            <v>191218.72</v>
          </cell>
          <cell r="D135">
            <v>191218.72</v>
          </cell>
        </row>
        <row r="136">
          <cell r="A136">
            <v>1240989100</v>
          </cell>
          <cell r="B136" t="str">
            <v>OTROS</v>
          </cell>
          <cell r="C136">
            <v>366003.14</v>
          </cell>
          <cell r="D136">
            <v>366003.14</v>
          </cell>
        </row>
        <row r="137">
          <cell r="A137">
            <v>124098910001</v>
          </cell>
          <cell r="B137" t="str">
            <v>IMPUESTOS MUNICIPALES</v>
          </cell>
          <cell r="C137">
            <v>16692.310000000001</v>
          </cell>
          <cell r="D137">
            <v>16692.310000000001</v>
          </cell>
        </row>
        <row r="138">
          <cell r="A138">
            <v>124098910002</v>
          </cell>
          <cell r="B138" t="str">
            <v>RENOVACION DE MATRICULA DE COMERCIO</v>
          </cell>
          <cell r="C138">
            <v>6736.68</v>
          </cell>
          <cell r="D138">
            <v>6736.68</v>
          </cell>
        </row>
        <row r="139">
          <cell r="A139">
            <v>124098910003</v>
          </cell>
          <cell r="B139" t="str">
            <v>PAGOS A PROVEEDORES</v>
          </cell>
          <cell r="C139">
            <v>342574.15</v>
          </cell>
          <cell r="D139">
            <v>342574.15</v>
          </cell>
        </row>
        <row r="140">
          <cell r="A140">
            <v>124099</v>
          </cell>
          <cell r="B140" t="str">
            <v>OTROS CARGOS DIFERIDOS</v>
          </cell>
          <cell r="C140">
            <v>2702468.7</v>
          </cell>
          <cell r="D140">
            <v>2702468.7</v>
          </cell>
        </row>
        <row r="141">
          <cell r="A141">
            <v>1240990100</v>
          </cell>
          <cell r="B141" t="str">
            <v>PRESTACIONES AL PERSONAL</v>
          </cell>
          <cell r="C141">
            <v>278.05</v>
          </cell>
          <cell r="D141">
            <v>278.05</v>
          </cell>
        </row>
        <row r="142">
          <cell r="A142">
            <v>1240999100</v>
          </cell>
          <cell r="B142" t="str">
            <v>OTROS</v>
          </cell>
          <cell r="C142">
            <v>2702190.65</v>
          </cell>
          <cell r="D142">
            <v>2702190.65</v>
          </cell>
        </row>
        <row r="143">
          <cell r="A143">
            <v>124099910003</v>
          </cell>
          <cell r="B143" t="str">
            <v>COMISIONES BANCARIAS</v>
          </cell>
          <cell r="C143">
            <v>2651249.7400000002</v>
          </cell>
          <cell r="D143">
            <v>2651249.7400000002</v>
          </cell>
        </row>
        <row r="144">
          <cell r="A144">
            <v>12409991000301</v>
          </cell>
          <cell r="B144" t="str">
            <v>BANCOS Y FINANCIERAS</v>
          </cell>
          <cell r="C144">
            <v>5208.38</v>
          </cell>
          <cell r="D144">
            <v>5208.38</v>
          </cell>
        </row>
        <row r="145">
          <cell r="A145">
            <v>12409991000306</v>
          </cell>
          <cell r="B145" t="str">
            <v>ENTIDADES EXTRANJERAS</v>
          </cell>
          <cell r="C145">
            <v>2646041.36</v>
          </cell>
          <cell r="D145">
            <v>2646041.36</v>
          </cell>
        </row>
        <row r="146">
          <cell r="A146">
            <v>124099910006</v>
          </cell>
          <cell r="B146" t="str">
            <v>PROYECTO</v>
          </cell>
          <cell r="C146">
            <v>8358.7099999999991</v>
          </cell>
          <cell r="D146">
            <v>8358.7099999999991</v>
          </cell>
        </row>
        <row r="147">
          <cell r="A147">
            <v>124099910009</v>
          </cell>
          <cell r="B147" t="str">
            <v>OTROS GASTOS SOBRE PRESTAMOS OBTENIDOS</v>
          </cell>
          <cell r="C147">
            <v>42582.2</v>
          </cell>
          <cell r="D147">
            <v>42582.2</v>
          </cell>
        </row>
        <row r="148">
          <cell r="A148">
            <v>12409991000901</v>
          </cell>
          <cell r="B148" t="str">
            <v>CONSULTORIAS POR PRESTAMOS</v>
          </cell>
          <cell r="C148">
            <v>42582.2</v>
          </cell>
          <cell r="D148">
            <v>42582.2</v>
          </cell>
        </row>
        <row r="149">
          <cell r="A149">
            <v>125</v>
          </cell>
          <cell r="B149" t="str">
            <v>CUENTAS POR COBRAR</v>
          </cell>
          <cell r="C149">
            <v>15412225.65</v>
          </cell>
          <cell r="D149">
            <v>15412225.65</v>
          </cell>
        </row>
        <row r="150">
          <cell r="A150">
            <v>1250</v>
          </cell>
          <cell r="B150" t="str">
            <v>CUENTAS POR COBRAR</v>
          </cell>
          <cell r="C150">
            <v>15472118.359999999</v>
          </cell>
          <cell r="D150">
            <v>15472118.359999999</v>
          </cell>
        </row>
        <row r="151">
          <cell r="A151">
            <v>125001</v>
          </cell>
          <cell r="B151" t="str">
            <v>SALDOS POR COBRAR</v>
          </cell>
          <cell r="C151">
            <v>411138.31</v>
          </cell>
          <cell r="D151">
            <v>411138.31</v>
          </cell>
        </row>
        <row r="152">
          <cell r="A152">
            <v>1250010100</v>
          </cell>
          <cell r="B152" t="str">
            <v>ASOCIADOS</v>
          </cell>
          <cell r="C152">
            <v>411138.31</v>
          </cell>
          <cell r="D152">
            <v>411138.31</v>
          </cell>
        </row>
        <row r="153">
          <cell r="A153">
            <v>125001010001</v>
          </cell>
          <cell r="B153" t="str">
            <v>A CAJAS DE CREDITO</v>
          </cell>
          <cell r="C153">
            <v>410138.24</v>
          </cell>
          <cell r="D153">
            <v>410138.24</v>
          </cell>
        </row>
        <row r="154">
          <cell r="A154">
            <v>125001010002</v>
          </cell>
          <cell r="B154" t="str">
            <v>A BANCOS DE LOS TRABAJADORES</v>
          </cell>
          <cell r="C154">
            <v>1000.07</v>
          </cell>
          <cell r="D154">
            <v>1000.07</v>
          </cell>
        </row>
        <row r="155">
          <cell r="A155">
            <v>125003</v>
          </cell>
          <cell r="B155" t="str">
            <v>PAGOS POR CUENTA AJENA</v>
          </cell>
          <cell r="C155">
            <v>4221.99</v>
          </cell>
          <cell r="D155">
            <v>4221.99</v>
          </cell>
        </row>
        <row r="156">
          <cell r="A156">
            <v>1250039101</v>
          </cell>
          <cell r="B156" t="str">
            <v>OTROS DEUDORES</v>
          </cell>
          <cell r="C156">
            <v>4221.99</v>
          </cell>
          <cell r="D156">
            <v>4221.99</v>
          </cell>
        </row>
        <row r="157">
          <cell r="A157">
            <v>125003910102</v>
          </cell>
          <cell r="B157" t="str">
            <v>COMISION - SERVICIOS DE TRANSACCIONES TARJETAS DE DEBITO - A</v>
          </cell>
          <cell r="C157">
            <v>3537.74</v>
          </cell>
          <cell r="D157">
            <v>3537.74</v>
          </cell>
        </row>
        <row r="158">
          <cell r="A158">
            <v>125003910107</v>
          </cell>
          <cell r="B158" t="str">
            <v>INTERCAMBIO DE TARJETAS PENDIENTE DE LIQUIDAR</v>
          </cell>
          <cell r="C158">
            <v>684.25</v>
          </cell>
          <cell r="D158">
            <v>684.25</v>
          </cell>
        </row>
        <row r="159">
          <cell r="A159">
            <v>125004</v>
          </cell>
          <cell r="B159" t="str">
            <v>SERVICIOS FINANCIEROS</v>
          </cell>
          <cell r="C159">
            <v>260024.45</v>
          </cell>
          <cell r="D159">
            <v>260024.45</v>
          </cell>
        </row>
        <row r="160">
          <cell r="A160">
            <v>1250049101</v>
          </cell>
          <cell r="B160" t="str">
            <v>OTROS SERVICIOS FINANCIEROS</v>
          </cell>
          <cell r="C160">
            <v>260024.45</v>
          </cell>
          <cell r="D160">
            <v>260024.45</v>
          </cell>
        </row>
        <row r="161">
          <cell r="A161">
            <v>125004910104</v>
          </cell>
          <cell r="B161" t="str">
            <v>SERVICIOS - ATM´S</v>
          </cell>
          <cell r="C161">
            <v>233538.45</v>
          </cell>
          <cell r="D161">
            <v>233538.45</v>
          </cell>
        </row>
        <row r="162">
          <cell r="A162">
            <v>12500491010404</v>
          </cell>
          <cell r="B162" t="str">
            <v>SERVICIO DE ATM´S A OTROS BANCOS POR COBRAR A ATH</v>
          </cell>
          <cell r="C162">
            <v>75638.45</v>
          </cell>
          <cell r="D162">
            <v>75638.45</v>
          </cell>
        </row>
        <row r="163">
          <cell r="A163">
            <v>12500491010405</v>
          </cell>
          <cell r="B163" t="str">
            <v>SERVICIO DE ATMs A OTROS BANCOS - VISA</v>
          </cell>
          <cell r="C163">
            <v>157900</v>
          </cell>
          <cell r="D163">
            <v>157900</v>
          </cell>
        </row>
        <row r="164">
          <cell r="A164">
            <v>1250049101040500</v>
          </cell>
          <cell r="B164" t="str">
            <v>SERVICIO DE ATMs TARJETAS EXTRANJERAS</v>
          </cell>
          <cell r="C164">
            <v>9555</v>
          </cell>
          <cell r="D164">
            <v>9555</v>
          </cell>
        </row>
        <row r="165">
          <cell r="A165">
            <v>1250049101040500</v>
          </cell>
          <cell r="B165" t="str">
            <v>SERVICIO DE ATMs TARJETAS DE BANCOS LOCALES</v>
          </cell>
          <cell r="C165">
            <v>148345</v>
          </cell>
          <cell r="D165">
            <v>148345</v>
          </cell>
        </row>
        <row r="166">
          <cell r="A166">
            <v>125004910105</v>
          </cell>
          <cell r="B166" t="str">
            <v>COMISIONES - ATM´S</v>
          </cell>
          <cell r="C166">
            <v>26156.53</v>
          </cell>
          <cell r="D166">
            <v>26156.53</v>
          </cell>
        </row>
        <row r="167">
          <cell r="A167">
            <v>12500491010504</v>
          </cell>
          <cell r="B167" t="str">
            <v>SERVICIO DE ATM´S A OTROS BANCOS POR COBRAR A ATH</v>
          </cell>
          <cell r="C167">
            <v>10168.57</v>
          </cell>
          <cell r="D167">
            <v>10168.57</v>
          </cell>
        </row>
        <row r="168">
          <cell r="A168">
            <v>12500491010505</v>
          </cell>
          <cell r="B168" t="str">
            <v>COMISION POR SERVICIO DE ATM A OTROS BANCOS - VISA</v>
          </cell>
          <cell r="C168">
            <v>15987.96</v>
          </cell>
          <cell r="D168">
            <v>15987.96</v>
          </cell>
        </row>
        <row r="169">
          <cell r="A169">
            <v>1250049101050500</v>
          </cell>
          <cell r="B169" t="str">
            <v>SERVICIO ATM A OTROS BANCOS - TARJETAS BANCOS LOCALES</v>
          </cell>
          <cell r="C169">
            <v>15987.96</v>
          </cell>
          <cell r="D169">
            <v>15987.96</v>
          </cell>
        </row>
        <row r="170">
          <cell r="A170">
            <v>125004910108</v>
          </cell>
          <cell r="B170" t="str">
            <v>CONTROVERSIAS SERVICIO ATM - TARJETAS BANCOS LOCALE</v>
          </cell>
          <cell r="C170">
            <v>329.47</v>
          </cell>
          <cell r="D170">
            <v>329.47</v>
          </cell>
        </row>
        <row r="171">
          <cell r="A171">
            <v>12500491010801</v>
          </cell>
          <cell r="B171" t="str">
            <v>CONTROVERSIAS SERVICIO ATM - TARJETAS EXTRANJERAS</v>
          </cell>
          <cell r="C171">
            <v>329.47</v>
          </cell>
          <cell r="D171">
            <v>329.47</v>
          </cell>
        </row>
        <row r="172">
          <cell r="A172">
            <v>125005</v>
          </cell>
          <cell r="B172" t="str">
            <v>ANTICIPOS</v>
          </cell>
          <cell r="C172">
            <v>240220.09</v>
          </cell>
          <cell r="D172">
            <v>240220.09</v>
          </cell>
        </row>
        <row r="173">
          <cell r="A173">
            <v>1250050101</v>
          </cell>
          <cell r="B173" t="str">
            <v>AL PERSONAL</v>
          </cell>
          <cell r="C173">
            <v>3024</v>
          </cell>
          <cell r="D173">
            <v>3024</v>
          </cell>
        </row>
        <row r="174">
          <cell r="A174">
            <v>1250050201</v>
          </cell>
          <cell r="B174" t="str">
            <v>A PROVEEDORES</v>
          </cell>
          <cell r="C174">
            <v>237196.09</v>
          </cell>
          <cell r="D174">
            <v>237196.09</v>
          </cell>
        </row>
        <row r="175">
          <cell r="A175">
            <v>125099</v>
          </cell>
          <cell r="B175" t="str">
            <v>OTRAS</v>
          </cell>
          <cell r="C175">
            <v>14556513.52</v>
          </cell>
          <cell r="D175">
            <v>14556513.52</v>
          </cell>
        </row>
        <row r="176">
          <cell r="A176">
            <v>1250990101</v>
          </cell>
          <cell r="B176" t="str">
            <v>FALTANTES DE CAJEROS</v>
          </cell>
          <cell r="C176">
            <v>200</v>
          </cell>
          <cell r="D176">
            <v>200</v>
          </cell>
        </row>
        <row r="177">
          <cell r="A177">
            <v>125099010103</v>
          </cell>
          <cell r="B177" t="str">
            <v>FALTANTE EN ATM´S</v>
          </cell>
          <cell r="C177">
            <v>200</v>
          </cell>
          <cell r="D177">
            <v>200</v>
          </cell>
        </row>
        <row r="178">
          <cell r="A178">
            <v>1250999101</v>
          </cell>
          <cell r="B178" t="str">
            <v>OTRAS</v>
          </cell>
          <cell r="C178">
            <v>14556313.52</v>
          </cell>
          <cell r="D178">
            <v>14556313.52</v>
          </cell>
        </row>
        <row r="179">
          <cell r="A179">
            <v>125099910103</v>
          </cell>
          <cell r="B179" t="str">
            <v>DEPOSITOS EN GARANTIA</v>
          </cell>
          <cell r="C179">
            <v>29777.22</v>
          </cell>
          <cell r="D179">
            <v>29777.22</v>
          </cell>
        </row>
        <row r="180">
          <cell r="A180">
            <v>125099910105</v>
          </cell>
          <cell r="B180" t="str">
            <v>VALORES PENDIENTES DE OPERACIONES TRANSFER365</v>
          </cell>
          <cell r="C180">
            <v>7052.01</v>
          </cell>
          <cell r="D180">
            <v>7052.01</v>
          </cell>
        </row>
        <row r="181">
          <cell r="A181">
            <v>125099910107</v>
          </cell>
          <cell r="B181" t="str">
            <v>COLATERAL VISA</v>
          </cell>
          <cell r="C181">
            <v>2874439.18</v>
          </cell>
          <cell r="D181">
            <v>2874439.18</v>
          </cell>
        </row>
        <row r="182">
          <cell r="A182">
            <v>125099910112</v>
          </cell>
          <cell r="B182" t="str">
            <v>TRANSFERENCIA DE FONDOS</v>
          </cell>
          <cell r="C182">
            <v>310.75</v>
          </cell>
          <cell r="D182">
            <v>310.75</v>
          </cell>
        </row>
        <row r="183">
          <cell r="A183">
            <v>12509991011299</v>
          </cell>
          <cell r="B183" t="str">
            <v>OTROS</v>
          </cell>
          <cell r="C183">
            <v>310.75</v>
          </cell>
          <cell r="D183">
            <v>310.75</v>
          </cell>
        </row>
        <row r="184">
          <cell r="A184">
            <v>125099910113</v>
          </cell>
          <cell r="B184" t="str">
            <v>PLAN DE MARKETING</v>
          </cell>
          <cell r="C184">
            <v>307127.74</v>
          </cell>
          <cell r="D184">
            <v>307127.74</v>
          </cell>
        </row>
        <row r="185">
          <cell r="A185">
            <v>125099910114</v>
          </cell>
          <cell r="B185" t="str">
            <v>SALDO PRESTAMOS EX EMPLEADOS</v>
          </cell>
          <cell r="C185">
            <v>191170.82</v>
          </cell>
          <cell r="D185">
            <v>191170.82</v>
          </cell>
        </row>
        <row r="186">
          <cell r="A186">
            <v>125099910116</v>
          </cell>
          <cell r="B186" t="str">
            <v>CAMP. PROMOCIONAL SISTEMA FEDECREDITO</v>
          </cell>
          <cell r="C186">
            <v>74.34</v>
          </cell>
          <cell r="D186">
            <v>74.34</v>
          </cell>
        </row>
        <row r="187">
          <cell r="A187">
            <v>125099910122</v>
          </cell>
          <cell r="B187" t="str">
            <v>CADI</v>
          </cell>
          <cell r="C187">
            <v>135931.09</v>
          </cell>
          <cell r="D187">
            <v>135931.09</v>
          </cell>
        </row>
        <row r="188">
          <cell r="A188">
            <v>125099910123</v>
          </cell>
          <cell r="B188" t="str">
            <v>GASTOS POR COBRAR CADI</v>
          </cell>
          <cell r="C188">
            <v>14591.3</v>
          </cell>
          <cell r="D188">
            <v>14591.3</v>
          </cell>
        </row>
        <row r="189">
          <cell r="A189">
            <v>125099910129</v>
          </cell>
          <cell r="B189" t="str">
            <v>PROYECTOS</v>
          </cell>
          <cell r="C189">
            <v>1388537.12</v>
          </cell>
          <cell r="D189">
            <v>1388537.12</v>
          </cell>
        </row>
        <row r="190">
          <cell r="A190">
            <v>12509991012907</v>
          </cell>
          <cell r="B190" t="str">
            <v>PROYECTOS OTROS</v>
          </cell>
          <cell r="C190">
            <v>1388537.12</v>
          </cell>
          <cell r="D190">
            <v>1388537.12</v>
          </cell>
        </row>
        <row r="191">
          <cell r="A191">
            <v>125099910134</v>
          </cell>
          <cell r="B191" t="str">
            <v>CORPORACION FINANCIERA INTERNACIONAL</v>
          </cell>
          <cell r="C191">
            <v>5506036.3200000003</v>
          </cell>
          <cell r="D191">
            <v>5506036.3200000003</v>
          </cell>
        </row>
        <row r="192">
          <cell r="A192">
            <v>125099910135</v>
          </cell>
          <cell r="B192" t="str">
            <v>OPERACIONES POR APLICAR</v>
          </cell>
          <cell r="C192">
            <v>1690</v>
          </cell>
          <cell r="D192">
            <v>1690</v>
          </cell>
        </row>
        <row r="193">
          <cell r="A193">
            <v>125099910152</v>
          </cell>
          <cell r="B193" t="str">
            <v>SERVICIOS DE COLECTURIA EXTERNA</v>
          </cell>
          <cell r="C193">
            <v>121960.31</v>
          </cell>
          <cell r="D193">
            <v>121960.31</v>
          </cell>
        </row>
        <row r="194">
          <cell r="A194">
            <v>12509991015201</v>
          </cell>
          <cell r="B194" t="str">
            <v>PAGOS COLECTADOS</v>
          </cell>
          <cell r="C194">
            <v>121960.31</v>
          </cell>
          <cell r="D194">
            <v>121960.31</v>
          </cell>
        </row>
        <row r="195">
          <cell r="A195">
            <v>1250999101520100</v>
          </cell>
          <cell r="B195" t="str">
            <v>FARMACIAS ECONOMICAS</v>
          </cell>
          <cell r="C195">
            <v>121636.89</v>
          </cell>
          <cell r="D195">
            <v>121636.89</v>
          </cell>
        </row>
        <row r="196">
          <cell r="A196">
            <v>1250999101520100</v>
          </cell>
          <cell r="B196" t="str">
            <v>GRUPO MONGE - ALMACENES PRADO</v>
          </cell>
          <cell r="C196">
            <v>2</v>
          </cell>
          <cell r="D196">
            <v>2</v>
          </cell>
        </row>
        <row r="197">
          <cell r="A197">
            <v>1250999101520100</v>
          </cell>
          <cell r="B197" t="str">
            <v>SOVIPE COMERCIAL - ALMACENES WAY</v>
          </cell>
          <cell r="C197">
            <v>321.42</v>
          </cell>
          <cell r="D197">
            <v>321.42</v>
          </cell>
        </row>
        <row r="198">
          <cell r="A198">
            <v>125099910163</v>
          </cell>
          <cell r="B198" t="str">
            <v>COMISIONES POR SERVICIO</v>
          </cell>
          <cell r="C198">
            <v>74492.98</v>
          </cell>
          <cell r="D198">
            <v>74492.98</v>
          </cell>
        </row>
        <row r="199">
          <cell r="A199">
            <v>12509991016301</v>
          </cell>
          <cell r="B199" t="str">
            <v>COMISION POR COBRAR A COLECTORES</v>
          </cell>
          <cell r="C199">
            <v>55693.33</v>
          </cell>
          <cell r="D199">
            <v>55693.33</v>
          </cell>
        </row>
        <row r="200">
          <cell r="A200">
            <v>12509991016303</v>
          </cell>
          <cell r="B200" t="str">
            <v>COMISION POR SERVICIO DE COMERCIALIZACION DE SEGUROS</v>
          </cell>
          <cell r="C200">
            <v>18664.93</v>
          </cell>
          <cell r="D200">
            <v>18664.93</v>
          </cell>
        </row>
        <row r="201">
          <cell r="A201">
            <v>12509991016304</v>
          </cell>
          <cell r="B201" t="str">
            <v>COMISION POR SERVICIOS DE COMERCIALIZACION</v>
          </cell>
          <cell r="C201">
            <v>134.72</v>
          </cell>
          <cell r="D201">
            <v>134.72</v>
          </cell>
        </row>
        <row r="202">
          <cell r="A202">
            <v>1250999101630400</v>
          </cell>
          <cell r="B202" t="str">
            <v>COMISION POR COMERCIALIZACION DE SEGUROS REMESAS FAMILIARES</v>
          </cell>
          <cell r="C202">
            <v>134.72</v>
          </cell>
          <cell r="D202">
            <v>134.72</v>
          </cell>
        </row>
        <row r="203">
          <cell r="A203">
            <v>125099910166</v>
          </cell>
          <cell r="B203" t="str">
            <v>SERVICIOS DE COMERCIALIZACION</v>
          </cell>
          <cell r="C203">
            <v>715</v>
          </cell>
          <cell r="D203">
            <v>715</v>
          </cell>
        </row>
        <row r="204">
          <cell r="A204">
            <v>12509991016601</v>
          </cell>
          <cell r="B204" t="str">
            <v>INDEMNIZACION DE SEGURO REMESAS FAMILIARES</v>
          </cell>
          <cell r="C204">
            <v>715</v>
          </cell>
          <cell r="D204">
            <v>715</v>
          </cell>
        </row>
        <row r="205">
          <cell r="A205">
            <v>125099910199</v>
          </cell>
          <cell r="B205" t="str">
            <v>VARIAS</v>
          </cell>
          <cell r="C205">
            <v>3902407.34</v>
          </cell>
          <cell r="D205">
            <v>3902407.34</v>
          </cell>
        </row>
        <row r="206">
          <cell r="A206">
            <v>1259</v>
          </cell>
          <cell r="B206" t="str">
            <v>PROVISION DE INCOBRABILIDAD DE CUENTAS POR COBRAR</v>
          </cell>
          <cell r="C206">
            <v>-59892.71</v>
          </cell>
          <cell r="D206">
            <v>-59892.71</v>
          </cell>
        </row>
        <row r="207">
          <cell r="A207">
            <v>125900</v>
          </cell>
          <cell r="B207" t="str">
            <v>PROVISION DE INCOBRABILIDAD DE CUENTAS POR COBRAR</v>
          </cell>
          <cell r="C207">
            <v>-59892.71</v>
          </cell>
          <cell r="D207">
            <v>-59892.71</v>
          </cell>
        </row>
        <row r="208">
          <cell r="A208">
            <v>1259000001</v>
          </cell>
          <cell r="B208" t="str">
            <v>PROVISION POR INCOBRABILIDAD DE CUENTAS POR COBRAR</v>
          </cell>
          <cell r="C208">
            <v>-59892.71</v>
          </cell>
          <cell r="D208">
            <v>-59892.71</v>
          </cell>
        </row>
        <row r="209">
          <cell r="A209">
            <v>125900000101</v>
          </cell>
          <cell r="B209" t="str">
            <v>SALDOS POR COBRAR</v>
          </cell>
          <cell r="C209">
            <v>-59892.71</v>
          </cell>
          <cell r="D209">
            <v>-59892.71</v>
          </cell>
        </row>
        <row r="210">
          <cell r="A210">
            <v>126</v>
          </cell>
          <cell r="B210" t="str">
            <v>DERECHOS Y PARTICIPACIONES</v>
          </cell>
          <cell r="C210">
            <v>3525599.68</v>
          </cell>
          <cell r="D210">
            <v>3525599.68</v>
          </cell>
        </row>
        <row r="211">
          <cell r="A211">
            <v>1260</v>
          </cell>
          <cell r="B211" t="str">
            <v>DERECHOS Y PARTICIPACIONES</v>
          </cell>
          <cell r="C211">
            <v>3525599.68</v>
          </cell>
          <cell r="D211">
            <v>3525599.68</v>
          </cell>
        </row>
        <row r="212">
          <cell r="A212">
            <v>126001</v>
          </cell>
          <cell r="B212" t="str">
            <v>INVERSIONES CONJUNTAS</v>
          </cell>
          <cell r="C212">
            <v>3525599.68</v>
          </cell>
          <cell r="D212">
            <v>3525599.68</v>
          </cell>
        </row>
        <row r="213">
          <cell r="A213">
            <v>1260010101</v>
          </cell>
          <cell r="B213" t="str">
            <v>EN SOCIEDADES NACIONALES - VALOR DE ADQUISICION</v>
          </cell>
          <cell r="C213">
            <v>3032200</v>
          </cell>
          <cell r="D213">
            <v>3032200</v>
          </cell>
        </row>
        <row r="214">
          <cell r="A214">
            <v>126001010101</v>
          </cell>
          <cell r="B214" t="str">
            <v>COSTO DE ADQUISICION</v>
          </cell>
          <cell r="C214">
            <v>3032200</v>
          </cell>
          <cell r="D214">
            <v>3032200</v>
          </cell>
        </row>
        <row r="215">
          <cell r="A215">
            <v>1260019801</v>
          </cell>
          <cell r="B215" t="str">
            <v>EN SOCIEDADES NACIONALES - REVALUO</v>
          </cell>
          <cell r="C215">
            <v>493399.68</v>
          </cell>
          <cell r="D215">
            <v>493399.68</v>
          </cell>
        </row>
        <row r="216">
          <cell r="A216">
            <v>13</v>
          </cell>
          <cell r="B216" t="str">
            <v>ACTIVO FIJO</v>
          </cell>
          <cell r="C216">
            <v>14913884.060000001</v>
          </cell>
          <cell r="D216">
            <v>14913884.060000001</v>
          </cell>
        </row>
        <row r="217">
          <cell r="A217">
            <v>131</v>
          </cell>
          <cell r="B217" t="str">
            <v>NO DEPRECIABLES</v>
          </cell>
          <cell r="C217">
            <v>3763127.11</v>
          </cell>
          <cell r="D217">
            <v>3763127.11</v>
          </cell>
        </row>
        <row r="218">
          <cell r="A218">
            <v>1310</v>
          </cell>
          <cell r="B218" t="str">
            <v>NO DEPRECIABLES</v>
          </cell>
          <cell r="C218">
            <v>3763127.11</v>
          </cell>
          <cell r="D218">
            <v>3763127.11</v>
          </cell>
        </row>
        <row r="219">
          <cell r="A219">
            <v>131001</v>
          </cell>
          <cell r="B219" t="str">
            <v>TERRENOS</v>
          </cell>
          <cell r="C219">
            <v>1879277.17</v>
          </cell>
          <cell r="D219">
            <v>1879277.17</v>
          </cell>
        </row>
        <row r="220">
          <cell r="A220">
            <v>1310010100</v>
          </cell>
          <cell r="B220" t="str">
            <v>TERRENOS - VALOR DE ADQUISICION</v>
          </cell>
          <cell r="C220">
            <v>374985.69</v>
          </cell>
          <cell r="D220">
            <v>374985.69</v>
          </cell>
        </row>
        <row r="221">
          <cell r="A221">
            <v>1310019800</v>
          </cell>
          <cell r="B221" t="str">
            <v>TERRENOS ¨ REVALUO</v>
          </cell>
          <cell r="C221">
            <v>1504291.48</v>
          </cell>
          <cell r="D221">
            <v>1504291.48</v>
          </cell>
        </row>
        <row r="222">
          <cell r="A222">
            <v>131002</v>
          </cell>
          <cell r="B222" t="str">
            <v>CONSTRUCCIONES EN PROCESO</v>
          </cell>
          <cell r="C222">
            <v>1407335.76</v>
          </cell>
          <cell r="D222">
            <v>1407335.76</v>
          </cell>
        </row>
        <row r="223">
          <cell r="A223">
            <v>1310020100</v>
          </cell>
          <cell r="B223" t="str">
            <v>INMUEBLES</v>
          </cell>
          <cell r="C223">
            <v>1407335.76</v>
          </cell>
          <cell r="D223">
            <v>1407335.76</v>
          </cell>
        </row>
        <row r="224">
          <cell r="A224">
            <v>131003</v>
          </cell>
          <cell r="B224" t="str">
            <v>MOBILIARIO Y EQUIPO POR UTILIZAR</v>
          </cell>
          <cell r="C224">
            <v>476514.18</v>
          </cell>
          <cell r="D224">
            <v>476514.18</v>
          </cell>
        </row>
        <row r="225">
          <cell r="A225">
            <v>1310030100</v>
          </cell>
          <cell r="B225" t="str">
            <v>MOBILIARIO Y EQUIPO EN TRANSITO</v>
          </cell>
          <cell r="C225">
            <v>2740.25</v>
          </cell>
          <cell r="D225">
            <v>2740.25</v>
          </cell>
        </row>
        <row r="226">
          <cell r="A226">
            <v>1310030200</v>
          </cell>
          <cell r="B226" t="str">
            <v>MOBILIARIO Y EQUIPO EN EXISTENCIA</v>
          </cell>
          <cell r="C226">
            <v>473773.93</v>
          </cell>
          <cell r="D226">
            <v>473773.93</v>
          </cell>
        </row>
        <row r="227">
          <cell r="A227">
            <v>132</v>
          </cell>
          <cell r="B227" t="str">
            <v>DEPRECIABLES</v>
          </cell>
          <cell r="C227">
            <v>11046287.550000001</v>
          </cell>
          <cell r="D227">
            <v>11046287.550000001</v>
          </cell>
        </row>
        <row r="228">
          <cell r="A228">
            <v>1320</v>
          </cell>
          <cell r="B228" t="str">
            <v>DEPRECIABLES</v>
          </cell>
          <cell r="C228">
            <v>25356944.52</v>
          </cell>
          <cell r="D228">
            <v>25356944.52</v>
          </cell>
        </row>
        <row r="229">
          <cell r="A229">
            <v>132001</v>
          </cell>
          <cell r="B229" t="str">
            <v>EDIFICACIONES</v>
          </cell>
          <cell r="C229">
            <v>12207505.189999999</v>
          </cell>
          <cell r="D229">
            <v>12207505.189999999</v>
          </cell>
        </row>
        <row r="230">
          <cell r="A230">
            <v>1320010100</v>
          </cell>
          <cell r="B230" t="str">
            <v>EDIFICACIONES - VALOR DE ADQUISICION</v>
          </cell>
          <cell r="C230">
            <v>9264466.1699999999</v>
          </cell>
          <cell r="D230">
            <v>9264466.1699999999</v>
          </cell>
        </row>
        <row r="231">
          <cell r="A231">
            <v>132001010001</v>
          </cell>
          <cell r="B231" t="str">
            <v>EDIFICACIONES PROPIAS</v>
          </cell>
          <cell r="C231">
            <v>9264466.1699999999</v>
          </cell>
          <cell r="D231">
            <v>9264466.1699999999</v>
          </cell>
        </row>
        <row r="232">
          <cell r="A232">
            <v>1320019800</v>
          </cell>
          <cell r="B232" t="str">
            <v>EDIFICACIONES ¨ REVALUO</v>
          </cell>
          <cell r="C232">
            <v>2943039.02</v>
          </cell>
          <cell r="D232">
            <v>2943039.02</v>
          </cell>
        </row>
        <row r="233">
          <cell r="A233">
            <v>132002</v>
          </cell>
          <cell r="B233" t="str">
            <v>EQUIPO DE COMPUTACION</v>
          </cell>
          <cell r="C233">
            <v>7864811.25</v>
          </cell>
          <cell r="D233">
            <v>7864811.25</v>
          </cell>
        </row>
        <row r="234">
          <cell r="A234">
            <v>1320020100</v>
          </cell>
          <cell r="B234" t="str">
            <v>EQUIPO DE COMPUTACION - VALOR DE ADQUISICION</v>
          </cell>
          <cell r="C234">
            <v>7864811.25</v>
          </cell>
          <cell r="D234">
            <v>7864811.25</v>
          </cell>
        </row>
        <row r="235">
          <cell r="A235">
            <v>132002010001</v>
          </cell>
          <cell r="B235" t="str">
            <v>EQUIPO DE COMPUTACION PROPIO</v>
          </cell>
          <cell r="C235">
            <v>7864811.25</v>
          </cell>
          <cell r="D235">
            <v>7864811.25</v>
          </cell>
        </row>
        <row r="236">
          <cell r="A236">
            <v>132003</v>
          </cell>
          <cell r="B236" t="str">
            <v>EQUIPO DE OFICINA</v>
          </cell>
          <cell r="C236">
            <v>347182.6</v>
          </cell>
          <cell r="D236">
            <v>347182.6</v>
          </cell>
        </row>
        <row r="237">
          <cell r="A237">
            <v>1320030100</v>
          </cell>
          <cell r="B237" t="str">
            <v>EQUIPO DE OFICINA - VALOR DE ADQUISICION</v>
          </cell>
          <cell r="C237">
            <v>347182.6</v>
          </cell>
          <cell r="D237">
            <v>347182.6</v>
          </cell>
        </row>
        <row r="238">
          <cell r="A238">
            <v>132003010001</v>
          </cell>
          <cell r="B238" t="str">
            <v>EQUIPO DE OFICINA PROPIO</v>
          </cell>
          <cell r="C238">
            <v>347182.6</v>
          </cell>
          <cell r="D238">
            <v>347182.6</v>
          </cell>
        </row>
        <row r="239">
          <cell r="A239">
            <v>132004</v>
          </cell>
          <cell r="B239" t="str">
            <v>MOBILIARIO</v>
          </cell>
          <cell r="C239">
            <v>498562.68</v>
          </cell>
          <cell r="D239">
            <v>498562.68</v>
          </cell>
        </row>
        <row r="240">
          <cell r="A240">
            <v>1320040100</v>
          </cell>
          <cell r="B240" t="str">
            <v>MOBILIARIO - VALOR DE ADQUISICION</v>
          </cell>
          <cell r="C240">
            <v>498562.68</v>
          </cell>
          <cell r="D240">
            <v>498562.68</v>
          </cell>
        </row>
        <row r="241">
          <cell r="A241">
            <v>132004010001</v>
          </cell>
          <cell r="B241" t="str">
            <v>MOBILIARIO PROPIO</v>
          </cell>
          <cell r="C241">
            <v>498562.68</v>
          </cell>
          <cell r="D241">
            <v>498562.68</v>
          </cell>
        </row>
        <row r="242">
          <cell r="A242">
            <v>132005</v>
          </cell>
          <cell r="B242" t="str">
            <v>VEHICULOS</v>
          </cell>
          <cell r="C242">
            <v>1055686.1299999999</v>
          </cell>
          <cell r="D242">
            <v>1055686.1299999999</v>
          </cell>
        </row>
        <row r="243">
          <cell r="A243">
            <v>1320050100</v>
          </cell>
          <cell r="B243" t="str">
            <v>VEHICULOS - VALOR DE ADQUISICION</v>
          </cell>
          <cell r="C243">
            <v>1055686.1299999999</v>
          </cell>
          <cell r="D243">
            <v>1055686.1299999999</v>
          </cell>
        </row>
        <row r="244">
          <cell r="A244">
            <v>132005010001</v>
          </cell>
          <cell r="B244" t="str">
            <v>VEHICULOS PROPIOS</v>
          </cell>
          <cell r="C244">
            <v>1055686.1299999999</v>
          </cell>
          <cell r="D244">
            <v>1055686.1299999999</v>
          </cell>
        </row>
        <row r="245">
          <cell r="A245">
            <v>132006</v>
          </cell>
          <cell r="B245" t="str">
            <v>MAQUINARIA, EQUIPO Y HERRAMIENTA</v>
          </cell>
          <cell r="C245">
            <v>3383196.67</v>
          </cell>
          <cell r="D245">
            <v>3383196.67</v>
          </cell>
        </row>
        <row r="246">
          <cell r="A246">
            <v>1320060100</v>
          </cell>
          <cell r="B246" t="str">
            <v>MAQUINARIA, EQUIPO Y HERRAMIENTA - VALOR DE ADQUISICION.</v>
          </cell>
          <cell r="C246">
            <v>3383196.67</v>
          </cell>
          <cell r="D246">
            <v>3383196.67</v>
          </cell>
        </row>
        <row r="247">
          <cell r="A247">
            <v>132006010001</v>
          </cell>
          <cell r="B247" t="str">
            <v>MAQUINARIA, EQUIPO Y HERRAMIENTA PROPIAS</v>
          </cell>
          <cell r="C247">
            <v>3383196.67</v>
          </cell>
          <cell r="D247">
            <v>3383196.67</v>
          </cell>
        </row>
        <row r="248">
          <cell r="A248">
            <v>1329</v>
          </cell>
          <cell r="B248" t="str">
            <v>DEPRECIACION ACUMULADA</v>
          </cell>
          <cell r="C248">
            <v>-14310656.970000001</v>
          </cell>
          <cell r="D248">
            <v>-14310656.970000001</v>
          </cell>
        </row>
        <row r="249">
          <cell r="A249">
            <v>132901</v>
          </cell>
          <cell r="B249" t="str">
            <v>VALOR HISTORICO</v>
          </cell>
          <cell r="C249">
            <v>-12305825.33</v>
          </cell>
          <cell r="D249">
            <v>-12305825.33</v>
          </cell>
        </row>
        <row r="250">
          <cell r="A250">
            <v>1329010100</v>
          </cell>
          <cell r="B250" t="str">
            <v>EDIFICACIONES</v>
          </cell>
          <cell r="C250">
            <v>-2993904.94</v>
          </cell>
          <cell r="D250">
            <v>-2993904.94</v>
          </cell>
        </row>
        <row r="251">
          <cell r="A251">
            <v>1329010200</v>
          </cell>
          <cell r="B251" t="str">
            <v>EQUIPO DE COMPUTACION</v>
          </cell>
          <cell r="C251">
            <v>-5762899.5899999999</v>
          </cell>
          <cell r="D251">
            <v>-5762899.5899999999</v>
          </cell>
        </row>
        <row r="252">
          <cell r="A252">
            <v>1329010300</v>
          </cell>
          <cell r="B252" t="str">
            <v>EQUIPO DE OFICINA</v>
          </cell>
          <cell r="C252">
            <v>-262165.93</v>
          </cell>
          <cell r="D252">
            <v>-262165.93</v>
          </cell>
        </row>
        <row r="253">
          <cell r="A253">
            <v>1329010400</v>
          </cell>
          <cell r="B253" t="str">
            <v>MOBILIARIO</v>
          </cell>
          <cell r="C253">
            <v>-435105.78</v>
          </cell>
          <cell r="D253">
            <v>-435105.78</v>
          </cell>
        </row>
        <row r="254">
          <cell r="A254">
            <v>1329010500</v>
          </cell>
          <cell r="B254" t="str">
            <v>VEHICULOS</v>
          </cell>
          <cell r="C254">
            <v>-902530.65</v>
          </cell>
          <cell r="D254">
            <v>-902530.65</v>
          </cell>
        </row>
        <row r="255">
          <cell r="A255">
            <v>1329010600</v>
          </cell>
          <cell r="B255" t="str">
            <v>MAQUINARIA, EQUIPO Y HERRAMIENTA</v>
          </cell>
          <cell r="C255">
            <v>-1949218.44</v>
          </cell>
          <cell r="D255">
            <v>-1949218.44</v>
          </cell>
        </row>
        <row r="256">
          <cell r="A256">
            <v>132902</v>
          </cell>
          <cell r="B256" t="str">
            <v>REVALUOS</v>
          </cell>
          <cell r="C256">
            <v>-2004831.64</v>
          </cell>
          <cell r="D256">
            <v>-2004831.64</v>
          </cell>
        </row>
        <row r="257">
          <cell r="A257">
            <v>1329020100</v>
          </cell>
          <cell r="B257" t="str">
            <v>EDIFICACIONES</v>
          </cell>
          <cell r="C257">
            <v>-2004831.64</v>
          </cell>
          <cell r="D257">
            <v>-2004831.64</v>
          </cell>
        </row>
        <row r="258">
          <cell r="A258">
            <v>133</v>
          </cell>
          <cell r="B258" t="str">
            <v>AMORTIZABLES</v>
          </cell>
          <cell r="C258">
            <v>104469.4</v>
          </cell>
          <cell r="D258">
            <v>104469.4</v>
          </cell>
        </row>
        <row r="259">
          <cell r="A259">
            <v>1330</v>
          </cell>
          <cell r="B259" t="str">
            <v>AMORTIZABLES</v>
          </cell>
          <cell r="C259">
            <v>104469.4</v>
          </cell>
          <cell r="D259">
            <v>104469.4</v>
          </cell>
        </row>
        <row r="260">
          <cell r="A260">
            <v>133002</v>
          </cell>
          <cell r="B260" t="str">
            <v>REMODELACIONES Y READECUACIONES</v>
          </cell>
          <cell r="C260">
            <v>104469.4</v>
          </cell>
          <cell r="D260">
            <v>104469.4</v>
          </cell>
        </row>
        <row r="261">
          <cell r="A261">
            <v>1330020100</v>
          </cell>
          <cell r="B261" t="str">
            <v>INMUEBLES PROPIOS</v>
          </cell>
          <cell r="C261">
            <v>104469.4</v>
          </cell>
          <cell r="D261">
            <v>104469.4</v>
          </cell>
        </row>
        <row r="262">
          <cell r="A262">
            <v>0</v>
          </cell>
          <cell r="B262"/>
          <cell r="C262"/>
          <cell r="D262"/>
        </row>
        <row r="263">
          <cell r="A263">
            <v>0</v>
          </cell>
          <cell r="B263" t="str">
            <v>TOTAL ACTIVO</v>
          </cell>
          <cell r="C263">
            <v>611647163.05999994</v>
          </cell>
          <cell r="D263">
            <v>611647163.05999994</v>
          </cell>
        </row>
        <row r="264">
          <cell r="A264">
            <v>0</v>
          </cell>
          <cell r="B264"/>
          <cell r="C264"/>
          <cell r="D264"/>
        </row>
        <row r="265">
          <cell r="A265">
            <v>71</v>
          </cell>
          <cell r="B265" t="str">
            <v>COSTOS DE OPERACIONES DE INTERMEDIACION</v>
          </cell>
          <cell r="C265">
            <v>4107569.43</v>
          </cell>
          <cell r="D265">
            <v>4107569.43</v>
          </cell>
        </row>
        <row r="266">
          <cell r="A266">
            <v>711</v>
          </cell>
          <cell r="B266" t="str">
            <v>CAPTACION DE RECURSOS</v>
          </cell>
          <cell r="C266">
            <v>4107568.55</v>
          </cell>
          <cell r="D266">
            <v>4107568.55</v>
          </cell>
        </row>
        <row r="267">
          <cell r="A267">
            <v>7110</v>
          </cell>
          <cell r="B267" t="str">
            <v>CAPTACION DE RECURSOS</v>
          </cell>
          <cell r="C267">
            <v>4107568.55</v>
          </cell>
          <cell r="D267">
            <v>4107568.55</v>
          </cell>
        </row>
        <row r="268">
          <cell r="A268">
            <v>711001</v>
          </cell>
          <cell r="B268" t="str">
            <v>DEPOSITOS</v>
          </cell>
          <cell r="C268">
            <v>77191.78</v>
          </cell>
          <cell r="D268">
            <v>77191.78</v>
          </cell>
        </row>
        <row r="269">
          <cell r="A269">
            <v>7110010200</v>
          </cell>
          <cell r="B269" t="str">
            <v>INTERESES DE DEPOSITOS A PLAZO</v>
          </cell>
          <cell r="C269">
            <v>77191.78</v>
          </cell>
          <cell r="D269">
            <v>77191.78</v>
          </cell>
        </row>
        <row r="270">
          <cell r="A270">
            <v>711001020001</v>
          </cell>
          <cell r="B270" t="str">
            <v>PACTADOS HASTA UN AÑO PLAZO</v>
          </cell>
          <cell r="C270">
            <v>77191.78</v>
          </cell>
          <cell r="D270">
            <v>77191.78</v>
          </cell>
        </row>
        <row r="271">
          <cell r="A271">
            <v>71100102000102</v>
          </cell>
          <cell r="B271" t="str">
            <v>A 30 DIAS PLAZO</v>
          </cell>
          <cell r="C271">
            <v>77191.78</v>
          </cell>
          <cell r="D271">
            <v>77191.78</v>
          </cell>
        </row>
        <row r="272">
          <cell r="A272">
            <v>711002</v>
          </cell>
          <cell r="B272" t="str">
            <v>PRESTAMOS PARA TERCEROS</v>
          </cell>
          <cell r="C272">
            <v>3962412.6</v>
          </cell>
          <cell r="D272">
            <v>3962412.6</v>
          </cell>
        </row>
        <row r="273">
          <cell r="A273">
            <v>7110020100</v>
          </cell>
          <cell r="B273" t="str">
            <v>INTERESES</v>
          </cell>
          <cell r="C273">
            <v>3542512.7</v>
          </cell>
          <cell r="D273">
            <v>3542512.7</v>
          </cell>
        </row>
        <row r="274">
          <cell r="A274">
            <v>711002010001</v>
          </cell>
          <cell r="B274" t="str">
            <v>PACTADOS HASTA UN AÑO PLAZO</v>
          </cell>
          <cell r="C274">
            <v>98253.42</v>
          </cell>
          <cell r="D274">
            <v>98253.42</v>
          </cell>
        </row>
        <row r="275">
          <cell r="A275">
            <v>711002010002</v>
          </cell>
          <cell r="B275" t="str">
            <v>PACTADOS A MAS DE UN AÑO PLAZO</v>
          </cell>
          <cell r="C275">
            <v>112999.32</v>
          </cell>
          <cell r="D275">
            <v>112999.32</v>
          </cell>
        </row>
        <row r="276">
          <cell r="A276">
            <v>711002010003</v>
          </cell>
          <cell r="B276" t="str">
            <v>PACTADOS A CINCO O MAS AÑOS PLAZO</v>
          </cell>
          <cell r="C276">
            <v>3331259.96</v>
          </cell>
          <cell r="D276">
            <v>3331259.96</v>
          </cell>
        </row>
        <row r="277">
          <cell r="A277">
            <v>7110020200</v>
          </cell>
          <cell r="B277" t="str">
            <v>COMISIONES</v>
          </cell>
          <cell r="C277">
            <v>419899.9</v>
          </cell>
          <cell r="D277">
            <v>419899.9</v>
          </cell>
        </row>
        <row r="278">
          <cell r="A278">
            <v>711002020001</v>
          </cell>
          <cell r="B278" t="str">
            <v>PACTADOS HASTA UN AÑO PLAZO</v>
          </cell>
          <cell r="C278">
            <v>7367.76</v>
          </cell>
          <cell r="D278">
            <v>7367.76</v>
          </cell>
        </row>
        <row r="279">
          <cell r="A279">
            <v>711002020003</v>
          </cell>
          <cell r="B279" t="str">
            <v>PACTADOS A CINCO O MAS AÑOS PLAZO</v>
          </cell>
          <cell r="C279">
            <v>412532.14</v>
          </cell>
          <cell r="D279">
            <v>412532.14</v>
          </cell>
        </row>
        <row r="280">
          <cell r="A280">
            <v>711007</v>
          </cell>
          <cell r="B280" t="str">
            <v>OTROS COSTOS DE INTERMEDIACION</v>
          </cell>
          <cell r="C280">
            <v>67964.17</v>
          </cell>
          <cell r="D280">
            <v>67964.17</v>
          </cell>
        </row>
        <row r="281">
          <cell r="A281">
            <v>7110070300</v>
          </cell>
          <cell r="B281" t="str">
            <v>COMISIONES PAGADAS POR ADQUISICION DE TITULOS VALORES</v>
          </cell>
          <cell r="C281">
            <v>67964.17</v>
          </cell>
          <cell r="D281">
            <v>67964.17</v>
          </cell>
        </row>
        <row r="282">
          <cell r="A282">
            <v>712</v>
          </cell>
          <cell r="B282" t="str">
            <v>SANEAMIENTO DE ACTIVOS DE INTERMEDIACION</v>
          </cell>
          <cell r="C282">
            <v>0.88</v>
          </cell>
          <cell r="D282">
            <v>0.88</v>
          </cell>
        </row>
        <row r="283">
          <cell r="A283">
            <v>7120</v>
          </cell>
          <cell r="B283" t="str">
            <v>SANEAMIENTO DE ACTIVOS DE INTERMEDIACION</v>
          </cell>
          <cell r="C283">
            <v>0.88</v>
          </cell>
          <cell r="D283">
            <v>0.88</v>
          </cell>
        </row>
        <row r="284">
          <cell r="A284">
            <v>712000</v>
          </cell>
          <cell r="B284" t="str">
            <v>SANEAMIENTO DE ACTIVOS DE INTERMEDIACION</v>
          </cell>
          <cell r="C284">
            <v>0.88</v>
          </cell>
          <cell r="D284">
            <v>0.88</v>
          </cell>
        </row>
        <row r="285">
          <cell r="A285">
            <v>7120000200</v>
          </cell>
          <cell r="B285" t="str">
            <v>SANEAMIENTO DE PRESTAMOS E INTERESES</v>
          </cell>
          <cell r="C285">
            <v>0.88</v>
          </cell>
          <cell r="D285">
            <v>0.88</v>
          </cell>
        </row>
        <row r="286">
          <cell r="A286">
            <v>712000020002</v>
          </cell>
          <cell r="B286" t="str">
            <v>INTERESES</v>
          </cell>
          <cell r="C286">
            <v>0.88</v>
          </cell>
          <cell r="D286">
            <v>0.88</v>
          </cell>
        </row>
        <row r="287">
          <cell r="A287">
            <v>71200002000201</v>
          </cell>
          <cell r="B287" t="str">
            <v>RESERVA PRESTAMOS CATEGORIA A2 Y B</v>
          </cell>
          <cell r="C287">
            <v>0.88</v>
          </cell>
          <cell r="D287">
            <v>0.88</v>
          </cell>
        </row>
        <row r="288">
          <cell r="A288">
            <v>72</v>
          </cell>
          <cell r="B288" t="str">
            <v>COSTOS DE OTRAS OPERACIONES</v>
          </cell>
          <cell r="C288">
            <v>3777751.88</v>
          </cell>
          <cell r="D288">
            <v>3777751.88</v>
          </cell>
        </row>
        <row r="289">
          <cell r="A289">
            <v>722</v>
          </cell>
          <cell r="B289" t="str">
            <v>PRESTACION DE SERVICIOS</v>
          </cell>
          <cell r="C289">
            <v>3777751.88</v>
          </cell>
          <cell r="D289">
            <v>3777751.88</v>
          </cell>
        </row>
        <row r="290">
          <cell r="A290">
            <v>7220</v>
          </cell>
          <cell r="B290" t="str">
            <v>PRESTACION DE SERVICIOS</v>
          </cell>
          <cell r="C290">
            <v>3777751.88</v>
          </cell>
          <cell r="D290">
            <v>3777751.88</v>
          </cell>
        </row>
        <row r="291">
          <cell r="A291">
            <v>722001</v>
          </cell>
          <cell r="B291" t="str">
            <v>PRESTACION DE SERVICIOS FINANCIEROS</v>
          </cell>
          <cell r="C291">
            <v>3608352.59</v>
          </cell>
          <cell r="D291">
            <v>3608352.59</v>
          </cell>
        </row>
        <row r="292">
          <cell r="A292">
            <v>7220010000</v>
          </cell>
          <cell r="B292" t="str">
            <v>PRESTACION DE SERVICIOS FINANCIEROS</v>
          </cell>
          <cell r="C292">
            <v>3608352.59</v>
          </cell>
          <cell r="D292">
            <v>3608352.59</v>
          </cell>
        </row>
        <row r="293">
          <cell r="A293">
            <v>722001000006</v>
          </cell>
          <cell r="B293" t="str">
            <v>UNIDAD PYME</v>
          </cell>
          <cell r="C293">
            <v>135327.25</v>
          </cell>
          <cell r="D293">
            <v>135327.25</v>
          </cell>
        </row>
        <row r="294">
          <cell r="A294">
            <v>722001000010</v>
          </cell>
          <cell r="B294" t="str">
            <v>RESGUARDO Y CUSTODIA DE DOCUMENTOS</v>
          </cell>
          <cell r="C294">
            <v>932.11</v>
          </cell>
          <cell r="D294">
            <v>932.11</v>
          </cell>
        </row>
        <row r="295">
          <cell r="A295">
            <v>722001000013</v>
          </cell>
          <cell r="B295" t="str">
            <v>SERVICIOS POR PAGO DE REMESAS FAMILIARES</v>
          </cell>
          <cell r="C295">
            <v>122523.75</v>
          </cell>
          <cell r="D295">
            <v>122523.75</v>
          </cell>
        </row>
        <row r="296">
          <cell r="A296">
            <v>722001000015</v>
          </cell>
          <cell r="B296" t="str">
            <v>TARJETAS</v>
          </cell>
          <cell r="C296">
            <v>2086709.55</v>
          </cell>
          <cell r="D296">
            <v>2086709.55</v>
          </cell>
        </row>
        <row r="297">
          <cell r="A297">
            <v>72200100001501</v>
          </cell>
          <cell r="B297" t="str">
            <v>TARJETA DE CREDITO</v>
          </cell>
          <cell r="C297">
            <v>1359323.92</v>
          </cell>
          <cell r="D297">
            <v>1359323.92</v>
          </cell>
        </row>
        <row r="298">
          <cell r="A298">
            <v>72200100001502</v>
          </cell>
          <cell r="B298" t="str">
            <v>TARJETA DE DEBITO</v>
          </cell>
          <cell r="C298">
            <v>727385.63</v>
          </cell>
          <cell r="D298">
            <v>727385.63</v>
          </cell>
        </row>
        <row r="299">
          <cell r="A299">
            <v>722001000024</v>
          </cell>
          <cell r="B299" t="str">
            <v>SERVICIO SARO</v>
          </cell>
          <cell r="C299">
            <v>36910.120000000003</v>
          </cell>
          <cell r="D299">
            <v>36910.120000000003</v>
          </cell>
        </row>
        <row r="300">
          <cell r="A300">
            <v>722001000025</v>
          </cell>
          <cell r="B300" t="str">
            <v>SERVICIO CREDIT SCORING</v>
          </cell>
          <cell r="C300">
            <v>36544.57</v>
          </cell>
          <cell r="D300">
            <v>36544.57</v>
          </cell>
        </row>
        <row r="301">
          <cell r="A301">
            <v>722001000041</v>
          </cell>
          <cell r="B301" t="str">
            <v>SERVICIO DE SALUD A TU ALCANCE</v>
          </cell>
          <cell r="C301">
            <v>615.59</v>
          </cell>
          <cell r="D301">
            <v>615.59</v>
          </cell>
        </row>
        <row r="302">
          <cell r="A302">
            <v>722001000042</v>
          </cell>
          <cell r="B302" t="str">
            <v>COMISIONES ATM´S</v>
          </cell>
          <cell r="C302">
            <v>1717.2</v>
          </cell>
          <cell r="D302">
            <v>1717.2</v>
          </cell>
        </row>
        <row r="303">
          <cell r="A303">
            <v>72200100004203</v>
          </cell>
          <cell r="B303" t="str">
            <v>COMISION A ATH POR OPERACIONES DE OTROS BANCOS EN ATM DE FCB</v>
          </cell>
          <cell r="C303">
            <v>1717.2</v>
          </cell>
          <cell r="D303">
            <v>1717.2</v>
          </cell>
        </row>
        <row r="304">
          <cell r="A304">
            <v>722001000043</v>
          </cell>
          <cell r="B304" t="str">
            <v>ADMINISTRACION Y OTROS COSTOS POR SERVICIO EN ATM´S</v>
          </cell>
          <cell r="C304">
            <v>644292.39</v>
          </cell>
          <cell r="D304">
            <v>644292.39</v>
          </cell>
        </row>
        <row r="305">
          <cell r="A305">
            <v>722001000046</v>
          </cell>
          <cell r="B305" t="str">
            <v>CORRESPONSALES NO BANCARIOS</v>
          </cell>
          <cell r="C305">
            <v>896.5</v>
          </cell>
          <cell r="D305">
            <v>896.5</v>
          </cell>
        </row>
        <row r="306">
          <cell r="A306">
            <v>72200100004601</v>
          </cell>
          <cell r="B306" t="str">
            <v>COMISION POR SERVICIOS DE RED DE CNB</v>
          </cell>
          <cell r="C306">
            <v>896.5</v>
          </cell>
          <cell r="D306">
            <v>896.5</v>
          </cell>
        </row>
        <row r="307">
          <cell r="A307">
            <v>722001000048</v>
          </cell>
          <cell r="B307" t="str">
            <v>ADMINISTRACION Y OTROS COSTOS POR SERVICIOS DE CNB</v>
          </cell>
          <cell r="C307">
            <v>69712.47</v>
          </cell>
          <cell r="D307">
            <v>69712.47</v>
          </cell>
        </row>
        <row r="308">
          <cell r="A308">
            <v>722001000056</v>
          </cell>
          <cell r="B308" t="str">
            <v>BANCA MOVIL</v>
          </cell>
          <cell r="C308">
            <v>105825.66</v>
          </cell>
          <cell r="D308">
            <v>105825.66</v>
          </cell>
        </row>
        <row r="309">
          <cell r="A309">
            <v>72200100005601</v>
          </cell>
          <cell r="B309" t="str">
            <v>COMISION POR SERVICIO DE BANCA MOVIL</v>
          </cell>
          <cell r="C309">
            <v>29867.07</v>
          </cell>
          <cell r="D309">
            <v>29867.07</v>
          </cell>
        </row>
        <row r="310">
          <cell r="A310">
            <v>72200100005602</v>
          </cell>
          <cell r="B310" t="str">
            <v>ADMINISTRACION Y OTROS COSTOS POR SERVICIO DE BANCA MOVIL</v>
          </cell>
          <cell r="C310">
            <v>75958.59</v>
          </cell>
          <cell r="D310">
            <v>75958.59</v>
          </cell>
        </row>
        <row r="311">
          <cell r="A311">
            <v>722001000060</v>
          </cell>
          <cell r="B311" t="str">
            <v>CALL CENTER TARJETAS</v>
          </cell>
          <cell r="C311">
            <v>333537.81</v>
          </cell>
          <cell r="D311">
            <v>333537.81</v>
          </cell>
        </row>
        <row r="312">
          <cell r="A312">
            <v>722001000066</v>
          </cell>
          <cell r="B312" t="str">
            <v>SERVICIO DE KIOSKOS FINANCIEROS</v>
          </cell>
          <cell r="C312">
            <v>8926.39</v>
          </cell>
          <cell r="D312">
            <v>8926.39</v>
          </cell>
        </row>
        <row r="313">
          <cell r="A313">
            <v>72200100006603</v>
          </cell>
          <cell r="B313" t="str">
            <v>COMISION POR SERVICIO DE ADMINISTRACION DE KIOSKOS</v>
          </cell>
          <cell r="C313">
            <v>8926.39</v>
          </cell>
          <cell r="D313">
            <v>8926.39</v>
          </cell>
        </row>
        <row r="314">
          <cell r="A314">
            <v>722001000099</v>
          </cell>
          <cell r="B314" t="str">
            <v>OTROS</v>
          </cell>
          <cell r="C314">
            <v>23881.23</v>
          </cell>
          <cell r="D314">
            <v>23881.23</v>
          </cell>
        </row>
        <row r="315">
          <cell r="A315">
            <v>722002</v>
          </cell>
          <cell r="B315" t="str">
            <v>PRESTACION DE SERVICIOS TECNICOS</v>
          </cell>
          <cell r="C315">
            <v>169399.29</v>
          </cell>
          <cell r="D315">
            <v>169399.29</v>
          </cell>
        </row>
        <row r="316">
          <cell r="A316">
            <v>7220020300</v>
          </cell>
          <cell r="B316" t="str">
            <v>SERVICIOS DE CAPACITACION</v>
          </cell>
          <cell r="C316">
            <v>74709.98</v>
          </cell>
          <cell r="D316">
            <v>74709.98</v>
          </cell>
        </row>
        <row r="317">
          <cell r="A317">
            <v>7220020700</v>
          </cell>
          <cell r="B317" t="str">
            <v>ASESORIA</v>
          </cell>
          <cell r="C317">
            <v>43178.94</v>
          </cell>
          <cell r="D317">
            <v>43178.94</v>
          </cell>
        </row>
        <row r="318">
          <cell r="A318">
            <v>7220029100</v>
          </cell>
          <cell r="B318" t="str">
            <v>OTROS</v>
          </cell>
          <cell r="C318">
            <v>51510.37</v>
          </cell>
          <cell r="D318">
            <v>51510.37</v>
          </cell>
        </row>
        <row r="319">
          <cell r="A319">
            <v>722002910002</v>
          </cell>
          <cell r="B319" t="str">
            <v>SERVICIO DE ORGANIZACION Y METODO</v>
          </cell>
          <cell r="C319">
            <v>1564.03</v>
          </cell>
          <cell r="D319">
            <v>1564.03</v>
          </cell>
        </row>
        <row r="320">
          <cell r="A320">
            <v>722002910003</v>
          </cell>
          <cell r="B320" t="str">
            <v>SERVICIO DE SELECCION Y EVALUACION DE RECURSOS HUMANOS</v>
          </cell>
          <cell r="C320">
            <v>8992.17</v>
          </cell>
          <cell r="D320">
            <v>8992.17</v>
          </cell>
        </row>
        <row r="321">
          <cell r="A321">
            <v>722002910004</v>
          </cell>
          <cell r="B321" t="str">
            <v>SERVICIO DE CIERRE CENTRALIZADO EN CADI</v>
          </cell>
          <cell r="C321">
            <v>40954.17</v>
          </cell>
          <cell r="D321">
            <v>40954.17</v>
          </cell>
        </row>
        <row r="322">
          <cell r="A322">
            <v>0</v>
          </cell>
          <cell r="B322"/>
          <cell r="C322"/>
          <cell r="D322"/>
        </row>
        <row r="323">
          <cell r="A323">
            <v>0</v>
          </cell>
          <cell r="B323" t="str">
            <v>TOTAL COSTOS</v>
          </cell>
          <cell r="C323">
            <v>7885321.3099999996</v>
          </cell>
          <cell r="D323">
            <v>7885321.3099999996</v>
          </cell>
        </row>
        <row r="324">
          <cell r="A324">
            <v>0</v>
          </cell>
          <cell r="B324"/>
          <cell r="C324"/>
          <cell r="D324"/>
        </row>
        <row r="325">
          <cell r="A325">
            <v>81</v>
          </cell>
          <cell r="B325" t="str">
            <v>GASTOS DE OPERACION</v>
          </cell>
          <cell r="C325">
            <v>4056229.85</v>
          </cell>
          <cell r="D325">
            <v>4056229.85</v>
          </cell>
        </row>
        <row r="326">
          <cell r="A326">
            <v>811</v>
          </cell>
          <cell r="B326" t="str">
            <v>GASTOS DE FUNCIONARIOS Y EMPLEADOS</v>
          </cell>
          <cell r="C326">
            <v>2105438.19</v>
          </cell>
          <cell r="D326">
            <v>2105438.19</v>
          </cell>
        </row>
        <row r="327">
          <cell r="A327">
            <v>8110</v>
          </cell>
          <cell r="B327" t="str">
            <v>GASTOS DE FUNCIONARIOS Y EMPLEADOS</v>
          </cell>
          <cell r="C327">
            <v>2105438.19</v>
          </cell>
          <cell r="D327">
            <v>2105438.19</v>
          </cell>
        </row>
        <row r="328">
          <cell r="A328">
            <v>811001</v>
          </cell>
          <cell r="B328" t="str">
            <v>REMUNERACIONES</v>
          </cell>
          <cell r="C328">
            <v>885269.23</v>
          </cell>
          <cell r="D328">
            <v>885269.23</v>
          </cell>
        </row>
        <row r="329">
          <cell r="A329">
            <v>8110010100</v>
          </cell>
          <cell r="B329" t="str">
            <v>SALARIOS ORDINARIOS</v>
          </cell>
          <cell r="C329">
            <v>871042.55</v>
          </cell>
          <cell r="D329">
            <v>871042.55</v>
          </cell>
        </row>
        <row r="330">
          <cell r="A330">
            <v>8110010200</v>
          </cell>
          <cell r="B330" t="str">
            <v>SALARIOS EXTRAORDINARIOS</v>
          </cell>
          <cell r="C330">
            <v>14226.68</v>
          </cell>
          <cell r="D330">
            <v>14226.68</v>
          </cell>
        </row>
        <row r="331">
          <cell r="A331">
            <v>811002</v>
          </cell>
          <cell r="B331" t="str">
            <v>PRESTACIONES AL PERSONAL</v>
          </cell>
          <cell r="C331">
            <v>653553.12</v>
          </cell>
          <cell r="D331">
            <v>653553.12</v>
          </cell>
        </row>
        <row r="332">
          <cell r="A332">
            <v>8110020100</v>
          </cell>
          <cell r="B332" t="str">
            <v>AGUINALDOS Y BONIFICACIONES</v>
          </cell>
          <cell r="C332">
            <v>320277.03999999998</v>
          </cell>
          <cell r="D332">
            <v>320277.03999999998</v>
          </cell>
        </row>
        <row r="333">
          <cell r="A333">
            <v>811002010001</v>
          </cell>
          <cell r="B333" t="str">
            <v>AGUINALDO</v>
          </cell>
          <cell r="C333">
            <v>78462.45</v>
          </cell>
          <cell r="D333">
            <v>78462.45</v>
          </cell>
        </row>
        <row r="334">
          <cell r="A334">
            <v>811002010002</v>
          </cell>
          <cell r="B334" t="str">
            <v>BONIFICACIONES</v>
          </cell>
          <cell r="C334">
            <v>241814.59</v>
          </cell>
          <cell r="D334">
            <v>241814.59</v>
          </cell>
        </row>
        <row r="335">
          <cell r="A335">
            <v>8110020200</v>
          </cell>
          <cell r="B335" t="str">
            <v>VACACIONES</v>
          </cell>
          <cell r="C335">
            <v>84403.86</v>
          </cell>
          <cell r="D335">
            <v>84403.86</v>
          </cell>
        </row>
        <row r="336">
          <cell r="A336">
            <v>811002020001</v>
          </cell>
          <cell r="B336" t="str">
            <v>ORDINARIAS</v>
          </cell>
          <cell r="C336">
            <v>84403.86</v>
          </cell>
          <cell r="D336">
            <v>84403.86</v>
          </cell>
        </row>
        <row r="337">
          <cell r="A337">
            <v>8110020300</v>
          </cell>
          <cell r="B337" t="str">
            <v>UNIFORMES</v>
          </cell>
          <cell r="C337">
            <v>2382.41</v>
          </cell>
          <cell r="D337">
            <v>2382.41</v>
          </cell>
        </row>
        <row r="338">
          <cell r="A338">
            <v>8110020400</v>
          </cell>
          <cell r="B338" t="str">
            <v>SEGURO SOCIAL Y F.S.V.</v>
          </cell>
          <cell r="C338">
            <v>31772.02</v>
          </cell>
          <cell r="D338">
            <v>31772.02</v>
          </cell>
        </row>
        <row r="339">
          <cell r="A339">
            <v>811002040001</v>
          </cell>
          <cell r="B339" t="str">
            <v>SALUD</v>
          </cell>
          <cell r="C339">
            <v>31772.02</v>
          </cell>
          <cell r="D339">
            <v>31772.02</v>
          </cell>
        </row>
        <row r="340">
          <cell r="A340">
            <v>8110020500</v>
          </cell>
          <cell r="B340" t="str">
            <v>INSAFOR</v>
          </cell>
          <cell r="C340">
            <v>4040.61</v>
          </cell>
          <cell r="D340">
            <v>4040.61</v>
          </cell>
        </row>
        <row r="341">
          <cell r="A341">
            <v>8110020600</v>
          </cell>
          <cell r="B341" t="str">
            <v>GASTOS MEDICOS</v>
          </cell>
          <cell r="C341">
            <v>9955.16</v>
          </cell>
          <cell r="D341">
            <v>9955.16</v>
          </cell>
        </row>
        <row r="342">
          <cell r="A342">
            <v>8110020800</v>
          </cell>
          <cell r="B342" t="str">
            <v>ATENCIONES Y RECREACIONES</v>
          </cell>
          <cell r="C342">
            <v>17069.52</v>
          </cell>
          <cell r="D342">
            <v>17069.52</v>
          </cell>
        </row>
        <row r="343">
          <cell r="A343">
            <v>811002080001</v>
          </cell>
          <cell r="B343" t="str">
            <v>ATENCIONES SOCIALES</v>
          </cell>
          <cell r="C343">
            <v>6800.02</v>
          </cell>
          <cell r="D343">
            <v>6800.02</v>
          </cell>
        </row>
        <row r="344">
          <cell r="A344">
            <v>811002080002</v>
          </cell>
          <cell r="B344" t="str">
            <v>ACTIVIDADES DEPORTIVAS, CULTURALES Y OTRAS</v>
          </cell>
          <cell r="C344">
            <v>10269.5</v>
          </cell>
          <cell r="D344">
            <v>10269.5</v>
          </cell>
        </row>
        <row r="345">
          <cell r="A345">
            <v>8110020900</v>
          </cell>
          <cell r="B345" t="str">
            <v>OTROS SEGUROS</v>
          </cell>
          <cell r="C345">
            <v>50386.23</v>
          </cell>
          <cell r="D345">
            <v>50386.23</v>
          </cell>
        </row>
        <row r="346">
          <cell r="A346">
            <v>811002090001</v>
          </cell>
          <cell r="B346" t="str">
            <v>DE VIDA</v>
          </cell>
          <cell r="C346">
            <v>11482.08</v>
          </cell>
          <cell r="D346">
            <v>11482.08</v>
          </cell>
        </row>
        <row r="347">
          <cell r="A347">
            <v>811002090002</v>
          </cell>
          <cell r="B347" t="str">
            <v>DE FIDELIDAD</v>
          </cell>
          <cell r="C347">
            <v>7206.75</v>
          </cell>
          <cell r="D347">
            <v>7206.75</v>
          </cell>
        </row>
        <row r="348">
          <cell r="A348">
            <v>811002090003</v>
          </cell>
          <cell r="B348" t="str">
            <v>MEDICO HOSPITALARIO</v>
          </cell>
          <cell r="C348">
            <v>31697.4</v>
          </cell>
          <cell r="D348">
            <v>31697.4</v>
          </cell>
        </row>
        <row r="349">
          <cell r="A349">
            <v>8110021000</v>
          </cell>
          <cell r="B349" t="str">
            <v>AFP'S</v>
          </cell>
          <cell r="C349">
            <v>64033.79</v>
          </cell>
          <cell r="D349">
            <v>64033.79</v>
          </cell>
        </row>
        <row r="350">
          <cell r="A350">
            <v>811002100001</v>
          </cell>
          <cell r="B350" t="str">
            <v>CONFIA</v>
          </cell>
          <cell r="C350">
            <v>27439.57</v>
          </cell>
          <cell r="D350">
            <v>27439.57</v>
          </cell>
        </row>
        <row r="351">
          <cell r="A351">
            <v>811002100002</v>
          </cell>
          <cell r="B351" t="str">
            <v>CRECER</v>
          </cell>
          <cell r="C351">
            <v>36594.22</v>
          </cell>
          <cell r="D351">
            <v>36594.22</v>
          </cell>
        </row>
        <row r="352">
          <cell r="A352">
            <v>8110029100</v>
          </cell>
          <cell r="B352" t="str">
            <v>OTRAS PRESTACIONES AL PERSONAL</v>
          </cell>
          <cell r="C352">
            <v>69232.479999999996</v>
          </cell>
          <cell r="D352">
            <v>69232.479999999996</v>
          </cell>
        </row>
        <row r="353">
          <cell r="A353">
            <v>811002910001</v>
          </cell>
          <cell r="B353" t="str">
            <v>PRESTACION ALIMENTARIA</v>
          </cell>
          <cell r="C353">
            <v>23547.84</v>
          </cell>
          <cell r="D353">
            <v>23547.84</v>
          </cell>
        </row>
        <row r="354">
          <cell r="A354">
            <v>811002910002</v>
          </cell>
          <cell r="B354" t="str">
            <v>CAFE, AZUCAR Y ALIMENTACION</v>
          </cell>
          <cell r="C354">
            <v>10067.24</v>
          </cell>
          <cell r="D354">
            <v>10067.24</v>
          </cell>
        </row>
        <row r="355">
          <cell r="A355">
            <v>811002910003</v>
          </cell>
          <cell r="B355" t="str">
            <v>PRESTACION 25% I.S.S.S.</v>
          </cell>
          <cell r="C355">
            <v>22965.41</v>
          </cell>
          <cell r="D355">
            <v>22965.41</v>
          </cell>
        </row>
        <row r="356">
          <cell r="A356">
            <v>811002910004</v>
          </cell>
          <cell r="B356" t="str">
            <v>LENTES</v>
          </cell>
          <cell r="C356">
            <v>240</v>
          </cell>
          <cell r="D356">
            <v>240</v>
          </cell>
        </row>
        <row r="357">
          <cell r="A357">
            <v>811002910005</v>
          </cell>
          <cell r="B357" t="str">
            <v>INDEMNIZACION POR RETIRO VOLUNTARIO</v>
          </cell>
          <cell r="C357">
            <v>178.36</v>
          </cell>
          <cell r="D357">
            <v>178.36</v>
          </cell>
        </row>
        <row r="358">
          <cell r="A358">
            <v>811002910006</v>
          </cell>
          <cell r="B358" t="str">
            <v>IPSFA</v>
          </cell>
          <cell r="C358">
            <v>379.34</v>
          </cell>
          <cell r="D358">
            <v>379.34</v>
          </cell>
        </row>
        <row r="359">
          <cell r="A359">
            <v>811002910099</v>
          </cell>
          <cell r="B359" t="str">
            <v>OTRAS</v>
          </cell>
          <cell r="C359">
            <v>11854.29</v>
          </cell>
          <cell r="D359">
            <v>11854.29</v>
          </cell>
        </row>
        <row r="360">
          <cell r="A360">
            <v>811003</v>
          </cell>
          <cell r="B360" t="str">
            <v>INDEMNIZACIONES AL PERSONAL</v>
          </cell>
          <cell r="C360">
            <v>92073.72</v>
          </cell>
          <cell r="D360">
            <v>92073.72</v>
          </cell>
        </row>
        <row r="361">
          <cell r="A361">
            <v>8110030100</v>
          </cell>
          <cell r="B361" t="str">
            <v>POR DESPIDO</v>
          </cell>
          <cell r="C361">
            <v>92073.72</v>
          </cell>
          <cell r="D361">
            <v>92073.72</v>
          </cell>
        </row>
        <row r="362">
          <cell r="A362">
            <v>811004</v>
          </cell>
          <cell r="B362" t="str">
            <v>GASTOS DEL DIRECTORIO</v>
          </cell>
          <cell r="C362">
            <v>310427.36</v>
          </cell>
          <cell r="D362">
            <v>310427.36</v>
          </cell>
        </row>
        <row r="363">
          <cell r="A363">
            <v>8110040100</v>
          </cell>
          <cell r="B363" t="str">
            <v>DIETAS</v>
          </cell>
          <cell r="C363">
            <v>247500</v>
          </cell>
          <cell r="D363">
            <v>247500</v>
          </cell>
        </row>
        <row r="364">
          <cell r="A364">
            <v>811004010001</v>
          </cell>
          <cell r="B364" t="str">
            <v>CONSEJO DIRECTIVO O JUNTA DIRECTIVA</v>
          </cell>
          <cell r="C364">
            <v>247500</v>
          </cell>
          <cell r="D364">
            <v>247500</v>
          </cell>
        </row>
        <row r="365">
          <cell r="A365">
            <v>8110049100</v>
          </cell>
          <cell r="B365" t="str">
            <v>OTRAS PRESTACIONES</v>
          </cell>
          <cell r="C365">
            <v>62927.360000000001</v>
          </cell>
          <cell r="D365">
            <v>62927.360000000001</v>
          </cell>
        </row>
        <row r="366">
          <cell r="A366">
            <v>811004910001</v>
          </cell>
          <cell r="B366" t="str">
            <v>ALIMENTACION</v>
          </cell>
          <cell r="C366">
            <v>2816.63</v>
          </cell>
          <cell r="D366">
            <v>2816.63</v>
          </cell>
        </row>
        <row r="367">
          <cell r="A367">
            <v>811004910002</v>
          </cell>
          <cell r="B367" t="str">
            <v>SEGURO MEDICO HOSPITALARIO</v>
          </cell>
          <cell r="C367">
            <v>26071.65</v>
          </cell>
          <cell r="D367">
            <v>26071.65</v>
          </cell>
        </row>
        <row r="368">
          <cell r="A368">
            <v>811004910003</v>
          </cell>
          <cell r="B368" t="str">
            <v>SEGURO DE VIDA</v>
          </cell>
          <cell r="C368">
            <v>11842.07</v>
          </cell>
          <cell r="D368">
            <v>11842.07</v>
          </cell>
        </row>
        <row r="369">
          <cell r="A369">
            <v>811004910005</v>
          </cell>
          <cell r="B369" t="str">
            <v>GASTOS DE VIAJE</v>
          </cell>
          <cell r="C369">
            <v>20884.41</v>
          </cell>
          <cell r="D369">
            <v>20884.41</v>
          </cell>
        </row>
        <row r="370">
          <cell r="A370">
            <v>811004910099</v>
          </cell>
          <cell r="B370" t="str">
            <v>OTRAS</v>
          </cell>
          <cell r="C370">
            <v>1312.6</v>
          </cell>
          <cell r="D370">
            <v>1312.6</v>
          </cell>
        </row>
        <row r="371">
          <cell r="A371">
            <v>811005</v>
          </cell>
          <cell r="B371" t="str">
            <v>OTROS GASTOS DEL PERSONAL</v>
          </cell>
          <cell r="C371">
            <v>164114.76</v>
          </cell>
          <cell r="D371">
            <v>164114.76</v>
          </cell>
        </row>
        <row r="372">
          <cell r="A372">
            <v>8110050100</v>
          </cell>
          <cell r="B372" t="str">
            <v>CAPACITACION</v>
          </cell>
          <cell r="C372">
            <v>83441.990000000005</v>
          </cell>
          <cell r="D372">
            <v>83441.990000000005</v>
          </cell>
        </row>
        <row r="373">
          <cell r="A373">
            <v>811005010001</v>
          </cell>
          <cell r="B373" t="str">
            <v>INSTITUTOCIONAL</v>
          </cell>
          <cell r="C373">
            <v>67975.899999999994</v>
          </cell>
          <cell r="D373">
            <v>67975.899999999994</v>
          </cell>
        </row>
        <row r="374">
          <cell r="A374">
            <v>811005010002</v>
          </cell>
          <cell r="B374" t="str">
            <v>PROGRAMA DE BECAS A EMPLEADOS</v>
          </cell>
          <cell r="C374">
            <v>15466.09</v>
          </cell>
          <cell r="D374">
            <v>15466.09</v>
          </cell>
        </row>
        <row r="375">
          <cell r="A375">
            <v>8110050200</v>
          </cell>
          <cell r="B375" t="str">
            <v>GASTOS DE VIAJE</v>
          </cell>
          <cell r="C375">
            <v>11221.55</v>
          </cell>
          <cell r="D375">
            <v>11221.55</v>
          </cell>
        </row>
        <row r="376">
          <cell r="A376">
            <v>8110050300</v>
          </cell>
          <cell r="B376" t="str">
            <v>COMBUSTIBLE Y LUBRICANTES</v>
          </cell>
          <cell r="C376">
            <v>663.77</v>
          </cell>
          <cell r="D376">
            <v>663.77</v>
          </cell>
        </row>
        <row r="377">
          <cell r="A377">
            <v>8110050400</v>
          </cell>
          <cell r="B377" t="str">
            <v>VI TICOS Y TRANSPORTE</v>
          </cell>
          <cell r="C377">
            <v>68787.45</v>
          </cell>
          <cell r="D377">
            <v>68787.45</v>
          </cell>
        </row>
        <row r="378">
          <cell r="A378">
            <v>811005040001</v>
          </cell>
          <cell r="B378" t="str">
            <v>VIATICOS</v>
          </cell>
          <cell r="C378">
            <v>13704.08</v>
          </cell>
          <cell r="D378">
            <v>13704.08</v>
          </cell>
        </row>
        <row r="379">
          <cell r="A379">
            <v>811005040002</v>
          </cell>
          <cell r="B379" t="str">
            <v>TRANSPORTE</v>
          </cell>
          <cell r="C379">
            <v>18710.55</v>
          </cell>
          <cell r="D379">
            <v>18710.55</v>
          </cell>
        </row>
        <row r="380">
          <cell r="A380">
            <v>811005040003</v>
          </cell>
          <cell r="B380" t="str">
            <v>KILOMETRAJE</v>
          </cell>
          <cell r="C380">
            <v>36372.82</v>
          </cell>
          <cell r="D380">
            <v>36372.82</v>
          </cell>
        </row>
        <row r="381">
          <cell r="A381">
            <v>812</v>
          </cell>
          <cell r="B381" t="str">
            <v>GASTOS GENERALES</v>
          </cell>
          <cell r="C381">
            <v>1634525.92</v>
          </cell>
          <cell r="D381">
            <v>1634525.92</v>
          </cell>
        </row>
        <row r="382">
          <cell r="A382">
            <v>8120</v>
          </cell>
          <cell r="B382" t="str">
            <v>GASTOS GENERALES</v>
          </cell>
          <cell r="C382">
            <v>1634525.92</v>
          </cell>
          <cell r="D382">
            <v>1634525.92</v>
          </cell>
        </row>
        <row r="383">
          <cell r="A383">
            <v>812001</v>
          </cell>
          <cell r="B383" t="str">
            <v>CONSUMO DE MATERIALES</v>
          </cell>
          <cell r="C383">
            <v>46157.33</v>
          </cell>
          <cell r="D383">
            <v>46157.33</v>
          </cell>
        </row>
        <row r="384">
          <cell r="A384">
            <v>8120010100</v>
          </cell>
          <cell r="B384" t="str">
            <v>COMBUSTIBLE Y LUBRICANTES</v>
          </cell>
          <cell r="C384">
            <v>6708.39</v>
          </cell>
          <cell r="D384">
            <v>6708.39</v>
          </cell>
        </row>
        <row r="385">
          <cell r="A385">
            <v>8120010200</v>
          </cell>
          <cell r="B385" t="str">
            <v>PAPELERIA Y UTILES</v>
          </cell>
          <cell r="C385">
            <v>19125.07</v>
          </cell>
          <cell r="D385">
            <v>19125.07</v>
          </cell>
        </row>
        <row r="386">
          <cell r="A386">
            <v>8120010300</v>
          </cell>
          <cell r="B386" t="str">
            <v>MATERIALES DE LIMPIEZA</v>
          </cell>
          <cell r="C386">
            <v>20323.87</v>
          </cell>
          <cell r="D386">
            <v>20323.87</v>
          </cell>
        </row>
        <row r="387">
          <cell r="A387">
            <v>812002</v>
          </cell>
          <cell r="B387" t="str">
            <v>REPARACION Y MANTENIMIENTO DE ACTIVO FIJO</v>
          </cell>
          <cell r="C387">
            <v>97550.39</v>
          </cell>
          <cell r="D387">
            <v>97550.39</v>
          </cell>
        </row>
        <row r="388">
          <cell r="A388">
            <v>8120020100</v>
          </cell>
          <cell r="B388" t="str">
            <v>EDIFICIOS PROPIOS</v>
          </cell>
          <cell r="C388">
            <v>55245.19</v>
          </cell>
          <cell r="D388">
            <v>55245.19</v>
          </cell>
        </row>
        <row r="389">
          <cell r="A389">
            <v>812002010001</v>
          </cell>
          <cell r="B389" t="str">
            <v>OFICINA CENTRAL</v>
          </cell>
          <cell r="C389">
            <v>21290.85</v>
          </cell>
          <cell r="D389">
            <v>21290.85</v>
          </cell>
        </row>
        <row r="390">
          <cell r="A390">
            <v>812002010002</v>
          </cell>
          <cell r="B390" t="str">
            <v>CENTRO RECREATIVO</v>
          </cell>
          <cell r="C390">
            <v>19437.77</v>
          </cell>
          <cell r="D390">
            <v>19437.77</v>
          </cell>
        </row>
        <row r="391">
          <cell r="A391">
            <v>812002010003</v>
          </cell>
          <cell r="B391" t="str">
            <v>AGENCIAS</v>
          </cell>
          <cell r="C391">
            <v>14516.57</v>
          </cell>
          <cell r="D391">
            <v>14516.57</v>
          </cell>
        </row>
        <row r="392">
          <cell r="A392">
            <v>8120020200</v>
          </cell>
          <cell r="B392" t="str">
            <v>EQUIPO DE COMPUTACION</v>
          </cell>
          <cell r="C392">
            <v>19679.02</v>
          </cell>
          <cell r="D392">
            <v>19679.02</v>
          </cell>
        </row>
        <row r="393">
          <cell r="A393">
            <v>8120020300</v>
          </cell>
          <cell r="B393" t="str">
            <v>VEHICULOS</v>
          </cell>
          <cell r="C393">
            <v>9216.27</v>
          </cell>
          <cell r="D393">
            <v>9216.27</v>
          </cell>
        </row>
        <row r="394">
          <cell r="A394">
            <v>8120020400</v>
          </cell>
          <cell r="B394" t="str">
            <v>MOBILIARIO Y EQUIPO DE OFICINA</v>
          </cell>
          <cell r="C394">
            <v>13409.91</v>
          </cell>
          <cell r="D394">
            <v>13409.91</v>
          </cell>
        </row>
        <row r="395">
          <cell r="A395">
            <v>812002040001</v>
          </cell>
          <cell r="B395" t="str">
            <v>MOBILIARIO</v>
          </cell>
          <cell r="C395">
            <v>533.19000000000005</v>
          </cell>
          <cell r="D395">
            <v>533.19000000000005</v>
          </cell>
        </row>
        <row r="396">
          <cell r="A396">
            <v>812002040002</v>
          </cell>
          <cell r="B396" t="str">
            <v>EQUIPO</v>
          </cell>
          <cell r="C396">
            <v>12876.72</v>
          </cell>
          <cell r="D396">
            <v>12876.72</v>
          </cell>
        </row>
        <row r="397">
          <cell r="A397">
            <v>81200204000201</v>
          </cell>
          <cell r="B397" t="str">
            <v>EQUIPO DE OFICINA</v>
          </cell>
          <cell r="C397">
            <v>597.78</v>
          </cell>
          <cell r="D397">
            <v>597.78</v>
          </cell>
        </row>
        <row r="398">
          <cell r="A398">
            <v>81200204000202</v>
          </cell>
          <cell r="B398" t="str">
            <v>AIRE ACONDICIONADO</v>
          </cell>
          <cell r="C398">
            <v>10290.4</v>
          </cell>
          <cell r="D398">
            <v>10290.4</v>
          </cell>
        </row>
        <row r="399">
          <cell r="A399">
            <v>81200204000203</v>
          </cell>
          <cell r="B399" t="str">
            <v>PLANTA DE EMERGENCIA</v>
          </cell>
          <cell r="C399">
            <v>1988.54</v>
          </cell>
          <cell r="D399">
            <v>1988.54</v>
          </cell>
        </row>
        <row r="400">
          <cell r="A400">
            <v>812003</v>
          </cell>
          <cell r="B400" t="str">
            <v>SERVICIOS PUBLICOS E IMPUESTOS</v>
          </cell>
          <cell r="C400">
            <v>291417.34999999998</v>
          </cell>
          <cell r="D400">
            <v>291417.34999999998</v>
          </cell>
        </row>
        <row r="401">
          <cell r="A401">
            <v>8120030100</v>
          </cell>
          <cell r="B401" t="str">
            <v>COMUNICACIONES</v>
          </cell>
          <cell r="C401">
            <v>35231.919999999998</v>
          </cell>
          <cell r="D401">
            <v>35231.919999999998</v>
          </cell>
        </row>
        <row r="402">
          <cell r="A402">
            <v>8120030200</v>
          </cell>
          <cell r="B402" t="str">
            <v>ENERGIA ELECTRICA</v>
          </cell>
          <cell r="C402">
            <v>65818.64</v>
          </cell>
          <cell r="D402">
            <v>65818.64</v>
          </cell>
        </row>
        <row r="403">
          <cell r="A403">
            <v>8120030300</v>
          </cell>
          <cell r="B403" t="str">
            <v>AGUA POTABLE</v>
          </cell>
          <cell r="C403">
            <v>9149.1</v>
          </cell>
          <cell r="D403">
            <v>9149.1</v>
          </cell>
        </row>
        <row r="404">
          <cell r="A404">
            <v>8120030400</v>
          </cell>
          <cell r="B404" t="str">
            <v>IMPUESTOS FISCALES</v>
          </cell>
          <cell r="C404">
            <v>161347.28</v>
          </cell>
          <cell r="D404">
            <v>161347.28</v>
          </cell>
        </row>
        <row r="405">
          <cell r="A405">
            <v>812003040001</v>
          </cell>
          <cell r="B405" t="str">
            <v>REMANENTE DE IVA</v>
          </cell>
          <cell r="C405">
            <v>144602.31</v>
          </cell>
          <cell r="D405">
            <v>144602.31</v>
          </cell>
        </row>
        <row r="406">
          <cell r="A406">
            <v>812003040002</v>
          </cell>
          <cell r="B406" t="str">
            <v>FOVIAL</v>
          </cell>
          <cell r="C406">
            <v>777.17</v>
          </cell>
          <cell r="D406">
            <v>777.17</v>
          </cell>
        </row>
        <row r="407">
          <cell r="A407">
            <v>812003040003</v>
          </cell>
          <cell r="B407" t="str">
            <v>DERECHOS DE REGISTRO DE COMERCIO</v>
          </cell>
          <cell r="C407">
            <v>10499.84</v>
          </cell>
          <cell r="D407">
            <v>10499.84</v>
          </cell>
        </row>
        <row r="408">
          <cell r="A408">
            <v>812003040004</v>
          </cell>
          <cell r="B408" t="str">
            <v>TARJETA DE CIRCULACION DE VEHICULOS</v>
          </cell>
          <cell r="C408">
            <v>1312.58</v>
          </cell>
          <cell r="D408">
            <v>1312.58</v>
          </cell>
        </row>
        <row r="409">
          <cell r="A409">
            <v>812003040099</v>
          </cell>
          <cell r="B409" t="str">
            <v>OTROS</v>
          </cell>
          <cell r="C409">
            <v>4155.38</v>
          </cell>
          <cell r="D409">
            <v>4155.38</v>
          </cell>
        </row>
        <row r="410">
          <cell r="A410">
            <v>8120030500</v>
          </cell>
          <cell r="B410" t="str">
            <v>IMPUESTOS MUNICIPALES</v>
          </cell>
          <cell r="C410">
            <v>19870.41</v>
          </cell>
          <cell r="D410">
            <v>19870.41</v>
          </cell>
        </row>
        <row r="411">
          <cell r="A411">
            <v>812004</v>
          </cell>
          <cell r="B411" t="str">
            <v>PUBLICIDAD Y PROMOCION</v>
          </cell>
          <cell r="C411">
            <v>106383.91</v>
          </cell>
          <cell r="D411">
            <v>106383.91</v>
          </cell>
        </row>
        <row r="412">
          <cell r="A412">
            <v>8120040100</v>
          </cell>
          <cell r="B412" t="str">
            <v>TELEVISION</v>
          </cell>
          <cell r="C412">
            <v>12480</v>
          </cell>
          <cell r="D412">
            <v>12480</v>
          </cell>
        </row>
        <row r="413">
          <cell r="A413">
            <v>8120040200</v>
          </cell>
          <cell r="B413" t="str">
            <v>RADIO</v>
          </cell>
          <cell r="C413">
            <v>4651.2</v>
          </cell>
          <cell r="D413">
            <v>4651.2</v>
          </cell>
        </row>
        <row r="414">
          <cell r="A414">
            <v>8120040300</v>
          </cell>
          <cell r="B414" t="str">
            <v>PRENSA ESCRITA</v>
          </cell>
          <cell r="C414">
            <v>21859.64</v>
          </cell>
          <cell r="D414">
            <v>21859.64</v>
          </cell>
        </row>
        <row r="415">
          <cell r="A415">
            <v>8120040400</v>
          </cell>
          <cell r="B415" t="str">
            <v>OTROS MEDIOS</v>
          </cell>
          <cell r="C415">
            <v>52393.07</v>
          </cell>
          <cell r="D415">
            <v>52393.07</v>
          </cell>
        </row>
        <row r="416">
          <cell r="A416">
            <v>812004040001</v>
          </cell>
          <cell r="B416" t="str">
            <v>OTTROS MEDIOS</v>
          </cell>
          <cell r="C416">
            <v>52393.07</v>
          </cell>
          <cell r="D416">
            <v>52393.07</v>
          </cell>
        </row>
        <row r="417">
          <cell r="A417">
            <v>8120040600</v>
          </cell>
          <cell r="B417" t="str">
            <v>GASTOS DE REPRESENTACIION</v>
          </cell>
          <cell r="C417">
            <v>15000</v>
          </cell>
          <cell r="D417">
            <v>15000</v>
          </cell>
        </row>
        <row r="418">
          <cell r="A418">
            <v>812006</v>
          </cell>
          <cell r="B418" t="str">
            <v>SEGUROS SOBRE BIENES</v>
          </cell>
          <cell r="C418">
            <v>33422.379999999997</v>
          </cell>
          <cell r="D418">
            <v>33422.379999999997</v>
          </cell>
        </row>
        <row r="419">
          <cell r="A419">
            <v>8120060100</v>
          </cell>
          <cell r="B419" t="str">
            <v>SOBRE ACTIVOS FIJOS</v>
          </cell>
          <cell r="C419">
            <v>30167</v>
          </cell>
          <cell r="D419">
            <v>30167</v>
          </cell>
        </row>
        <row r="420">
          <cell r="A420">
            <v>812006010001</v>
          </cell>
          <cell r="B420" t="str">
            <v>EDIFICIOS</v>
          </cell>
          <cell r="C420">
            <v>16347.6</v>
          </cell>
          <cell r="D420">
            <v>16347.6</v>
          </cell>
        </row>
        <row r="421">
          <cell r="A421">
            <v>812006010002</v>
          </cell>
          <cell r="B421" t="str">
            <v>MOBILIARIO</v>
          </cell>
          <cell r="C421">
            <v>1123.6099999999999</v>
          </cell>
          <cell r="D421">
            <v>1123.6099999999999</v>
          </cell>
        </row>
        <row r="422">
          <cell r="A422">
            <v>812006010003</v>
          </cell>
          <cell r="B422" t="str">
            <v>EQUIPO DE OFICINA</v>
          </cell>
          <cell r="C422">
            <v>1973.38</v>
          </cell>
          <cell r="D422">
            <v>1973.38</v>
          </cell>
        </row>
        <row r="423">
          <cell r="A423">
            <v>812006010004</v>
          </cell>
          <cell r="B423" t="str">
            <v>VEHICULOS</v>
          </cell>
          <cell r="C423">
            <v>9566.93</v>
          </cell>
          <cell r="D423">
            <v>9566.93</v>
          </cell>
        </row>
        <row r="424">
          <cell r="A424">
            <v>812006010005</v>
          </cell>
          <cell r="B424" t="str">
            <v>MAQUINARIA, EQUIPO Y HERRAMIENTAS</v>
          </cell>
          <cell r="C424">
            <v>1155.48</v>
          </cell>
          <cell r="D424">
            <v>1155.48</v>
          </cell>
        </row>
        <row r="425">
          <cell r="A425">
            <v>8120060200</v>
          </cell>
          <cell r="B425" t="str">
            <v>SOBRE RIESGOS BANCARIOS</v>
          </cell>
          <cell r="C425">
            <v>3255.38</v>
          </cell>
          <cell r="D425">
            <v>3255.38</v>
          </cell>
        </row>
        <row r="426">
          <cell r="A426">
            <v>812007</v>
          </cell>
          <cell r="B426" t="str">
            <v>HONORARIOS PROFESIONALES</v>
          </cell>
          <cell r="C426">
            <v>143744.09</v>
          </cell>
          <cell r="D426">
            <v>143744.09</v>
          </cell>
        </row>
        <row r="427">
          <cell r="A427">
            <v>8120070100</v>
          </cell>
          <cell r="B427" t="str">
            <v>AUDITORES</v>
          </cell>
          <cell r="C427">
            <v>22916.65</v>
          </cell>
          <cell r="D427">
            <v>22916.65</v>
          </cell>
        </row>
        <row r="428">
          <cell r="A428">
            <v>812007010001</v>
          </cell>
          <cell r="B428" t="str">
            <v>AUDITORIA EXTERNA</v>
          </cell>
          <cell r="C428">
            <v>18750</v>
          </cell>
          <cell r="D428">
            <v>18750</v>
          </cell>
        </row>
        <row r="429">
          <cell r="A429">
            <v>812007010002</v>
          </cell>
          <cell r="B429" t="str">
            <v>AUDITORIA FISCAL</v>
          </cell>
          <cell r="C429">
            <v>4166.6499999999996</v>
          </cell>
          <cell r="D429">
            <v>4166.6499999999996</v>
          </cell>
        </row>
        <row r="430">
          <cell r="A430">
            <v>8120070200</v>
          </cell>
          <cell r="B430" t="str">
            <v>ABOGADOS</v>
          </cell>
          <cell r="C430">
            <v>76312.5</v>
          </cell>
          <cell r="D430">
            <v>76312.5</v>
          </cell>
        </row>
        <row r="431">
          <cell r="A431">
            <v>8120070300</v>
          </cell>
          <cell r="B431" t="str">
            <v>EMPRESAS CONSULTORAS</v>
          </cell>
          <cell r="C431">
            <v>7500</v>
          </cell>
          <cell r="D431">
            <v>7500</v>
          </cell>
        </row>
        <row r="432">
          <cell r="A432">
            <v>8120070900</v>
          </cell>
          <cell r="B432" t="str">
            <v>OTROS</v>
          </cell>
          <cell r="C432">
            <v>37014.94</v>
          </cell>
          <cell r="D432">
            <v>37014.94</v>
          </cell>
        </row>
        <row r="433">
          <cell r="A433">
            <v>812008</v>
          </cell>
          <cell r="B433" t="str">
            <v>SUPERINTENDENCIA DEL SISTEMA FINANCIERO</v>
          </cell>
          <cell r="C433">
            <v>132506.9</v>
          </cell>
          <cell r="D433">
            <v>132506.9</v>
          </cell>
        </row>
        <row r="434">
          <cell r="A434">
            <v>8120080100</v>
          </cell>
          <cell r="B434" t="str">
            <v>CUOTA OBLIGATORIA</v>
          </cell>
          <cell r="C434">
            <v>132506.9</v>
          </cell>
          <cell r="D434">
            <v>132506.9</v>
          </cell>
        </row>
        <row r="435">
          <cell r="A435">
            <v>812011</v>
          </cell>
          <cell r="B435" t="str">
            <v>SERVICIOS TECNICOS</v>
          </cell>
          <cell r="C435">
            <v>168343.55</v>
          </cell>
          <cell r="D435">
            <v>168343.55</v>
          </cell>
        </row>
        <row r="436">
          <cell r="A436">
            <v>8120110700</v>
          </cell>
          <cell r="B436" t="str">
            <v>ASESORIA</v>
          </cell>
          <cell r="C436">
            <v>6179.85</v>
          </cell>
          <cell r="D436">
            <v>6179.85</v>
          </cell>
        </row>
        <row r="437">
          <cell r="A437">
            <v>8120110800</v>
          </cell>
          <cell r="B437" t="str">
            <v>INFORM TICA</v>
          </cell>
          <cell r="C437">
            <v>162163.70000000001</v>
          </cell>
          <cell r="D437">
            <v>162163.70000000001</v>
          </cell>
        </row>
        <row r="438">
          <cell r="A438">
            <v>812099</v>
          </cell>
          <cell r="B438" t="str">
            <v>OTROS</v>
          </cell>
          <cell r="C438">
            <v>615000.02</v>
          </cell>
          <cell r="D438">
            <v>615000.02</v>
          </cell>
        </row>
        <row r="439">
          <cell r="A439">
            <v>8120990100</v>
          </cell>
          <cell r="B439" t="str">
            <v>SERVICIOS DE SEGURIDAD</v>
          </cell>
          <cell r="C439">
            <v>104653.7</v>
          </cell>
          <cell r="D439">
            <v>104653.7</v>
          </cell>
        </row>
        <row r="440">
          <cell r="A440">
            <v>8120990200</v>
          </cell>
          <cell r="B440" t="str">
            <v>SUSCRIPCIONES</v>
          </cell>
          <cell r="C440">
            <v>1074.81</v>
          </cell>
          <cell r="D440">
            <v>1074.81</v>
          </cell>
        </row>
        <row r="441">
          <cell r="A441">
            <v>8120990300</v>
          </cell>
          <cell r="B441" t="str">
            <v>CONTRIBUCIONES</v>
          </cell>
          <cell r="C441">
            <v>74030.92</v>
          </cell>
          <cell r="D441">
            <v>74030.92</v>
          </cell>
        </row>
        <row r="442">
          <cell r="A442">
            <v>812099030099</v>
          </cell>
          <cell r="B442" t="str">
            <v>OTRAS INSTITUCIONES</v>
          </cell>
          <cell r="C442">
            <v>74030.92</v>
          </cell>
          <cell r="D442">
            <v>74030.92</v>
          </cell>
        </row>
        <row r="443">
          <cell r="A443">
            <v>8120990400</v>
          </cell>
          <cell r="B443" t="str">
            <v>PUBLICACIONES Y CONVOCATORIAS</v>
          </cell>
          <cell r="C443">
            <v>21746.44</v>
          </cell>
          <cell r="D443">
            <v>21746.44</v>
          </cell>
        </row>
        <row r="444">
          <cell r="A444">
            <v>8120999100</v>
          </cell>
          <cell r="B444" t="str">
            <v>OTROS</v>
          </cell>
          <cell r="C444">
            <v>413494.15</v>
          </cell>
          <cell r="D444">
            <v>413494.15</v>
          </cell>
        </row>
        <row r="445">
          <cell r="A445">
            <v>812099910001</v>
          </cell>
          <cell r="B445" t="str">
            <v>SERVICIOS DE LIMPIEZA Y MENSAJERIA</v>
          </cell>
          <cell r="C445">
            <v>71654.83</v>
          </cell>
          <cell r="D445">
            <v>71654.83</v>
          </cell>
        </row>
        <row r="446">
          <cell r="A446">
            <v>812099910003</v>
          </cell>
          <cell r="B446" t="str">
            <v>MEMBRESIA</v>
          </cell>
          <cell r="C446">
            <v>15725.11</v>
          </cell>
          <cell r="D446">
            <v>15725.11</v>
          </cell>
        </row>
        <row r="447">
          <cell r="A447">
            <v>812099910004</v>
          </cell>
          <cell r="B447" t="str">
            <v>ASAMBLEA GENERAL DE ACCIONISTAS</v>
          </cell>
          <cell r="C447">
            <v>8186.92</v>
          </cell>
          <cell r="D447">
            <v>8186.92</v>
          </cell>
        </row>
        <row r="448">
          <cell r="A448">
            <v>812099910006</v>
          </cell>
          <cell r="B448" t="str">
            <v>ATENCION A COOPERATIVAS SOCIAS</v>
          </cell>
          <cell r="C448">
            <v>7381.96</v>
          </cell>
          <cell r="D448">
            <v>7381.96</v>
          </cell>
        </row>
        <row r="449">
          <cell r="A449">
            <v>812099910007</v>
          </cell>
          <cell r="B449" t="str">
            <v>EVENTOS INSTITUCIONALES</v>
          </cell>
          <cell r="C449">
            <v>12867.85</v>
          </cell>
          <cell r="D449">
            <v>12867.85</v>
          </cell>
        </row>
        <row r="450">
          <cell r="A450">
            <v>812099910008</v>
          </cell>
          <cell r="B450" t="str">
            <v>DIETAS A COMITES DE APOYO AL CONSEJO DIRECTIVO</v>
          </cell>
          <cell r="C450">
            <v>2950</v>
          </cell>
          <cell r="D450">
            <v>2950</v>
          </cell>
        </row>
        <row r="451">
          <cell r="A451">
            <v>812099910011</v>
          </cell>
          <cell r="B451" t="str">
            <v>SERVICIOS DE PERSONAL OUTSOURCING</v>
          </cell>
          <cell r="C451">
            <v>2997.12</v>
          </cell>
          <cell r="D451">
            <v>2997.12</v>
          </cell>
        </row>
        <row r="452">
          <cell r="A452">
            <v>812099910012</v>
          </cell>
          <cell r="B452" t="str">
            <v>CUENTA CORRIENTE</v>
          </cell>
          <cell r="C452">
            <v>229485.92</v>
          </cell>
          <cell r="D452">
            <v>229485.92</v>
          </cell>
        </row>
        <row r="453">
          <cell r="A453">
            <v>812099910099</v>
          </cell>
          <cell r="B453" t="str">
            <v>OTROS</v>
          </cell>
          <cell r="C453">
            <v>62244.44</v>
          </cell>
          <cell r="D453">
            <v>62244.44</v>
          </cell>
        </row>
        <row r="454">
          <cell r="A454">
            <v>813</v>
          </cell>
          <cell r="B454" t="str">
            <v>DEPRECIACIONES Y AMORTIZACIONES</v>
          </cell>
          <cell r="C454">
            <v>316265.74</v>
          </cell>
          <cell r="D454">
            <v>316265.74</v>
          </cell>
        </row>
        <row r="455">
          <cell r="A455">
            <v>8130</v>
          </cell>
          <cell r="B455" t="str">
            <v>DEPRECIACIONES Y AMORTIZACIONES</v>
          </cell>
          <cell r="C455">
            <v>316265.74</v>
          </cell>
          <cell r="D455">
            <v>316265.74</v>
          </cell>
        </row>
        <row r="456">
          <cell r="A456">
            <v>813001</v>
          </cell>
          <cell r="B456" t="str">
            <v>DEPRECIACIONES</v>
          </cell>
          <cell r="C456">
            <v>238970.39</v>
          </cell>
          <cell r="D456">
            <v>238970.39</v>
          </cell>
        </row>
        <row r="457">
          <cell r="A457">
            <v>8130010100</v>
          </cell>
          <cell r="B457" t="str">
            <v>BIENES MUEBLES</v>
          </cell>
          <cell r="C457">
            <v>134963.25</v>
          </cell>
          <cell r="D457">
            <v>134963.25</v>
          </cell>
        </row>
        <row r="458">
          <cell r="A458">
            <v>813001010001</v>
          </cell>
          <cell r="B458" t="str">
            <v>VALOR HISTORICO</v>
          </cell>
          <cell r="C458">
            <v>134963.25</v>
          </cell>
          <cell r="D458">
            <v>134963.25</v>
          </cell>
        </row>
        <row r="459">
          <cell r="A459">
            <v>81300101000102</v>
          </cell>
          <cell r="B459" t="str">
            <v>EQUIPO DE COMPUTACION</v>
          </cell>
          <cell r="C459">
            <v>72354.58</v>
          </cell>
          <cell r="D459">
            <v>72354.58</v>
          </cell>
        </row>
        <row r="460">
          <cell r="A460">
            <v>81300101000103</v>
          </cell>
          <cell r="B460" t="str">
            <v>EQUIPO DE OFICINA</v>
          </cell>
          <cell r="C460">
            <v>7286.1</v>
          </cell>
          <cell r="D460">
            <v>7286.1</v>
          </cell>
        </row>
        <row r="461">
          <cell r="A461">
            <v>81300101000104</v>
          </cell>
          <cell r="B461" t="str">
            <v>MOBILIARIO</v>
          </cell>
          <cell r="C461">
            <v>7301.43</v>
          </cell>
          <cell r="D461">
            <v>7301.43</v>
          </cell>
        </row>
        <row r="462">
          <cell r="A462">
            <v>81300101000105</v>
          </cell>
          <cell r="B462" t="str">
            <v>VEHICULOS</v>
          </cell>
          <cell r="C462">
            <v>25065.599999999999</v>
          </cell>
          <cell r="D462">
            <v>25065.599999999999</v>
          </cell>
        </row>
        <row r="463">
          <cell r="A463">
            <v>81300101000106</v>
          </cell>
          <cell r="B463" t="str">
            <v>MAQUINARIA, EQUIPO Y HERRAMIENTAS</v>
          </cell>
          <cell r="C463">
            <v>22955.54</v>
          </cell>
          <cell r="D463">
            <v>22955.54</v>
          </cell>
        </row>
        <row r="464">
          <cell r="A464">
            <v>8130010200</v>
          </cell>
          <cell r="B464" t="str">
            <v>BIENES INMUEBLES</v>
          </cell>
          <cell r="C464">
            <v>104007.14</v>
          </cell>
          <cell r="D464">
            <v>104007.14</v>
          </cell>
        </row>
        <row r="465">
          <cell r="A465">
            <v>813001020001</v>
          </cell>
          <cell r="B465" t="str">
            <v>VALOR HISTORICO</v>
          </cell>
          <cell r="C465">
            <v>87758.49</v>
          </cell>
          <cell r="D465">
            <v>87758.49</v>
          </cell>
        </row>
        <row r="466">
          <cell r="A466">
            <v>81300102000101</v>
          </cell>
          <cell r="B466" t="str">
            <v>EDIFICACIONES</v>
          </cell>
          <cell r="C466">
            <v>87758.49</v>
          </cell>
          <cell r="D466">
            <v>87758.49</v>
          </cell>
        </row>
        <row r="467">
          <cell r="A467">
            <v>813001020002</v>
          </cell>
          <cell r="B467" t="str">
            <v>REVALUOS</v>
          </cell>
          <cell r="C467">
            <v>16248.65</v>
          </cell>
          <cell r="D467">
            <v>16248.65</v>
          </cell>
        </row>
        <row r="468">
          <cell r="A468">
            <v>81300102000201</v>
          </cell>
          <cell r="B468" t="str">
            <v>EDIFICACIONES</v>
          </cell>
          <cell r="C468">
            <v>16248.65</v>
          </cell>
          <cell r="D468">
            <v>16248.65</v>
          </cell>
        </row>
        <row r="469">
          <cell r="A469">
            <v>813002</v>
          </cell>
          <cell r="B469" t="str">
            <v>AMORTIZACIONES</v>
          </cell>
          <cell r="C469">
            <v>77295.350000000006</v>
          </cell>
          <cell r="D469">
            <v>77295.350000000006</v>
          </cell>
        </row>
        <row r="470">
          <cell r="A470">
            <v>8130020200</v>
          </cell>
          <cell r="B470" t="str">
            <v>REMODELACIONES Y READECUACIONES EN LOCALES PROPIOS</v>
          </cell>
          <cell r="C470">
            <v>5740.1</v>
          </cell>
          <cell r="D470">
            <v>5740.1</v>
          </cell>
        </row>
        <row r="471">
          <cell r="A471">
            <v>813002020002</v>
          </cell>
          <cell r="B471" t="str">
            <v>INMUEBLES</v>
          </cell>
          <cell r="C471">
            <v>5740.1</v>
          </cell>
          <cell r="D471">
            <v>5740.1</v>
          </cell>
        </row>
        <row r="472">
          <cell r="A472">
            <v>8130020300</v>
          </cell>
          <cell r="B472" t="str">
            <v>PROGRAMAS COMPUTACIONALES</v>
          </cell>
          <cell r="C472">
            <v>71555.25</v>
          </cell>
          <cell r="D472">
            <v>71555.25</v>
          </cell>
        </row>
        <row r="473">
          <cell r="A473">
            <v>82</v>
          </cell>
          <cell r="B473" t="str">
            <v>GASTOS NO OPERACIONALES</v>
          </cell>
          <cell r="C473">
            <v>57536.09</v>
          </cell>
          <cell r="D473">
            <v>57536.09</v>
          </cell>
        </row>
        <row r="474">
          <cell r="A474">
            <v>827</v>
          </cell>
          <cell r="B474" t="str">
            <v>OTROS</v>
          </cell>
          <cell r="C474">
            <v>57536.09</v>
          </cell>
          <cell r="D474">
            <v>57536.09</v>
          </cell>
        </row>
        <row r="475">
          <cell r="A475">
            <v>8270</v>
          </cell>
          <cell r="B475" t="str">
            <v>OTROS</v>
          </cell>
          <cell r="C475">
            <v>57536.09</v>
          </cell>
          <cell r="D475">
            <v>57536.09</v>
          </cell>
        </row>
        <row r="476">
          <cell r="A476">
            <v>827000</v>
          </cell>
          <cell r="B476" t="str">
            <v>OTROS</v>
          </cell>
          <cell r="C476">
            <v>57536.09</v>
          </cell>
          <cell r="D476">
            <v>57536.09</v>
          </cell>
        </row>
        <row r="477">
          <cell r="A477">
            <v>8270000000</v>
          </cell>
          <cell r="B477" t="str">
            <v>OTROS</v>
          </cell>
          <cell r="C477">
            <v>57536.09</v>
          </cell>
          <cell r="D477">
            <v>57536.09</v>
          </cell>
        </row>
        <row r="478">
          <cell r="A478">
            <v>827000000002</v>
          </cell>
          <cell r="B478" t="str">
            <v>REMUNERACION ENCAJE ENTIDADES SOCIAS NO SUPERVISADAS S.</v>
          </cell>
          <cell r="C478">
            <v>11265.44</v>
          </cell>
          <cell r="D478">
            <v>11265.44</v>
          </cell>
        </row>
        <row r="479">
          <cell r="A479">
            <v>827000000003</v>
          </cell>
          <cell r="B479" t="str">
            <v>REMUNERACION DISPONIBLE DE ENTIDADES SOCIAS</v>
          </cell>
          <cell r="C479">
            <v>12894.86</v>
          </cell>
          <cell r="D479">
            <v>12894.86</v>
          </cell>
        </row>
        <row r="480">
          <cell r="A480">
            <v>827000000004</v>
          </cell>
          <cell r="B480" t="str">
            <v>PROVISION PARA INCOBRABILIDAD DE CUENTAS POR COBRAR</v>
          </cell>
          <cell r="C480">
            <v>16322.48</v>
          </cell>
          <cell r="D480">
            <v>16322.48</v>
          </cell>
        </row>
        <row r="481">
          <cell r="A481">
            <v>827000000008</v>
          </cell>
          <cell r="B481" t="str">
            <v>ASISTENCIA MEDICA</v>
          </cell>
          <cell r="C481">
            <v>500.08</v>
          </cell>
          <cell r="D481">
            <v>500.08</v>
          </cell>
        </row>
        <row r="482">
          <cell r="A482">
            <v>827000000099</v>
          </cell>
          <cell r="B482" t="str">
            <v>OTROS</v>
          </cell>
          <cell r="C482">
            <v>16553.23</v>
          </cell>
          <cell r="D482">
            <v>16553.23</v>
          </cell>
        </row>
        <row r="483">
          <cell r="A483">
            <v>83</v>
          </cell>
          <cell r="B483" t="str">
            <v>IMPUESTOS DIRECTOS</v>
          </cell>
          <cell r="C483">
            <v>988685.63</v>
          </cell>
          <cell r="D483">
            <v>988685.63</v>
          </cell>
        </row>
        <row r="484">
          <cell r="A484">
            <v>831</v>
          </cell>
          <cell r="B484" t="str">
            <v>IMPUESTO SOBRE LA RENTA</v>
          </cell>
          <cell r="C484">
            <v>988685.63</v>
          </cell>
          <cell r="D484">
            <v>988685.63</v>
          </cell>
        </row>
        <row r="485">
          <cell r="A485">
            <v>8310</v>
          </cell>
          <cell r="B485" t="str">
            <v>IMPUESTO SOBRE LA RENTA</v>
          </cell>
          <cell r="C485">
            <v>988685.63</v>
          </cell>
          <cell r="D485">
            <v>988685.63</v>
          </cell>
        </row>
        <row r="486">
          <cell r="A486">
            <v>831000</v>
          </cell>
          <cell r="B486" t="str">
            <v>IMPUESTO SOBRE LA RENTA</v>
          </cell>
          <cell r="C486">
            <v>988685.63</v>
          </cell>
          <cell r="D486">
            <v>988685.63</v>
          </cell>
        </row>
        <row r="487">
          <cell r="A487">
            <v>8310000000</v>
          </cell>
          <cell r="B487" t="str">
            <v>IMPUESTO SOBRE LA RENTA</v>
          </cell>
          <cell r="C487">
            <v>988685.63</v>
          </cell>
          <cell r="D487">
            <v>988685.63</v>
          </cell>
        </row>
        <row r="488">
          <cell r="A488">
            <v>831000000001</v>
          </cell>
          <cell r="B488" t="str">
            <v>IMPUESTO SOBRE LA RENTA</v>
          </cell>
          <cell r="C488">
            <v>988685.63</v>
          </cell>
          <cell r="D488">
            <v>988685.63</v>
          </cell>
        </row>
        <row r="489">
          <cell r="A489">
            <v>0</v>
          </cell>
          <cell r="B489"/>
          <cell r="C489"/>
          <cell r="D489"/>
        </row>
        <row r="490">
          <cell r="A490">
            <v>0</v>
          </cell>
          <cell r="B490" t="str">
            <v>TOTAL GASTOS</v>
          </cell>
          <cell r="C490">
            <v>5102451.57</v>
          </cell>
          <cell r="D490">
            <v>5102451.57</v>
          </cell>
        </row>
        <row r="491">
          <cell r="A491">
            <v>0</v>
          </cell>
          <cell r="B491"/>
          <cell r="C491"/>
          <cell r="D491"/>
        </row>
        <row r="492">
          <cell r="A492">
            <v>0</v>
          </cell>
          <cell r="B492" t="str">
            <v>TOTAL CUENTAS DEUDORAS</v>
          </cell>
          <cell r="C492">
            <v>624634935.94000006</v>
          </cell>
          <cell r="D492">
            <v>624634935.94000006</v>
          </cell>
        </row>
        <row r="493">
          <cell r="A493">
            <v>0</v>
          </cell>
          <cell r="B493"/>
          <cell r="C493"/>
          <cell r="D493"/>
        </row>
        <row r="494">
          <cell r="A494">
            <v>0</v>
          </cell>
          <cell r="B494" t="str">
            <v>CUENTAS ACREEDORAS</v>
          </cell>
          <cell r="C494">
            <v>0</v>
          </cell>
          <cell r="D494">
            <v>0</v>
          </cell>
        </row>
        <row r="495">
          <cell r="A495">
            <v>21</v>
          </cell>
          <cell r="B495" t="str">
            <v>PASIVOS DE INTERMEDIACION</v>
          </cell>
          <cell r="C495">
            <v>-234374075.80000001</v>
          </cell>
          <cell r="D495">
            <v>-234374075.80000001</v>
          </cell>
        </row>
        <row r="496">
          <cell r="A496">
            <v>211</v>
          </cell>
          <cell r="B496" t="str">
            <v>DEPOSITOS</v>
          </cell>
          <cell r="C496">
            <v>-44870555.460000001</v>
          </cell>
          <cell r="D496">
            <v>-44870555.460000001</v>
          </cell>
        </row>
        <row r="497">
          <cell r="A497">
            <v>2110</v>
          </cell>
          <cell r="B497" t="str">
            <v>DEPOSITOS A LA VISTA</v>
          </cell>
          <cell r="C497">
            <v>-38859788.340000004</v>
          </cell>
          <cell r="D497">
            <v>-38859788.340000004</v>
          </cell>
        </row>
        <row r="498">
          <cell r="A498">
            <v>211001</v>
          </cell>
          <cell r="B498" t="str">
            <v>DEPOSITOS EN CUENTA CORRIENTE</v>
          </cell>
          <cell r="C498">
            <v>-38859788.340000004</v>
          </cell>
          <cell r="D498">
            <v>-38859788.340000004</v>
          </cell>
        </row>
        <row r="499">
          <cell r="A499">
            <v>2110010601</v>
          </cell>
          <cell r="B499" t="str">
            <v>OTRAS ENTIDADES DEL SISTEMA FINANCIERO</v>
          </cell>
          <cell r="C499">
            <v>-38859788.340000004</v>
          </cell>
          <cell r="D499">
            <v>-38859788.340000004</v>
          </cell>
        </row>
        <row r="500">
          <cell r="A500">
            <v>2111</v>
          </cell>
          <cell r="B500" t="str">
            <v>DEPOSITOS PACTADOS HASTA UN AÑO PLAZO</v>
          </cell>
          <cell r="C500">
            <v>-6010767.1200000001</v>
          </cell>
          <cell r="D500">
            <v>-6010767.1200000001</v>
          </cell>
        </row>
        <row r="501">
          <cell r="A501">
            <v>211102</v>
          </cell>
          <cell r="B501" t="str">
            <v>DEPOSITOS A 30 DIAS PLAZO</v>
          </cell>
          <cell r="C501">
            <v>-6010767.1200000001</v>
          </cell>
          <cell r="D501">
            <v>-6010767.1200000001</v>
          </cell>
        </row>
        <row r="502">
          <cell r="A502">
            <v>2111020601</v>
          </cell>
          <cell r="B502" t="str">
            <v>OTRAS ENTIDADES DEL SISTEMA FINANCIERO</v>
          </cell>
          <cell r="C502">
            <v>-6000000</v>
          </cell>
          <cell r="D502">
            <v>-6000000</v>
          </cell>
        </row>
        <row r="503">
          <cell r="A503">
            <v>2111029901</v>
          </cell>
          <cell r="B503" t="str">
            <v>INTERESES Y OTROS POR PAGAR</v>
          </cell>
          <cell r="C503">
            <v>-10767.12</v>
          </cell>
          <cell r="D503">
            <v>-10767.12</v>
          </cell>
        </row>
        <row r="504">
          <cell r="A504">
            <v>211102990106</v>
          </cell>
          <cell r="B504" t="str">
            <v>OTRAS ENTIDADES DEL SISTEMA FINANCIERO</v>
          </cell>
          <cell r="C504">
            <v>-10767.12</v>
          </cell>
          <cell r="D504">
            <v>-10767.12</v>
          </cell>
        </row>
        <row r="505">
          <cell r="A505">
            <v>212</v>
          </cell>
          <cell r="B505" t="str">
            <v>PRESTAMOS</v>
          </cell>
          <cell r="C505">
            <v>-189498116.02000001</v>
          </cell>
          <cell r="D505">
            <v>-189498116.02000001</v>
          </cell>
        </row>
        <row r="506">
          <cell r="A506">
            <v>2121</v>
          </cell>
          <cell r="B506" t="str">
            <v>PRESTAMOS PACTADOS HASTA UN AÑO PLAZO</v>
          </cell>
          <cell r="C506">
            <v>-5001302.26</v>
          </cell>
          <cell r="D506">
            <v>-5001302.26</v>
          </cell>
        </row>
        <row r="507">
          <cell r="A507">
            <v>212106</v>
          </cell>
          <cell r="B507" t="str">
            <v>ADEUDADO A OTRAS ENTIDADES DEL SISTEMA FINANCIERO</v>
          </cell>
          <cell r="C507">
            <v>-5001302.26</v>
          </cell>
          <cell r="D507">
            <v>-5001302.26</v>
          </cell>
        </row>
        <row r="508">
          <cell r="A508">
            <v>2121060701</v>
          </cell>
          <cell r="B508" t="str">
            <v>BANCOS</v>
          </cell>
          <cell r="C508">
            <v>-5000000</v>
          </cell>
          <cell r="D508">
            <v>-5000000</v>
          </cell>
        </row>
        <row r="509">
          <cell r="A509">
            <v>2121069901</v>
          </cell>
          <cell r="B509" t="str">
            <v>INTERESES Y OTROS POR PAGAR</v>
          </cell>
          <cell r="C509">
            <v>-1302.26</v>
          </cell>
          <cell r="D509">
            <v>-1302.26</v>
          </cell>
        </row>
        <row r="510">
          <cell r="A510">
            <v>212106990107</v>
          </cell>
          <cell r="B510" t="str">
            <v>A BANCOS</v>
          </cell>
          <cell r="C510">
            <v>-1302.26</v>
          </cell>
          <cell r="D510">
            <v>-1302.26</v>
          </cell>
        </row>
        <row r="511">
          <cell r="A511">
            <v>2122</v>
          </cell>
          <cell r="B511" t="str">
            <v>PRESTAMOS PACTADOS A MAS DE UN AÑO PLAZO</v>
          </cell>
          <cell r="C511">
            <v>-3795893.08</v>
          </cell>
          <cell r="D511">
            <v>-3795893.08</v>
          </cell>
        </row>
        <row r="512">
          <cell r="A512">
            <v>212206</v>
          </cell>
          <cell r="B512" t="str">
            <v>ADEUDADO A OTRAS ENTIDADES DEL SISTEMA FINANCIERO</v>
          </cell>
          <cell r="C512">
            <v>-3520072.14</v>
          </cell>
          <cell r="D512">
            <v>-3520072.14</v>
          </cell>
        </row>
        <row r="513">
          <cell r="A513">
            <v>2122060701</v>
          </cell>
          <cell r="B513" t="str">
            <v>BANCOS</v>
          </cell>
          <cell r="C513">
            <v>-3506837.43</v>
          </cell>
          <cell r="D513">
            <v>-3506837.43</v>
          </cell>
        </row>
        <row r="514">
          <cell r="A514">
            <v>2122069901</v>
          </cell>
          <cell r="B514" t="str">
            <v>INTERESES Y OTROS POR PAGAR</v>
          </cell>
          <cell r="C514">
            <v>-13234.71</v>
          </cell>
          <cell r="D514">
            <v>-13234.71</v>
          </cell>
        </row>
        <row r="515">
          <cell r="A515">
            <v>212206990107</v>
          </cell>
          <cell r="B515" t="str">
            <v>A BANCOS</v>
          </cell>
          <cell r="C515">
            <v>-13234.71</v>
          </cell>
          <cell r="D515">
            <v>-13234.71</v>
          </cell>
        </row>
        <row r="516">
          <cell r="A516">
            <v>212207</v>
          </cell>
          <cell r="B516" t="str">
            <v>ADEUDADO AL BMI PARA PRESTAR A TERCEROS</v>
          </cell>
          <cell r="C516">
            <v>-275820.94</v>
          </cell>
          <cell r="D516">
            <v>-275820.94</v>
          </cell>
        </row>
        <row r="517">
          <cell r="A517">
            <v>2122070101</v>
          </cell>
          <cell r="B517" t="str">
            <v>PARA PRESTAR A TERCEROS</v>
          </cell>
          <cell r="C517">
            <v>-274392.53000000003</v>
          </cell>
          <cell r="D517">
            <v>-274392.53000000003</v>
          </cell>
        </row>
        <row r="518">
          <cell r="A518">
            <v>2122079901</v>
          </cell>
          <cell r="B518" t="str">
            <v>INTERESES Y OTROS POR PAGAR</v>
          </cell>
          <cell r="C518">
            <v>-1428.41</v>
          </cell>
          <cell r="D518">
            <v>-1428.41</v>
          </cell>
        </row>
        <row r="519">
          <cell r="A519">
            <v>2123</v>
          </cell>
          <cell r="B519" t="str">
            <v>PRESTAMOS PACTADOS A CINCO O MAS ANIOS PLAZO</v>
          </cell>
          <cell r="C519">
            <v>-180700920.68000001</v>
          </cell>
          <cell r="D519">
            <v>-180700920.68000001</v>
          </cell>
        </row>
        <row r="520">
          <cell r="A520">
            <v>212306</v>
          </cell>
          <cell r="B520" t="str">
            <v>ADEUDADO A ENTIDADES EXTRANJERAS</v>
          </cell>
          <cell r="C520">
            <v>-174866397.19999999</v>
          </cell>
          <cell r="D520">
            <v>-174866397.19999999</v>
          </cell>
        </row>
        <row r="521">
          <cell r="A521">
            <v>2123060201</v>
          </cell>
          <cell r="B521" t="str">
            <v>ADEUDADO A BANCOS EXTRANJEROS POR LINEAS DE CREDITO</v>
          </cell>
          <cell r="C521">
            <v>-93550499.599999994</v>
          </cell>
          <cell r="D521">
            <v>-93550499.599999994</v>
          </cell>
        </row>
        <row r="522">
          <cell r="A522">
            <v>2123060301</v>
          </cell>
          <cell r="B522" t="str">
            <v>ADEUDADO A BANCOS EXTRANJEROS - OTROS</v>
          </cell>
          <cell r="C522">
            <v>-79796953.590000004</v>
          </cell>
          <cell r="D522">
            <v>-79796953.590000004</v>
          </cell>
        </row>
        <row r="523">
          <cell r="A523">
            <v>2123069901</v>
          </cell>
          <cell r="B523" t="str">
            <v>INTERESES Y OTROS POR PAGAR</v>
          </cell>
          <cell r="C523">
            <v>-1518944.01</v>
          </cell>
          <cell r="D523">
            <v>-1518944.01</v>
          </cell>
        </row>
        <row r="524">
          <cell r="A524">
            <v>212306990102</v>
          </cell>
          <cell r="B524" t="str">
            <v>ADEUDADO A BANCOS EXTRANJEROS POR LINEAS DE CREDITO</v>
          </cell>
          <cell r="C524">
            <v>-467358.95</v>
          </cell>
          <cell r="D524">
            <v>-467358.95</v>
          </cell>
        </row>
        <row r="525">
          <cell r="A525">
            <v>212306990103</v>
          </cell>
          <cell r="B525" t="str">
            <v>ADEUDADO A BANCOS EXTRANJEROS - OTROS</v>
          </cell>
          <cell r="C525">
            <v>-1051585.06</v>
          </cell>
          <cell r="D525">
            <v>-1051585.06</v>
          </cell>
        </row>
        <row r="526">
          <cell r="A526">
            <v>212307</v>
          </cell>
          <cell r="B526" t="str">
            <v>OTROS PRESTAMOS</v>
          </cell>
          <cell r="C526">
            <v>-5834523.4800000004</v>
          </cell>
          <cell r="D526">
            <v>-5834523.4800000004</v>
          </cell>
        </row>
        <row r="527">
          <cell r="A527">
            <v>2123070101</v>
          </cell>
          <cell r="B527" t="str">
            <v>PARA PRESTAR A TERCEROS</v>
          </cell>
          <cell r="C527">
            <v>-5802501.9800000004</v>
          </cell>
          <cell r="D527">
            <v>-5802501.9800000004</v>
          </cell>
        </row>
        <row r="528">
          <cell r="A528">
            <v>2123079901</v>
          </cell>
          <cell r="B528" t="str">
            <v>INTERESES Y OTROS POR PAGAR</v>
          </cell>
          <cell r="C528">
            <v>-32021.5</v>
          </cell>
          <cell r="D528">
            <v>-32021.5</v>
          </cell>
        </row>
        <row r="529">
          <cell r="A529">
            <v>213</v>
          </cell>
          <cell r="B529" t="str">
            <v>OBLIGACIONES A LA VISTA</v>
          </cell>
          <cell r="C529">
            <v>-5404.32</v>
          </cell>
          <cell r="D529">
            <v>-5404.32</v>
          </cell>
        </row>
        <row r="530">
          <cell r="A530">
            <v>2130</v>
          </cell>
          <cell r="B530" t="str">
            <v>OBLIGACIONES A LA VISTA</v>
          </cell>
          <cell r="C530">
            <v>-5404.32</v>
          </cell>
          <cell r="D530">
            <v>-5404.32</v>
          </cell>
        </row>
        <row r="531">
          <cell r="A531">
            <v>213003</v>
          </cell>
          <cell r="B531" t="str">
            <v>COBROS POR CUENTA AJENA</v>
          </cell>
          <cell r="C531">
            <v>-5404.32</v>
          </cell>
          <cell r="D531">
            <v>-5404.32</v>
          </cell>
        </row>
        <row r="532">
          <cell r="A532">
            <v>2130030100</v>
          </cell>
          <cell r="B532" t="str">
            <v>COBRANZAS LOCALES</v>
          </cell>
          <cell r="C532">
            <v>-1493.76</v>
          </cell>
          <cell r="D532">
            <v>-1493.76</v>
          </cell>
        </row>
        <row r="533">
          <cell r="A533">
            <v>213003010004</v>
          </cell>
          <cell r="B533" t="str">
            <v>COLECTORES</v>
          </cell>
          <cell r="C533">
            <v>-1493.76</v>
          </cell>
          <cell r="D533">
            <v>-1493.76</v>
          </cell>
        </row>
        <row r="534">
          <cell r="A534">
            <v>21300301000401</v>
          </cell>
          <cell r="B534" t="str">
            <v>COLECTORES PROPIOS</v>
          </cell>
          <cell r="C534">
            <v>-101.59</v>
          </cell>
          <cell r="D534">
            <v>-101.59</v>
          </cell>
        </row>
        <row r="535">
          <cell r="A535">
            <v>21300301000402</v>
          </cell>
          <cell r="B535" t="str">
            <v>COLECTORES INTERENTIDADES</v>
          </cell>
          <cell r="C535">
            <v>-1392.17</v>
          </cell>
          <cell r="D535">
            <v>-1392.17</v>
          </cell>
        </row>
        <row r="536">
          <cell r="A536">
            <v>2130030300</v>
          </cell>
          <cell r="B536" t="str">
            <v>IMPUESTOS Y SERVICIOS PIBLICOS</v>
          </cell>
          <cell r="C536">
            <v>-3910.56</v>
          </cell>
          <cell r="D536">
            <v>-3910.56</v>
          </cell>
        </row>
        <row r="537">
          <cell r="A537">
            <v>213003030002</v>
          </cell>
          <cell r="B537" t="str">
            <v>SERVICIOS PUBLICOS</v>
          </cell>
          <cell r="C537">
            <v>-3910.56</v>
          </cell>
          <cell r="D537">
            <v>-3910.56</v>
          </cell>
        </row>
        <row r="538">
          <cell r="A538">
            <v>21300303000203</v>
          </cell>
          <cell r="B538" t="str">
            <v>SERVICIO TELEFONICO</v>
          </cell>
          <cell r="C538">
            <v>-3910.56</v>
          </cell>
          <cell r="D538">
            <v>-3910.56</v>
          </cell>
        </row>
        <row r="539">
          <cell r="A539">
            <v>22</v>
          </cell>
          <cell r="B539" t="str">
            <v>OTROS PASIVOS</v>
          </cell>
          <cell r="C539">
            <v>-245355744.18000001</v>
          </cell>
          <cell r="D539">
            <v>-245355744.18000001</v>
          </cell>
        </row>
        <row r="540">
          <cell r="A540">
            <v>222</v>
          </cell>
          <cell r="B540" t="str">
            <v>CUENTAS POR PAGAR</v>
          </cell>
          <cell r="C540">
            <v>-239502213.63</v>
          </cell>
          <cell r="D540">
            <v>-239502213.63</v>
          </cell>
        </row>
        <row r="541">
          <cell r="A541">
            <v>2220</v>
          </cell>
          <cell r="B541" t="str">
            <v>CUENTAS POR PAGAR</v>
          </cell>
          <cell r="C541">
            <v>-239502213.63</v>
          </cell>
          <cell r="D541">
            <v>-239502213.63</v>
          </cell>
        </row>
        <row r="542">
          <cell r="A542">
            <v>222005</v>
          </cell>
          <cell r="B542" t="str">
            <v>IMPUESTOS SERVICIOS PUBLICOS Y OTRAS OBLIGACIONES</v>
          </cell>
          <cell r="C542">
            <v>-792894.64</v>
          </cell>
          <cell r="D542">
            <v>-792894.64</v>
          </cell>
        </row>
        <row r="543">
          <cell r="A543">
            <v>2220050100</v>
          </cell>
          <cell r="B543" t="str">
            <v>IMPUESTOS</v>
          </cell>
          <cell r="C543">
            <v>-170300</v>
          </cell>
          <cell r="D543">
            <v>-170300</v>
          </cell>
        </row>
        <row r="544">
          <cell r="A544">
            <v>222005010001</v>
          </cell>
          <cell r="B544" t="str">
            <v>IVA POR PAGAR</v>
          </cell>
          <cell r="C544">
            <v>-170300</v>
          </cell>
          <cell r="D544">
            <v>-170300</v>
          </cell>
        </row>
        <row r="545">
          <cell r="A545">
            <v>2220050200</v>
          </cell>
          <cell r="B545" t="str">
            <v>SERVICIOS PUBLICOS</v>
          </cell>
          <cell r="C545">
            <v>-38567</v>
          </cell>
          <cell r="D545">
            <v>-38567</v>
          </cell>
        </row>
        <row r="546">
          <cell r="A546">
            <v>222005020001</v>
          </cell>
          <cell r="B546" t="str">
            <v>TELEFONO</v>
          </cell>
          <cell r="C546">
            <v>-17563.27</v>
          </cell>
          <cell r="D546">
            <v>-17563.27</v>
          </cell>
        </row>
        <row r="547">
          <cell r="A547">
            <v>222005020002</v>
          </cell>
          <cell r="B547" t="str">
            <v>AGUA</v>
          </cell>
          <cell r="C547">
            <v>-1505.91</v>
          </cell>
          <cell r="D547">
            <v>-1505.91</v>
          </cell>
        </row>
        <row r="548">
          <cell r="A548">
            <v>222005020003</v>
          </cell>
          <cell r="B548" t="str">
            <v>ENERGIA ELECTRICA</v>
          </cell>
          <cell r="C548">
            <v>-19497.82</v>
          </cell>
          <cell r="D548">
            <v>-19497.82</v>
          </cell>
        </row>
        <row r="549">
          <cell r="A549">
            <v>2220050300</v>
          </cell>
          <cell r="B549" t="str">
            <v>CUOTA PATRONAL ISSS</v>
          </cell>
          <cell r="C549">
            <v>-17195.28</v>
          </cell>
          <cell r="D549">
            <v>-17195.28</v>
          </cell>
        </row>
        <row r="550">
          <cell r="A550">
            <v>222005030001</v>
          </cell>
          <cell r="B550" t="str">
            <v>SALUD</v>
          </cell>
          <cell r="C550">
            <v>-15480.16</v>
          </cell>
          <cell r="D550">
            <v>-15480.16</v>
          </cell>
        </row>
        <row r="551">
          <cell r="A551">
            <v>222005030003</v>
          </cell>
          <cell r="B551" t="str">
            <v>INSTITUTO SALVADOREÑO DE FORMACION PROFESIONAL</v>
          </cell>
          <cell r="C551">
            <v>-1715.12</v>
          </cell>
          <cell r="D551">
            <v>-1715.12</v>
          </cell>
        </row>
        <row r="552">
          <cell r="A552">
            <v>2220050400</v>
          </cell>
          <cell r="B552" t="str">
            <v>PROVEEDORES</v>
          </cell>
          <cell r="C552">
            <v>-527311.48</v>
          </cell>
          <cell r="D552">
            <v>-527311.48</v>
          </cell>
        </row>
        <row r="553">
          <cell r="A553">
            <v>222005040001</v>
          </cell>
          <cell r="B553" t="str">
            <v>PROVEEDORES</v>
          </cell>
          <cell r="C553">
            <v>-508849.77</v>
          </cell>
          <cell r="D553">
            <v>-508849.77</v>
          </cell>
        </row>
        <row r="554">
          <cell r="A554">
            <v>222005040003</v>
          </cell>
          <cell r="B554" t="str">
            <v>PROVEEDORES - BANCA MOVIL</v>
          </cell>
          <cell r="C554">
            <v>-18461.71</v>
          </cell>
          <cell r="D554">
            <v>-18461.71</v>
          </cell>
        </row>
        <row r="555">
          <cell r="A555">
            <v>2220050700</v>
          </cell>
          <cell r="B555" t="str">
            <v>AFP</v>
          </cell>
          <cell r="C555">
            <v>-39520.879999999997</v>
          </cell>
          <cell r="D555">
            <v>-39520.879999999997</v>
          </cell>
        </row>
        <row r="556">
          <cell r="A556">
            <v>222005070001</v>
          </cell>
          <cell r="B556" t="str">
            <v>CONFIA</v>
          </cell>
          <cell r="C556">
            <v>-12582.85</v>
          </cell>
          <cell r="D556">
            <v>-12582.85</v>
          </cell>
        </row>
        <row r="557">
          <cell r="A557">
            <v>222005070002</v>
          </cell>
          <cell r="B557" t="str">
            <v>CRECER</v>
          </cell>
          <cell r="C557">
            <v>-26938.03</v>
          </cell>
          <cell r="D557">
            <v>-26938.03</v>
          </cell>
        </row>
        <row r="558">
          <cell r="A558">
            <v>222006</v>
          </cell>
          <cell r="B558" t="str">
            <v>IMPUESTO SOBRE LA RENTA</v>
          </cell>
          <cell r="C558">
            <v>-983388.78</v>
          </cell>
          <cell r="D558">
            <v>-983388.78</v>
          </cell>
        </row>
        <row r="559">
          <cell r="A559">
            <v>2220060000</v>
          </cell>
          <cell r="B559" t="str">
            <v>IMPUESTO SOBRE LA RENTA</v>
          </cell>
          <cell r="C559">
            <v>-983388.78</v>
          </cell>
          <cell r="D559">
            <v>-983388.78</v>
          </cell>
        </row>
        <row r="560">
          <cell r="A560">
            <v>222007</v>
          </cell>
          <cell r="B560" t="str">
            <v>PASIVOS TRANSITORIOS</v>
          </cell>
          <cell r="C560">
            <v>-4828.12</v>
          </cell>
          <cell r="D560">
            <v>-4828.12</v>
          </cell>
        </row>
        <row r="561">
          <cell r="A561">
            <v>2220070201</v>
          </cell>
          <cell r="B561" t="str">
            <v>COBROS POR CUENTA AJENA</v>
          </cell>
          <cell r="C561">
            <v>-4828.12</v>
          </cell>
          <cell r="D561">
            <v>-4828.12</v>
          </cell>
        </row>
        <row r="562">
          <cell r="A562">
            <v>222007020102</v>
          </cell>
          <cell r="B562" t="str">
            <v>SEGURO DE DEUDA</v>
          </cell>
          <cell r="C562">
            <v>-2079.6999999999998</v>
          </cell>
          <cell r="D562">
            <v>-2079.6999999999998</v>
          </cell>
        </row>
        <row r="563">
          <cell r="A563">
            <v>222007020104</v>
          </cell>
          <cell r="B563" t="str">
            <v>SEGUROS DE CESANTIA</v>
          </cell>
          <cell r="C563">
            <v>-1590.27</v>
          </cell>
          <cell r="D563">
            <v>-1590.27</v>
          </cell>
        </row>
        <row r="564">
          <cell r="A564">
            <v>222007020107</v>
          </cell>
          <cell r="B564" t="str">
            <v>SEGURO POR DAÑOS</v>
          </cell>
          <cell r="C564">
            <v>-1158.1500000000001</v>
          </cell>
          <cell r="D564">
            <v>-1158.1500000000001</v>
          </cell>
        </row>
        <row r="565">
          <cell r="A565">
            <v>222099</v>
          </cell>
          <cell r="B565" t="str">
            <v>OTRAS</v>
          </cell>
          <cell r="C565">
            <v>-237721102.09</v>
          </cell>
          <cell r="D565">
            <v>-237721102.09</v>
          </cell>
        </row>
        <row r="566">
          <cell r="A566">
            <v>2220990101</v>
          </cell>
          <cell r="B566" t="str">
            <v>SOBRANTES DE CAJA</v>
          </cell>
          <cell r="C566">
            <v>-3636.65</v>
          </cell>
          <cell r="D566">
            <v>-3636.65</v>
          </cell>
        </row>
        <row r="567">
          <cell r="A567">
            <v>222099010102</v>
          </cell>
          <cell r="B567" t="str">
            <v>AGENCIAS</v>
          </cell>
          <cell r="C567">
            <v>-1.61</v>
          </cell>
          <cell r="D567">
            <v>-1.61</v>
          </cell>
        </row>
        <row r="568">
          <cell r="A568">
            <v>222099010103</v>
          </cell>
          <cell r="B568" t="str">
            <v>SOBRANTE EN ATM´S</v>
          </cell>
          <cell r="C568">
            <v>-3635.04</v>
          </cell>
          <cell r="D568">
            <v>-3635.04</v>
          </cell>
        </row>
        <row r="569">
          <cell r="A569">
            <v>2220990201</v>
          </cell>
          <cell r="B569" t="str">
            <v>DEBITO FISCAL</v>
          </cell>
          <cell r="C569">
            <v>-45415.72</v>
          </cell>
          <cell r="D569">
            <v>-45415.72</v>
          </cell>
        </row>
        <row r="570">
          <cell r="A570">
            <v>222099020102</v>
          </cell>
          <cell r="B570" t="str">
            <v>RETENCION IVA 1 %</v>
          </cell>
          <cell r="C570">
            <v>-5415.77</v>
          </cell>
          <cell r="D570">
            <v>-5415.77</v>
          </cell>
        </row>
        <row r="571">
          <cell r="A571">
            <v>222099020103</v>
          </cell>
          <cell r="B571" t="str">
            <v>RETENCION IVA 13%</v>
          </cell>
          <cell r="C571">
            <v>-39999.949999999997</v>
          </cell>
          <cell r="D571">
            <v>-39999.949999999997</v>
          </cell>
        </row>
        <row r="572">
          <cell r="A572">
            <v>2220999101</v>
          </cell>
          <cell r="B572" t="str">
            <v>OTRAS</v>
          </cell>
          <cell r="C572">
            <v>-237672049.72</v>
          </cell>
          <cell r="D572">
            <v>-237672049.72</v>
          </cell>
        </row>
        <row r="573">
          <cell r="A573">
            <v>222099910102</v>
          </cell>
          <cell r="B573" t="str">
            <v>EXCEDENTES DE CUOTAS</v>
          </cell>
          <cell r="C573">
            <v>-388.1</v>
          </cell>
          <cell r="D573">
            <v>-388.1</v>
          </cell>
        </row>
        <row r="574">
          <cell r="A574">
            <v>222099910104</v>
          </cell>
          <cell r="B574" t="str">
            <v>SERVICIOS DE TARJETAS DE CREDITO Y DEBITO POR PAGAR</v>
          </cell>
          <cell r="C574">
            <v>-143529.04</v>
          </cell>
          <cell r="D574">
            <v>-143529.04</v>
          </cell>
        </row>
        <row r="575">
          <cell r="A575">
            <v>222099910105</v>
          </cell>
          <cell r="B575" t="str">
            <v>FONDO PARA GASTOS DE PUBLICIDAD DEL SISTEMA FEDECREDITO</v>
          </cell>
          <cell r="C575">
            <v>-1393501.25</v>
          </cell>
          <cell r="D575">
            <v>-1393501.25</v>
          </cell>
        </row>
        <row r="576">
          <cell r="A576">
            <v>222099910106</v>
          </cell>
          <cell r="B576" t="str">
            <v>VALORES PENDIENTES DE OPERACIONES TRANSFER365</v>
          </cell>
          <cell r="C576">
            <v>-5758.44</v>
          </cell>
          <cell r="D576">
            <v>-5758.44</v>
          </cell>
        </row>
        <row r="577">
          <cell r="A577">
            <v>222099910107</v>
          </cell>
          <cell r="B577" t="str">
            <v>ACCIONES POR DEVOLVER</v>
          </cell>
          <cell r="C577">
            <v>-1514250</v>
          </cell>
          <cell r="D577">
            <v>-1514250</v>
          </cell>
        </row>
        <row r="578">
          <cell r="A578">
            <v>222099910109</v>
          </cell>
          <cell r="B578" t="str">
            <v>RESERVA DE LIQUIDEZ</v>
          </cell>
          <cell r="C578">
            <v>-215121079.68000001</v>
          </cell>
          <cell r="D578">
            <v>-215121079.68000001</v>
          </cell>
        </row>
        <row r="579">
          <cell r="A579">
            <v>22209991010903</v>
          </cell>
          <cell r="B579" t="str">
            <v>ENTIDADES SOCIAS NO SUPERVISADAS POR SSF</v>
          </cell>
          <cell r="C579">
            <v>-214019310.99000001</v>
          </cell>
          <cell r="D579">
            <v>-214019310.99000001</v>
          </cell>
        </row>
        <row r="580">
          <cell r="A580">
            <v>2220999101090300</v>
          </cell>
          <cell r="B580" t="str">
            <v>CAJAS DE CREDITO</v>
          </cell>
          <cell r="C580">
            <v>-202333376.34</v>
          </cell>
          <cell r="D580">
            <v>-202333376.34</v>
          </cell>
        </row>
        <row r="581">
          <cell r="A581">
            <v>2220999101090300</v>
          </cell>
          <cell r="B581" t="str">
            <v>BANCOS DE LOS TRABAJADORES</v>
          </cell>
          <cell r="C581">
            <v>-11685934.65</v>
          </cell>
          <cell r="D581">
            <v>-11685934.65</v>
          </cell>
        </row>
        <row r="582">
          <cell r="A582">
            <v>22209991010904</v>
          </cell>
          <cell r="B582" t="str">
            <v>EX SOCIO DE FEDECRÉDITO-CAJA DE CRÉDITO DE COLÓN</v>
          </cell>
          <cell r="C582">
            <v>-1101768.69</v>
          </cell>
          <cell r="D582">
            <v>-1101768.69</v>
          </cell>
        </row>
        <row r="583">
          <cell r="A583">
            <v>222099910111</v>
          </cell>
          <cell r="B583" t="str">
            <v>DISPONIBLE DE ENTIDADES SOCIAS</v>
          </cell>
          <cell r="C583">
            <v>-9611889.5099999998</v>
          </cell>
          <cell r="D583">
            <v>-9611889.5099999998</v>
          </cell>
        </row>
        <row r="584">
          <cell r="A584">
            <v>22209991011101</v>
          </cell>
          <cell r="B584" t="str">
            <v>CAJAS DE CREDITO</v>
          </cell>
          <cell r="C584">
            <v>-8468276.9600000009</v>
          </cell>
          <cell r="D584">
            <v>-8468276.9600000009</v>
          </cell>
        </row>
        <row r="585">
          <cell r="A585">
            <v>22209991011102</v>
          </cell>
          <cell r="B585" t="str">
            <v>BANCOS DE LOS TRABAJADORES</v>
          </cell>
          <cell r="C585">
            <v>-1052592.3700000001</v>
          </cell>
          <cell r="D585">
            <v>-1052592.3700000001</v>
          </cell>
        </row>
        <row r="586">
          <cell r="A586">
            <v>22209991011103</v>
          </cell>
          <cell r="B586" t="str">
            <v>FEDESERVI</v>
          </cell>
          <cell r="C586">
            <v>-91020.18</v>
          </cell>
          <cell r="D586">
            <v>-91020.18</v>
          </cell>
        </row>
        <row r="587">
          <cell r="A587">
            <v>222099910113</v>
          </cell>
          <cell r="B587" t="str">
            <v>CUOTA PLAN DE MARKETING</v>
          </cell>
          <cell r="C587">
            <v>-481921.15</v>
          </cell>
          <cell r="D587">
            <v>-481921.15</v>
          </cell>
        </row>
        <row r="588">
          <cell r="A588">
            <v>222099910117</v>
          </cell>
          <cell r="B588" t="str">
            <v>FONDO BECAS</v>
          </cell>
          <cell r="C588">
            <v>-15230</v>
          </cell>
          <cell r="D588">
            <v>-15230</v>
          </cell>
        </row>
        <row r="589">
          <cell r="A589">
            <v>222099910118</v>
          </cell>
          <cell r="B589" t="str">
            <v>IPSFA</v>
          </cell>
          <cell r="C589">
            <v>-59.96</v>
          </cell>
          <cell r="D589">
            <v>-59.96</v>
          </cell>
        </row>
        <row r="590">
          <cell r="A590">
            <v>222099910122</v>
          </cell>
          <cell r="B590" t="str">
            <v>CUOTAS GASTOS FUNCIONAMIENTO CADI</v>
          </cell>
          <cell r="C590">
            <v>-378893.3</v>
          </cell>
          <cell r="D590">
            <v>-378893.3</v>
          </cell>
        </row>
        <row r="591">
          <cell r="A591">
            <v>222099910132</v>
          </cell>
          <cell r="B591" t="str">
            <v>ADMINISTRACION DE VENTAS</v>
          </cell>
          <cell r="C591">
            <v>-18349.57</v>
          </cell>
          <cell r="D591">
            <v>-18349.57</v>
          </cell>
        </row>
        <row r="592">
          <cell r="A592">
            <v>22209991013202</v>
          </cell>
          <cell r="B592" t="str">
            <v>CONTRACARGOS</v>
          </cell>
          <cell r="C592">
            <v>-18349.57</v>
          </cell>
          <cell r="D592">
            <v>-18349.57</v>
          </cell>
        </row>
        <row r="593">
          <cell r="A593">
            <v>222099910133</v>
          </cell>
          <cell r="B593" t="str">
            <v>COMISIONES Y CARGOS DE TARJETA POR LIQUIDAR</v>
          </cell>
          <cell r="C593">
            <v>-41.7</v>
          </cell>
          <cell r="D593">
            <v>-41.7</v>
          </cell>
        </row>
        <row r="594">
          <cell r="A594">
            <v>222099910134</v>
          </cell>
          <cell r="B594" t="str">
            <v>FONDOS SIGUE CORPORATION</v>
          </cell>
          <cell r="C594">
            <v>-275652.47999999998</v>
          </cell>
          <cell r="D594">
            <v>-275652.47999999998</v>
          </cell>
        </row>
        <row r="595">
          <cell r="A595">
            <v>222099910135</v>
          </cell>
          <cell r="B595" t="str">
            <v>FONDOS RECIBA NETWORKS</v>
          </cell>
          <cell r="C595">
            <v>-93267.25</v>
          </cell>
          <cell r="D595">
            <v>-93267.25</v>
          </cell>
        </row>
        <row r="596">
          <cell r="A596">
            <v>222099910136</v>
          </cell>
          <cell r="B596" t="str">
            <v>TELECOM</v>
          </cell>
          <cell r="C596">
            <v>-33609.33</v>
          </cell>
          <cell r="D596">
            <v>-33609.33</v>
          </cell>
        </row>
        <row r="597">
          <cell r="A597">
            <v>222099910137</v>
          </cell>
          <cell r="B597" t="str">
            <v>UNITELLER</v>
          </cell>
          <cell r="C597">
            <v>-138520.75</v>
          </cell>
          <cell r="D597">
            <v>-138520.75</v>
          </cell>
        </row>
        <row r="598">
          <cell r="A598">
            <v>222099910140</v>
          </cell>
          <cell r="B598" t="str">
            <v>EMPRESAS REMESADORAS</v>
          </cell>
          <cell r="C598">
            <v>-252160.92</v>
          </cell>
          <cell r="D598">
            <v>-252160.92</v>
          </cell>
        </row>
        <row r="599">
          <cell r="A599">
            <v>222099910143</v>
          </cell>
          <cell r="B599" t="str">
            <v>COLECTURIA DELSUR</v>
          </cell>
          <cell r="C599">
            <v>-34578.199999999997</v>
          </cell>
          <cell r="D599">
            <v>-34578.199999999997</v>
          </cell>
        </row>
        <row r="600">
          <cell r="A600">
            <v>222099910145</v>
          </cell>
          <cell r="B600" t="str">
            <v>OPERACIONES POR APLICAR</v>
          </cell>
          <cell r="C600">
            <v>-184700.32</v>
          </cell>
          <cell r="D600">
            <v>-184700.32</v>
          </cell>
        </row>
        <row r="601">
          <cell r="A601">
            <v>222099910146</v>
          </cell>
          <cell r="B601" t="str">
            <v>SERVICIO DE ATM´S</v>
          </cell>
          <cell r="C601">
            <v>-367</v>
          </cell>
          <cell r="D601">
            <v>-367</v>
          </cell>
        </row>
        <row r="602">
          <cell r="A602">
            <v>22209991014602</v>
          </cell>
          <cell r="B602" t="str">
            <v>COMISIONES POR SERVICIO DE RED ATM´S</v>
          </cell>
          <cell r="C602">
            <v>-367</v>
          </cell>
          <cell r="D602">
            <v>-367</v>
          </cell>
        </row>
        <row r="603">
          <cell r="A603">
            <v>2220999101460200</v>
          </cell>
          <cell r="B603" t="str">
            <v>COMISION A ATH POR OPERACIONES DE OTROS BANCOS EN ATM DE FCB</v>
          </cell>
          <cell r="C603">
            <v>-367</v>
          </cell>
          <cell r="D603">
            <v>-367</v>
          </cell>
        </row>
        <row r="604">
          <cell r="A604">
            <v>222099910147</v>
          </cell>
          <cell r="B604" t="str">
            <v>AES</v>
          </cell>
          <cell r="C604">
            <v>-122805.5</v>
          </cell>
          <cell r="D604">
            <v>-122805.5</v>
          </cell>
        </row>
        <row r="605">
          <cell r="A605">
            <v>22209991014701</v>
          </cell>
          <cell r="B605" t="str">
            <v>SERVICIO DE CAESS</v>
          </cell>
          <cell r="C605">
            <v>-31523.03</v>
          </cell>
          <cell r="D605">
            <v>-31523.03</v>
          </cell>
        </row>
        <row r="606">
          <cell r="A606">
            <v>22209991014702</v>
          </cell>
          <cell r="B606" t="str">
            <v>SERVICIO DE CLESA</v>
          </cell>
          <cell r="C606">
            <v>-40621.19</v>
          </cell>
          <cell r="D606">
            <v>-40621.19</v>
          </cell>
        </row>
        <row r="607">
          <cell r="A607">
            <v>22209991014703</v>
          </cell>
          <cell r="B607" t="str">
            <v>SERVICIO DE EEO</v>
          </cell>
          <cell r="C607">
            <v>-31088.1</v>
          </cell>
          <cell r="D607">
            <v>-31088.1</v>
          </cell>
        </row>
        <row r="608">
          <cell r="A608">
            <v>22209991014704</v>
          </cell>
          <cell r="B608" t="str">
            <v>SERVICIO DE DEUSEN</v>
          </cell>
          <cell r="C608">
            <v>-19573.18</v>
          </cell>
          <cell r="D608">
            <v>-19573.18</v>
          </cell>
        </row>
        <row r="609">
          <cell r="A609">
            <v>222099910149</v>
          </cell>
          <cell r="B609" t="str">
            <v>RECARGA DE SALDO EN CELULARES</v>
          </cell>
          <cell r="C609">
            <v>-23122.75</v>
          </cell>
          <cell r="D609">
            <v>-23122.75</v>
          </cell>
        </row>
        <row r="610">
          <cell r="A610">
            <v>22209991014901</v>
          </cell>
          <cell r="B610" t="str">
            <v>RECARGA DE SALDO CLARO</v>
          </cell>
          <cell r="C610">
            <v>-22844.75</v>
          </cell>
          <cell r="D610">
            <v>-22844.75</v>
          </cell>
        </row>
        <row r="611">
          <cell r="A611">
            <v>22209991014902</v>
          </cell>
          <cell r="B611" t="str">
            <v>DIGICEL</v>
          </cell>
          <cell r="C611">
            <v>-10</v>
          </cell>
          <cell r="D611">
            <v>-10</v>
          </cell>
        </row>
        <row r="612">
          <cell r="A612">
            <v>22209991014903</v>
          </cell>
          <cell r="B612" t="str">
            <v>TELEFONICA</v>
          </cell>
          <cell r="C612">
            <v>-268</v>
          </cell>
          <cell r="D612">
            <v>-268</v>
          </cell>
        </row>
        <row r="613">
          <cell r="A613">
            <v>222099910150</v>
          </cell>
          <cell r="B613" t="str">
            <v>COLECTURIA BELCORP</v>
          </cell>
          <cell r="C613">
            <v>-3896.47</v>
          </cell>
          <cell r="D613">
            <v>-3896.47</v>
          </cell>
        </row>
        <row r="614">
          <cell r="A614">
            <v>22209991015001</v>
          </cell>
          <cell r="B614" t="str">
            <v>SERVICIO DE COLECTURIA BELCORP</v>
          </cell>
          <cell r="C614">
            <v>-3896.47</v>
          </cell>
          <cell r="D614">
            <v>-3896.47</v>
          </cell>
        </row>
        <row r="615">
          <cell r="A615">
            <v>222099910151</v>
          </cell>
          <cell r="B615" t="str">
            <v>SERVICIO DE COLECTURIA</v>
          </cell>
          <cell r="C615">
            <v>-79273.95</v>
          </cell>
          <cell r="D615">
            <v>-79273.95</v>
          </cell>
        </row>
        <row r="616">
          <cell r="A616">
            <v>22209991015101</v>
          </cell>
          <cell r="B616" t="str">
            <v>SERVICIO DE ANDA</v>
          </cell>
          <cell r="C616">
            <v>-11962.83</v>
          </cell>
          <cell r="D616">
            <v>-11962.83</v>
          </cell>
        </row>
        <row r="617">
          <cell r="A617">
            <v>22209991015103</v>
          </cell>
          <cell r="B617" t="str">
            <v>SERVICIO DE TELEFONIA TIGO</v>
          </cell>
          <cell r="C617">
            <v>-1632.72</v>
          </cell>
          <cell r="D617">
            <v>-1632.72</v>
          </cell>
        </row>
        <row r="618">
          <cell r="A618">
            <v>22209991015105</v>
          </cell>
          <cell r="B618" t="str">
            <v>DIGICEL</v>
          </cell>
          <cell r="C618">
            <v>-100.41</v>
          </cell>
          <cell r="D618">
            <v>-100.41</v>
          </cell>
        </row>
        <row r="619">
          <cell r="A619">
            <v>22209991015106</v>
          </cell>
          <cell r="B619" t="str">
            <v>TELEFONICA</v>
          </cell>
          <cell r="C619">
            <v>-319.95999999999998</v>
          </cell>
          <cell r="D619">
            <v>-319.95999999999998</v>
          </cell>
        </row>
        <row r="620">
          <cell r="A620">
            <v>22209991015107</v>
          </cell>
          <cell r="B620" t="str">
            <v>SEGUROS FEDECREDITO</v>
          </cell>
          <cell r="C620">
            <v>-6099.86</v>
          </cell>
          <cell r="D620">
            <v>-6099.86</v>
          </cell>
        </row>
        <row r="621">
          <cell r="A621">
            <v>2220999101510700</v>
          </cell>
          <cell r="B621" t="str">
            <v>FEDECREDITO VIDA, S.A., SEGUROS DE PERSONAS</v>
          </cell>
          <cell r="C621">
            <v>-6099.86</v>
          </cell>
          <cell r="D621">
            <v>-6099.86</v>
          </cell>
        </row>
        <row r="622">
          <cell r="A622">
            <v>22209991015108</v>
          </cell>
          <cell r="B622" t="str">
            <v>MULTINET</v>
          </cell>
          <cell r="C622">
            <v>-1321</v>
          </cell>
          <cell r="D622">
            <v>-1321</v>
          </cell>
        </row>
        <row r="623">
          <cell r="A623">
            <v>22209991015109</v>
          </cell>
          <cell r="B623" t="str">
            <v>ARABELA</v>
          </cell>
          <cell r="C623">
            <v>-219.4</v>
          </cell>
          <cell r="D623">
            <v>-219.4</v>
          </cell>
        </row>
        <row r="624">
          <cell r="A624">
            <v>22209991015110</v>
          </cell>
          <cell r="B624" t="str">
            <v>CREDI Q</v>
          </cell>
          <cell r="C624">
            <v>-4800.1499999999996</v>
          </cell>
          <cell r="D624">
            <v>-4800.1499999999996</v>
          </cell>
        </row>
        <row r="625">
          <cell r="A625">
            <v>22209991015111</v>
          </cell>
          <cell r="B625" t="str">
            <v>RENA WARE</v>
          </cell>
          <cell r="C625">
            <v>-132.9</v>
          </cell>
          <cell r="D625">
            <v>-132.9</v>
          </cell>
        </row>
        <row r="626">
          <cell r="A626">
            <v>22209991015112</v>
          </cell>
          <cell r="B626" t="str">
            <v>UNIVERSIDADES</v>
          </cell>
          <cell r="C626">
            <v>-1805.8</v>
          </cell>
          <cell r="D626">
            <v>-1805.8</v>
          </cell>
        </row>
        <row r="627">
          <cell r="A627">
            <v>2220999101511200</v>
          </cell>
          <cell r="B627" t="str">
            <v>UNIVERSIDAD FRANCISCO GAVIDIA</v>
          </cell>
          <cell r="C627">
            <v>-1175.8</v>
          </cell>
          <cell r="D627">
            <v>-1175.8</v>
          </cell>
        </row>
        <row r="628">
          <cell r="A628">
            <v>2220999101511200</v>
          </cell>
          <cell r="B628" t="str">
            <v>UNIVERSIDAD DE ORIENTE - UNIVO</v>
          </cell>
          <cell r="C628">
            <v>-630</v>
          </cell>
          <cell r="D628">
            <v>-630</v>
          </cell>
        </row>
        <row r="629">
          <cell r="A629">
            <v>22209991015113</v>
          </cell>
          <cell r="B629" t="str">
            <v>DISTRIBUIDORAS AUTOMOTRIZ</v>
          </cell>
          <cell r="C629">
            <v>-290</v>
          </cell>
          <cell r="D629">
            <v>-290</v>
          </cell>
        </row>
        <row r="630">
          <cell r="A630">
            <v>2220999101511290</v>
          </cell>
          <cell r="B630" t="str">
            <v>YAMAHA</v>
          </cell>
          <cell r="C630">
            <v>-290</v>
          </cell>
          <cell r="D630">
            <v>-290</v>
          </cell>
        </row>
        <row r="631">
          <cell r="A631">
            <v>22209991015114</v>
          </cell>
          <cell r="B631" t="str">
            <v>ALMACENES PRADO</v>
          </cell>
          <cell r="C631">
            <v>-20.6</v>
          </cell>
          <cell r="D631">
            <v>-20.6</v>
          </cell>
        </row>
        <row r="632">
          <cell r="A632">
            <v>22209991015115</v>
          </cell>
          <cell r="B632" t="str">
            <v>FONDO SOCIAL PARA LA VIVIENDA</v>
          </cell>
          <cell r="C632">
            <v>-48265.69</v>
          </cell>
          <cell r="D632">
            <v>-48265.69</v>
          </cell>
        </row>
        <row r="633">
          <cell r="A633">
            <v>22209991015116</v>
          </cell>
          <cell r="B633" t="str">
            <v>AVON</v>
          </cell>
          <cell r="C633">
            <v>-2302.63</v>
          </cell>
          <cell r="D633">
            <v>-2302.63</v>
          </cell>
        </row>
        <row r="634">
          <cell r="A634">
            <v>222099910152</v>
          </cell>
          <cell r="B634" t="str">
            <v>SERVICIO DE COLECTURIA EXTERNA</v>
          </cell>
          <cell r="C634">
            <v>-44584.06</v>
          </cell>
          <cell r="D634">
            <v>-44584.06</v>
          </cell>
        </row>
        <row r="635">
          <cell r="A635">
            <v>22209991015201</v>
          </cell>
          <cell r="B635" t="str">
            <v>PAGOS COLECTADOS</v>
          </cell>
          <cell r="C635">
            <v>-44584.06</v>
          </cell>
          <cell r="D635">
            <v>-44584.06</v>
          </cell>
        </row>
        <row r="636">
          <cell r="A636">
            <v>2220999101520090</v>
          </cell>
          <cell r="B636" t="str">
            <v>FARMACIAS ECONOMICAS</v>
          </cell>
          <cell r="C636">
            <v>-44584.06</v>
          </cell>
          <cell r="D636">
            <v>-44584.06</v>
          </cell>
        </row>
        <row r="637">
          <cell r="A637">
            <v>222099910153</v>
          </cell>
          <cell r="B637" t="str">
            <v>COMERCIALIZACION DE SEGUROS</v>
          </cell>
          <cell r="C637">
            <v>-38441.120000000003</v>
          </cell>
          <cell r="D637">
            <v>-38441.120000000003</v>
          </cell>
        </row>
        <row r="638">
          <cell r="A638">
            <v>22209991015301</v>
          </cell>
          <cell r="B638" t="str">
            <v>FEDECREDITO VIDA, S.A., SEGUROS DE PERSONAS</v>
          </cell>
          <cell r="C638">
            <v>-38122.120000000003</v>
          </cell>
          <cell r="D638">
            <v>-38122.120000000003</v>
          </cell>
        </row>
        <row r="639">
          <cell r="A639">
            <v>22209991015302</v>
          </cell>
          <cell r="B639" t="str">
            <v>SEGUROS FEDECREDITO, S.A.</v>
          </cell>
          <cell r="C639">
            <v>-13</v>
          </cell>
          <cell r="D639">
            <v>-13</v>
          </cell>
        </row>
        <row r="640">
          <cell r="A640">
            <v>2220999101530200</v>
          </cell>
          <cell r="B640" t="str">
            <v>COMERCIALIZACION SEGURO REMESAS FAMILIARES</v>
          </cell>
          <cell r="C640">
            <v>-13</v>
          </cell>
          <cell r="D640">
            <v>-13</v>
          </cell>
        </row>
        <row r="641">
          <cell r="A641">
            <v>22209991015303</v>
          </cell>
          <cell r="B641" t="str">
            <v>SERVICIO DE COMERCIALIZACION</v>
          </cell>
          <cell r="C641">
            <v>-306</v>
          </cell>
          <cell r="D641">
            <v>-306</v>
          </cell>
        </row>
        <row r="642">
          <cell r="A642">
            <v>2220999101530300</v>
          </cell>
          <cell r="B642" t="str">
            <v>SEGURO DE ASISTENCIA EXEQUIAL REPATRIACION</v>
          </cell>
          <cell r="C642">
            <v>-306</v>
          </cell>
          <cell r="D642">
            <v>-306</v>
          </cell>
        </row>
        <row r="643">
          <cell r="A643">
            <v>222099910156</v>
          </cell>
          <cell r="B643" t="str">
            <v>SERVICIO DE BANCA MOVIL</v>
          </cell>
          <cell r="C643">
            <v>-27795.1</v>
          </cell>
          <cell r="D643">
            <v>-27795.1</v>
          </cell>
        </row>
        <row r="644">
          <cell r="A644">
            <v>22209991015601</v>
          </cell>
          <cell r="B644" t="str">
            <v>SERVICIO DE BANCA MOVIL</v>
          </cell>
          <cell r="C644">
            <v>-27795.1</v>
          </cell>
          <cell r="D644">
            <v>-27795.1</v>
          </cell>
        </row>
        <row r="645">
          <cell r="A645">
            <v>222099910162</v>
          </cell>
          <cell r="B645" t="str">
            <v>COMISIONES POR SERVICIO</v>
          </cell>
          <cell r="C645">
            <v>-63390.18</v>
          </cell>
          <cell r="D645">
            <v>-63390.18</v>
          </cell>
        </row>
        <row r="646">
          <cell r="A646">
            <v>22209991016202</v>
          </cell>
          <cell r="B646" t="str">
            <v>COMISION POR SERVICIOS DE COLECTORES DE MESES ANTERIORES</v>
          </cell>
          <cell r="C646">
            <v>-46970.97</v>
          </cell>
          <cell r="D646">
            <v>-46970.97</v>
          </cell>
        </row>
        <row r="647">
          <cell r="A647">
            <v>22209991016206</v>
          </cell>
          <cell r="B647" t="str">
            <v>COMISION POR COMERCIALIZACION DE SEGUROS MESES ANTERIORES</v>
          </cell>
          <cell r="C647">
            <v>-16419.21</v>
          </cell>
          <cell r="D647">
            <v>-16419.21</v>
          </cell>
        </row>
        <row r="648">
          <cell r="A648">
            <v>222099910165</v>
          </cell>
          <cell r="B648" t="str">
            <v>REMESADORA RIA</v>
          </cell>
          <cell r="C648">
            <v>-107970.45</v>
          </cell>
          <cell r="D648">
            <v>-107970.45</v>
          </cell>
        </row>
        <row r="649">
          <cell r="A649">
            <v>222099910199</v>
          </cell>
          <cell r="B649" t="str">
            <v>OTRAS</v>
          </cell>
          <cell r="C649">
            <v>-7463022.1900000004</v>
          </cell>
          <cell r="D649">
            <v>-7463022.1900000004</v>
          </cell>
        </row>
        <row r="650">
          <cell r="A650">
            <v>223</v>
          </cell>
          <cell r="B650" t="str">
            <v>RETENCIONES</v>
          </cell>
          <cell r="C650">
            <v>-161531.01999999999</v>
          </cell>
          <cell r="D650">
            <v>-161531.01999999999</v>
          </cell>
        </row>
        <row r="651">
          <cell r="A651">
            <v>2230</v>
          </cell>
          <cell r="B651" t="str">
            <v>RETENCIONES</v>
          </cell>
          <cell r="C651">
            <v>-161531.01999999999</v>
          </cell>
          <cell r="D651">
            <v>-161531.01999999999</v>
          </cell>
        </row>
        <row r="652">
          <cell r="A652">
            <v>223000</v>
          </cell>
          <cell r="B652" t="str">
            <v>RETENCIONES</v>
          </cell>
          <cell r="C652">
            <v>-161531.01999999999</v>
          </cell>
          <cell r="D652">
            <v>-161531.01999999999</v>
          </cell>
        </row>
        <row r="653">
          <cell r="A653">
            <v>2230000100</v>
          </cell>
          <cell r="B653" t="str">
            <v>IMPUESTO SOBRE LA RENTA</v>
          </cell>
          <cell r="C653">
            <v>-115677.63</v>
          </cell>
          <cell r="D653">
            <v>-115677.63</v>
          </cell>
        </row>
        <row r="654">
          <cell r="A654">
            <v>223000010001</v>
          </cell>
          <cell r="B654" t="str">
            <v>EMPLEADOS</v>
          </cell>
          <cell r="C654">
            <v>-57065.74</v>
          </cell>
          <cell r="D654">
            <v>-57065.74</v>
          </cell>
        </row>
        <row r="655">
          <cell r="A655">
            <v>223000010003</v>
          </cell>
          <cell r="B655" t="str">
            <v>CAJAS DE CREDITO</v>
          </cell>
          <cell r="C655">
            <v>-2736.32</v>
          </cell>
          <cell r="D655">
            <v>-2736.32</v>
          </cell>
        </row>
        <row r="656">
          <cell r="A656">
            <v>223000010004</v>
          </cell>
          <cell r="B656" t="str">
            <v>BANCOS DE LOS TRABAJADORES</v>
          </cell>
          <cell r="C656">
            <v>-72.89</v>
          </cell>
          <cell r="D656">
            <v>-72.89</v>
          </cell>
        </row>
        <row r="657">
          <cell r="A657">
            <v>223000010005</v>
          </cell>
          <cell r="B657" t="str">
            <v>TERCERAS PERSONAS</v>
          </cell>
          <cell r="C657">
            <v>-55802.68</v>
          </cell>
          <cell r="D657">
            <v>-55802.68</v>
          </cell>
        </row>
        <row r="658">
          <cell r="A658">
            <v>22300001000501</v>
          </cell>
          <cell r="B658" t="str">
            <v>DOMICILIADAS</v>
          </cell>
          <cell r="C658">
            <v>-21239.71</v>
          </cell>
          <cell r="D658">
            <v>-21239.71</v>
          </cell>
        </row>
        <row r="659">
          <cell r="A659">
            <v>22300001000502</v>
          </cell>
          <cell r="B659" t="str">
            <v>NO DOMICILIADAS</v>
          </cell>
          <cell r="C659">
            <v>-34562.97</v>
          </cell>
          <cell r="D659">
            <v>-34562.97</v>
          </cell>
        </row>
        <row r="660">
          <cell r="A660">
            <v>2230000200</v>
          </cell>
          <cell r="B660" t="str">
            <v>ISSS</v>
          </cell>
          <cell r="C660">
            <v>-8343.65</v>
          </cell>
          <cell r="D660">
            <v>-8343.65</v>
          </cell>
        </row>
        <row r="661">
          <cell r="A661">
            <v>223000020001</v>
          </cell>
          <cell r="B661" t="str">
            <v>SALUD</v>
          </cell>
          <cell r="C661">
            <v>-8339.58</v>
          </cell>
          <cell r="D661">
            <v>-8339.58</v>
          </cell>
        </row>
        <row r="662">
          <cell r="A662">
            <v>223000020002</v>
          </cell>
          <cell r="B662" t="str">
            <v>INVALIDEZ, VEJEZ Y SOBREVIVIENCIA</v>
          </cell>
          <cell r="C662">
            <v>-4.07</v>
          </cell>
          <cell r="D662">
            <v>-4.07</v>
          </cell>
        </row>
        <row r="663">
          <cell r="A663">
            <v>2230000300</v>
          </cell>
          <cell r="B663" t="str">
            <v>AFPS</v>
          </cell>
          <cell r="C663">
            <v>-28791.1</v>
          </cell>
          <cell r="D663">
            <v>-28791.1</v>
          </cell>
        </row>
        <row r="664">
          <cell r="A664">
            <v>223000030001</v>
          </cell>
          <cell r="B664" t="str">
            <v>CONFIA</v>
          </cell>
          <cell r="C664">
            <v>-14239.46</v>
          </cell>
          <cell r="D664">
            <v>-14239.46</v>
          </cell>
        </row>
        <row r="665">
          <cell r="A665">
            <v>223000030002</v>
          </cell>
          <cell r="B665" t="str">
            <v>CRECER</v>
          </cell>
          <cell r="C665">
            <v>-14551.64</v>
          </cell>
          <cell r="D665">
            <v>-14551.64</v>
          </cell>
        </row>
        <row r="666">
          <cell r="A666">
            <v>2230000400</v>
          </cell>
          <cell r="B666" t="str">
            <v>BANCOS Y FINANCIERAS</v>
          </cell>
          <cell r="C666">
            <v>-2764.2</v>
          </cell>
          <cell r="D666">
            <v>-2764.2</v>
          </cell>
        </row>
        <row r="667">
          <cell r="A667">
            <v>223000040001</v>
          </cell>
          <cell r="B667" t="str">
            <v>BANCOS</v>
          </cell>
          <cell r="C667">
            <v>-2438.13</v>
          </cell>
          <cell r="D667">
            <v>-2438.13</v>
          </cell>
        </row>
        <row r="668">
          <cell r="A668">
            <v>22300004000101</v>
          </cell>
          <cell r="B668" t="str">
            <v>BANCO AGRICOLA S.A.</v>
          </cell>
          <cell r="C668">
            <v>-1512.05</v>
          </cell>
          <cell r="D668">
            <v>-1512.05</v>
          </cell>
        </row>
        <row r="669">
          <cell r="A669">
            <v>22300004000102</v>
          </cell>
          <cell r="B669" t="str">
            <v>BANCO CUSCATLAN SV, S.A.</v>
          </cell>
          <cell r="C669">
            <v>-200.38</v>
          </cell>
          <cell r="D669">
            <v>-200.38</v>
          </cell>
        </row>
        <row r="670">
          <cell r="A670">
            <v>22300004000103</v>
          </cell>
          <cell r="B670" t="str">
            <v>BANCO DE AMERICA CENTRAL</v>
          </cell>
          <cell r="C670">
            <v>-120.24</v>
          </cell>
          <cell r="D670">
            <v>-120.24</v>
          </cell>
        </row>
        <row r="671">
          <cell r="A671">
            <v>22300004000104</v>
          </cell>
          <cell r="B671" t="str">
            <v>BANCO CUSCATLAN, S.A.</v>
          </cell>
          <cell r="C671">
            <v>-90.07</v>
          </cell>
          <cell r="D671">
            <v>-90.07</v>
          </cell>
        </row>
        <row r="672">
          <cell r="A672">
            <v>22300004000111</v>
          </cell>
          <cell r="B672" t="str">
            <v>BANCO PROMERICA</v>
          </cell>
          <cell r="C672">
            <v>-176.1</v>
          </cell>
          <cell r="D672">
            <v>-176.1</v>
          </cell>
        </row>
        <row r="673">
          <cell r="A673">
            <v>22300004000112</v>
          </cell>
          <cell r="B673" t="str">
            <v>DAVIVIENDA</v>
          </cell>
          <cell r="C673">
            <v>-339.29</v>
          </cell>
          <cell r="D673">
            <v>-339.29</v>
          </cell>
        </row>
        <row r="674">
          <cell r="A674">
            <v>223000040005</v>
          </cell>
          <cell r="B674" t="str">
            <v>INTERMEDIARIOS FINANCIEROS NO BANCARIOS</v>
          </cell>
          <cell r="C674">
            <v>-143.29</v>
          </cell>
          <cell r="D674">
            <v>-143.29</v>
          </cell>
        </row>
        <row r="675">
          <cell r="A675">
            <v>22300004000501</v>
          </cell>
          <cell r="B675" t="str">
            <v>BANCOS DE LOS TRABAJADORES</v>
          </cell>
          <cell r="C675">
            <v>-143.29</v>
          </cell>
          <cell r="D675">
            <v>-143.29</v>
          </cell>
        </row>
        <row r="676">
          <cell r="A676">
            <v>223000040006</v>
          </cell>
          <cell r="B676" t="str">
            <v>FEDECREDITO</v>
          </cell>
          <cell r="C676">
            <v>-182.78</v>
          </cell>
          <cell r="D676">
            <v>-182.78</v>
          </cell>
        </row>
        <row r="677">
          <cell r="A677">
            <v>2230000500</v>
          </cell>
          <cell r="B677" t="str">
            <v>OTRAS RETENCIONES</v>
          </cell>
          <cell r="C677">
            <v>-5954.44</v>
          </cell>
          <cell r="D677">
            <v>-5954.44</v>
          </cell>
        </row>
        <row r="678">
          <cell r="A678">
            <v>223000050002</v>
          </cell>
          <cell r="B678" t="str">
            <v>EMBARGOS JUDICIALES</v>
          </cell>
          <cell r="C678">
            <v>-4360.22</v>
          </cell>
          <cell r="D678">
            <v>-4360.22</v>
          </cell>
        </row>
        <row r="679">
          <cell r="A679">
            <v>223000050003</v>
          </cell>
          <cell r="B679" t="str">
            <v>PROCURADURIA GENERAL DE LA REPUBLICA</v>
          </cell>
          <cell r="C679">
            <v>-82.5</v>
          </cell>
          <cell r="D679">
            <v>-82.5</v>
          </cell>
        </row>
        <row r="680">
          <cell r="A680">
            <v>223000050004</v>
          </cell>
          <cell r="B680" t="str">
            <v>FONDO SOCIAL PARA LA VIVIENDA</v>
          </cell>
          <cell r="C680">
            <v>-0.25</v>
          </cell>
          <cell r="D680">
            <v>-0.25</v>
          </cell>
        </row>
        <row r="681">
          <cell r="A681">
            <v>223000050005</v>
          </cell>
          <cell r="B681" t="str">
            <v>PAN AMERICAM LIFE</v>
          </cell>
          <cell r="C681">
            <v>-82.91</v>
          </cell>
          <cell r="D681">
            <v>-82.91</v>
          </cell>
        </row>
        <row r="682">
          <cell r="A682">
            <v>223000050009</v>
          </cell>
          <cell r="B682" t="str">
            <v>IPSFA</v>
          </cell>
          <cell r="C682">
            <v>-58.41</v>
          </cell>
          <cell r="D682">
            <v>-58.41</v>
          </cell>
        </row>
        <row r="683">
          <cell r="A683">
            <v>223000050099</v>
          </cell>
          <cell r="B683" t="str">
            <v>OTROS</v>
          </cell>
          <cell r="C683">
            <v>-1370.15</v>
          </cell>
          <cell r="D683">
            <v>-1370.15</v>
          </cell>
        </row>
        <row r="684">
          <cell r="A684">
            <v>224</v>
          </cell>
          <cell r="B684" t="str">
            <v>PROVISIONES</v>
          </cell>
          <cell r="C684">
            <v>-2173570.54</v>
          </cell>
          <cell r="D684">
            <v>-2173570.54</v>
          </cell>
        </row>
        <row r="685">
          <cell r="A685">
            <v>2240</v>
          </cell>
          <cell r="B685" t="str">
            <v>PROVISIONES</v>
          </cell>
          <cell r="C685">
            <v>-2173570.54</v>
          </cell>
          <cell r="D685">
            <v>-2173570.54</v>
          </cell>
        </row>
        <row r="686">
          <cell r="A686">
            <v>224001</v>
          </cell>
          <cell r="B686" t="str">
            <v>PROVISIONES LABORALES</v>
          </cell>
          <cell r="C686">
            <v>-1105464.54</v>
          </cell>
          <cell r="D686">
            <v>-1105464.54</v>
          </cell>
        </row>
        <row r="687">
          <cell r="A687">
            <v>2240010200</v>
          </cell>
          <cell r="B687" t="str">
            <v>VACACIONES</v>
          </cell>
          <cell r="C687">
            <v>-259691.75</v>
          </cell>
          <cell r="D687">
            <v>-259691.75</v>
          </cell>
        </row>
        <row r="688">
          <cell r="A688">
            <v>224001020001</v>
          </cell>
          <cell r="B688" t="str">
            <v>ORDINARIAS</v>
          </cell>
          <cell r="C688">
            <v>-259691.75</v>
          </cell>
          <cell r="D688">
            <v>-259691.75</v>
          </cell>
        </row>
        <row r="689">
          <cell r="A689">
            <v>2240010300</v>
          </cell>
          <cell r="B689" t="str">
            <v>GRATIFICACIONES</v>
          </cell>
          <cell r="C689">
            <v>-493001.81</v>
          </cell>
          <cell r="D689">
            <v>-493001.81</v>
          </cell>
        </row>
        <row r="690">
          <cell r="A690">
            <v>2240010400</v>
          </cell>
          <cell r="B690" t="str">
            <v>AGUINALDOS</v>
          </cell>
          <cell r="C690">
            <v>-162551.01</v>
          </cell>
          <cell r="D690">
            <v>-162551.01</v>
          </cell>
        </row>
        <row r="691">
          <cell r="A691">
            <v>2240010500</v>
          </cell>
          <cell r="B691" t="str">
            <v>INDEMNIZACIONES</v>
          </cell>
          <cell r="C691">
            <v>-190219.97</v>
          </cell>
          <cell r="D691">
            <v>-190219.97</v>
          </cell>
        </row>
        <row r="692">
          <cell r="A692">
            <v>224003</v>
          </cell>
          <cell r="B692" t="str">
            <v>OTRAS PROVISIONES</v>
          </cell>
          <cell r="C692">
            <v>-1068106</v>
          </cell>
          <cell r="D692">
            <v>-1068106</v>
          </cell>
        </row>
        <row r="693">
          <cell r="A693">
            <v>2240030001</v>
          </cell>
          <cell r="B693" t="str">
            <v>OTRAS PROVISIONES</v>
          </cell>
          <cell r="C693">
            <v>-1068106</v>
          </cell>
          <cell r="D693">
            <v>-1068106</v>
          </cell>
        </row>
        <row r="694">
          <cell r="A694">
            <v>224003000107</v>
          </cell>
          <cell r="B694" t="str">
            <v>PUBLICIDAD</v>
          </cell>
          <cell r="C694">
            <v>-59937.84</v>
          </cell>
          <cell r="D694">
            <v>-59937.84</v>
          </cell>
        </row>
        <row r="695">
          <cell r="A695">
            <v>224003000108</v>
          </cell>
          <cell r="B695" t="str">
            <v>AUDITORIA EXTERNA</v>
          </cell>
          <cell r="C695">
            <v>-6950</v>
          </cell>
          <cell r="D695">
            <v>-6950</v>
          </cell>
        </row>
        <row r="696">
          <cell r="A696">
            <v>224003000109</v>
          </cell>
          <cell r="B696" t="str">
            <v>AUDITORIA FISCAL</v>
          </cell>
          <cell r="C696">
            <v>-4166.6099999999997</v>
          </cell>
          <cell r="D696">
            <v>-4166.6099999999997</v>
          </cell>
        </row>
        <row r="697">
          <cell r="A697">
            <v>224003000116</v>
          </cell>
          <cell r="B697" t="str">
            <v>ADMINISTRACION PROGRAMA DE PROTECCION- TARJETA DE CREDITO</v>
          </cell>
          <cell r="C697">
            <v>-997051.55</v>
          </cell>
          <cell r="D697">
            <v>-997051.55</v>
          </cell>
        </row>
        <row r="698">
          <cell r="A698">
            <v>225</v>
          </cell>
          <cell r="B698" t="str">
            <v>CREDITOS DIFERIDOS</v>
          </cell>
          <cell r="C698">
            <v>-3518428.99</v>
          </cell>
          <cell r="D698">
            <v>-3518428.99</v>
          </cell>
        </row>
        <row r="699">
          <cell r="A699">
            <v>2250</v>
          </cell>
          <cell r="B699" t="str">
            <v>CREDITOS DIFERIDOS</v>
          </cell>
          <cell r="C699">
            <v>-3518428.99</v>
          </cell>
          <cell r="D699">
            <v>-3518428.99</v>
          </cell>
        </row>
        <row r="700">
          <cell r="A700">
            <v>225002</v>
          </cell>
          <cell r="B700" t="str">
            <v>DIFERENCIAS DE PRECIOS EN OPERACIONES CON TITULOS VALORES</v>
          </cell>
          <cell r="C700">
            <v>-3508322.66</v>
          </cell>
          <cell r="D700">
            <v>-3508322.66</v>
          </cell>
        </row>
        <row r="701">
          <cell r="A701">
            <v>2250020000</v>
          </cell>
          <cell r="B701" t="str">
            <v>DIFERENCIAS DE PRECIOS EN OPERACIONES CON TITULOS VALORES</v>
          </cell>
          <cell r="C701">
            <v>-3508322.66</v>
          </cell>
          <cell r="D701">
            <v>-3508322.66</v>
          </cell>
        </row>
        <row r="702">
          <cell r="A702">
            <v>225002000002</v>
          </cell>
          <cell r="B702" t="str">
            <v>DIFERENCIAS DE PRECIOS EN OPERACIONES CON ENTIDADES DEL ESTA</v>
          </cell>
          <cell r="C702">
            <v>-3508322.66</v>
          </cell>
          <cell r="D702">
            <v>-3508322.66</v>
          </cell>
        </row>
        <row r="703">
          <cell r="A703">
            <v>225005</v>
          </cell>
          <cell r="B703" t="str">
            <v>SUBVENCIONES</v>
          </cell>
          <cell r="C703">
            <v>-10106.33</v>
          </cell>
          <cell r="D703">
            <v>-10106.33</v>
          </cell>
        </row>
        <row r="704">
          <cell r="A704">
            <v>2250050100</v>
          </cell>
          <cell r="B704" t="str">
            <v>RELACIONADOS CON ACTIVOS</v>
          </cell>
          <cell r="C704">
            <v>-10106.33</v>
          </cell>
          <cell r="D704">
            <v>-10106.33</v>
          </cell>
        </row>
        <row r="705">
          <cell r="A705">
            <v>0</v>
          </cell>
          <cell r="B705"/>
          <cell r="C705"/>
          <cell r="D705"/>
        </row>
        <row r="706">
          <cell r="A706">
            <v>0</v>
          </cell>
          <cell r="B706" t="str">
            <v>TOTAL PASIVOS</v>
          </cell>
          <cell r="C706">
            <v>-479729819.98000002</v>
          </cell>
          <cell r="D706">
            <v>-479729819.98000002</v>
          </cell>
        </row>
        <row r="707">
          <cell r="A707">
            <v>0</v>
          </cell>
          <cell r="B707"/>
          <cell r="C707"/>
          <cell r="D707"/>
        </row>
        <row r="708">
          <cell r="A708">
            <v>31</v>
          </cell>
          <cell r="B708" t="str">
            <v>PATRIMONIO</v>
          </cell>
          <cell r="C708">
            <v>-118195231.94</v>
          </cell>
          <cell r="D708">
            <v>-118195231.94</v>
          </cell>
        </row>
        <row r="709">
          <cell r="A709">
            <v>311</v>
          </cell>
          <cell r="B709" t="str">
            <v>CAPITAL SOCIAL</v>
          </cell>
          <cell r="C709">
            <v>-89071100</v>
          </cell>
          <cell r="D709">
            <v>-89071100</v>
          </cell>
        </row>
        <row r="710">
          <cell r="A710">
            <v>3110</v>
          </cell>
          <cell r="B710" t="str">
            <v>CAPITAL SOCIAL FIJO</v>
          </cell>
          <cell r="C710">
            <v>-5714300</v>
          </cell>
          <cell r="D710">
            <v>-5714300</v>
          </cell>
        </row>
        <row r="711">
          <cell r="A711">
            <v>311001</v>
          </cell>
          <cell r="B711" t="str">
            <v>CAPITAL SUSCRITO PAGADO</v>
          </cell>
          <cell r="C711">
            <v>-5714300</v>
          </cell>
          <cell r="D711">
            <v>-5714300</v>
          </cell>
        </row>
        <row r="712">
          <cell r="A712">
            <v>3110010200</v>
          </cell>
          <cell r="B712" t="str">
            <v>ACCIONES</v>
          </cell>
          <cell r="C712">
            <v>-5714300</v>
          </cell>
          <cell r="D712">
            <v>-5714300</v>
          </cell>
        </row>
        <row r="713">
          <cell r="A713">
            <v>311001020001</v>
          </cell>
          <cell r="B713" t="str">
            <v>CAPITAL FIJO</v>
          </cell>
          <cell r="C713">
            <v>-5714300</v>
          </cell>
          <cell r="D713">
            <v>-5714300</v>
          </cell>
        </row>
        <row r="714">
          <cell r="A714">
            <v>3111</v>
          </cell>
          <cell r="B714" t="str">
            <v>CAPITAL SOCIAL VARIABLE</v>
          </cell>
          <cell r="C714">
            <v>-83356800</v>
          </cell>
          <cell r="D714">
            <v>-83356800</v>
          </cell>
        </row>
        <row r="715">
          <cell r="A715">
            <v>311101</v>
          </cell>
          <cell r="B715" t="str">
            <v>CAPITAL SUSCRITO PAGADO</v>
          </cell>
          <cell r="C715">
            <v>-84408200</v>
          </cell>
          <cell r="D715">
            <v>-84408200</v>
          </cell>
        </row>
        <row r="716">
          <cell r="A716">
            <v>3111010200</v>
          </cell>
          <cell r="B716" t="str">
            <v>ACCIONES</v>
          </cell>
          <cell r="C716">
            <v>-84408200</v>
          </cell>
          <cell r="D716">
            <v>-84408200</v>
          </cell>
        </row>
        <row r="717">
          <cell r="A717">
            <v>311102</v>
          </cell>
          <cell r="B717" t="str">
            <v>CAPITAL SUSCRITO NO PAGADO</v>
          </cell>
          <cell r="C717">
            <v>1051400</v>
          </cell>
          <cell r="D717">
            <v>1051400</v>
          </cell>
        </row>
        <row r="718">
          <cell r="A718">
            <v>3111020200</v>
          </cell>
          <cell r="B718" t="str">
            <v>ACCIONES</v>
          </cell>
          <cell r="C718">
            <v>1051400</v>
          </cell>
          <cell r="D718">
            <v>1051400</v>
          </cell>
        </row>
        <row r="719">
          <cell r="A719">
            <v>313</v>
          </cell>
          <cell r="B719" t="str">
            <v>RESERVAS DE CAPITAL</v>
          </cell>
          <cell r="C719">
            <v>-29124131.940000001</v>
          </cell>
          <cell r="D719">
            <v>-29124131.940000001</v>
          </cell>
        </row>
        <row r="720">
          <cell r="A720">
            <v>3130</v>
          </cell>
          <cell r="B720" t="str">
            <v>RESERVAS DE CAPITAL</v>
          </cell>
          <cell r="C720">
            <v>-29124131.940000001</v>
          </cell>
          <cell r="D720">
            <v>-29124131.940000001</v>
          </cell>
        </row>
        <row r="721">
          <cell r="A721">
            <v>313000</v>
          </cell>
          <cell r="B721" t="str">
            <v>RESERVAS DE CAPITAL</v>
          </cell>
          <cell r="C721">
            <v>-29124131.940000001</v>
          </cell>
          <cell r="D721">
            <v>-29124131.940000001</v>
          </cell>
        </row>
        <row r="722">
          <cell r="A722">
            <v>3130000100</v>
          </cell>
          <cell r="B722" t="str">
            <v>RESERVA LEGAL</v>
          </cell>
          <cell r="C722">
            <v>-29112767.550000001</v>
          </cell>
          <cell r="D722">
            <v>-29112767.550000001</v>
          </cell>
        </row>
        <row r="723">
          <cell r="A723">
            <v>3130000300</v>
          </cell>
          <cell r="B723" t="str">
            <v>RESERVAS VOLUNTARIAS</v>
          </cell>
          <cell r="C723">
            <v>-11364.39</v>
          </cell>
          <cell r="D723">
            <v>-11364.39</v>
          </cell>
        </row>
        <row r="724">
          <cell r="A724">
            <v>32</v>
          </cell>
          <cell r="B724" t="str">
            <v>PATRIMONIO RESTRINGIDO</v>
          </cell>
          <cell r="C724">
            <v>-4430472.16</v>
          </cell>
          <cell r="D724">
            <v>-4430472.16</v>
          </cell>
        </row>
        <row r="725">
          <cell r="A725">
            <v>321</v>
          </cell>
          <cell r="B725" t="str">
            <v>UTILIDADES NO DISTRIBUIBLES</v>
          </cell>
          <cell r="C725">
            <v>-1146046.1299999999</v>
          </cell>
          <cell r="D725">
            <v>-1146046.1299999999</v>
          </cell>
        </row>
        <row r="726">
          <cell r="A726">
            <v>3210</v>
          </cell>
          <cell r="B726" t="str">
            <v>UTILIDADES NO DISTRIBUIBLES</v>
          </cell>
          <cell r="C726">
            <v>-1146046.1299999999</v>
          </cell>
          <cell r="D726">
            <v>-1146046.1299999999</v>
          </cell>
        </row>
        <row r="727">
          <cell r="A727">
            <v>321000</v>
          </cell>
          <cell r="B727" t="str">
            <v>UTILIDADES NO DISTRIBUIBLES</v>
          </cell>
          <cell r="C727">
            <v>-1146046.1299999999</v>
          </cell>
          <cell r="D727">
            <v>-1146046.1299999999</v>
          </cell>
        </row>
        <row r="728">
          <cell r="A728">
            <v>3210000000</v>
          </cell>
          <cell r="B728" t="str">
            <v>UTILIDADES NO DISTRIBUIBLES</v>
          </cell>
          <cell r="C728">
            <v>-1146046.1299999999</v>
          </cell>
          <cell r="D728">
            <v>-1146046.1299999999</v>
          </cell>
        </row>
        <row r="729">
          <cell r="A729">
            <v>322</v>
          </cell>
          <cell r="B729" t="str">
            <v>REVALUACIONES</v>
          </cell>
          <cell r="C729">
            <v>-3283546.68</v>
          </cell>
          <cell r="D729">
            <v>-3283546.68</v>
          </cell>
        </row>
        <row r="730">
          <cell r="A730">
            <v>3220</v>
          </cell>
          <cell r="B730" t="str">
            <v>REVALUACIONES</v>
          </cell>
          <cell r="C730">
            <v>-3283546.68</v>
          </cell>
          <cell r="D730">
            <v>-3283546.68</v>
          </cell>
        </row>
        <row r="731">
          <cell r="A731">
            <v>322000</v>
          </cell>
          <cell r="B731" t="str">
            <v>REVALUACIONES</v>
          </cell>
          <cell r="C731">
            <v>-3283546.68</v>
          </cell>
          <cell r="D731">
            <v>-3283546.68</v>
          </cell>
        </row>
        <row r="732">
          <cell r="A732">
            <v>3220000100</v>
          </cell>
          <cell r="B732" t="str">
            <v>REVALUO DE INMUEBLES DEL ACTIVO FIJO</v>
          </cell>
          <cell r="C732">
            <v>-3283546.68</v>
          </cell>
          <cell r="D732">
            <v>-3283546.68</v>
          </cell>
        </row>
        <row r="733">
          <cell r="A733">
            <v>322000010001</v>
          </cell>
          <cell r="B733" t="str">
            <v>TERRENOS</v>
          </cell>
          <cell r="C733">
            <v>-1504291.48</v>
          </cell>
          <cell r="D733">
            <v>-1504291.48</v>
          </cell>
        </row>
        <row r="734">
          <cell r="A734">
            <v>322000010002</v>
          </cell>
          <cell r="B734" t="str">
            <v>EDIFICACIONES</v>
          </cell>
          <cell r="C734">
            <v>-1779255.2</v>
          </cell>
          <cell r="D734">
            <v>-1779255.2</v>
          </cell>
        </row>
        <row r="735">
          <cell r="A735">
            <v>324</v>
          </cell>
          <cell r="B735" t="str">
            <v>DONACIONES</v>
          </cell>
          <cell r="C735">
            <v>-879.35</v>
          </cell>
          <cell r="D735">
            <v>-879.35</v>
          </cell>
        </row>
        <row r="736">
          <cell r="A736">
            <v>3240</v>
          </cell>
          <cell r="B736" t="str">
            <v>DONACIONES</v>
          </cell>
          <cell r="C736">
            <v>-879.35</v>
          </cell>
          <cell r="D736">
            <v>-879.35</v>
          </cell>
        </row>
        <row r="737">
          <cell r="A737">
            <v>324002</v>
          </cell>
          <cell r="B737" t="str">
            <v>OTRAS DONACIONES</v>
          </cell>
          <cell r="C737">
            <v>-879.35</v>
          </cell>
          <cell r="D737">
            <v>-879.35</v>
          </cell>
        </row>
        <row r="738">
          <cell r="A738">
            <v>3240020300</v>
          </cell>
          <cell r="B738" t="str">
            <v>MUEBLES</v>
          </cell>
          <cell r="C738">
            <v>-879.35</v>
          </cell>
          <cell r="D738">
            <v>-879.35</v>
          </cell>
        </row>
        <row r="739">
          <cell r="A739">
            <v>0</v>
          </cell>
          <cell r="B739"/>
          <cell r="C739"/>
          <cell r="D739"/>
        </row>
        <row r="740">
          <cell r="A740">
            <v>0</v>
          </cell>
          <cell r="B740" t="str">
            <v>TOTAL PATRIMONIO</v>
          </cell>
          <cell r="C740">
            <v>-122625704.09999999</v>
          </cell>
          <cell r="D740">
            <v>-122625704.09999999</v>
          </cell>
        </row>
        <row r="741">
          <cell r="A741">
            <v>0</v>
          </cell>
          <cell r="B741"/>
          <cell r="C741"/>
          <cell r="D741"/>
        </row>
        <row r="742">
          <cell r="A742">
            <v>61</v>
          </cell>
          <cell r="B742" t="str">
            <v>INGRESOS DE OPERACIONES DE INTERMEDIACION</v>
          </cell>
          <cell r="C742">
            <v>-15425744.73</v>
          </cell>
          <cell r="D742">
            <v>-15425744.73</v>
          </cell>
        </row>
        <row r="743">
          <cell r="A743">
            <v>611</v>
          </cell>
          <cell r="B743" t="str">
            <v>INGRESOS DE OPERACIONES DE INTERMEDIACION</v>
          </cell>
          <cell r="C743">
            <v>-15425744.73</v>
          </cell>
          <cell r="D743">
            <v>-15425744.73</v>
          </cell>
        </row>
        <row r="744">
          <cell r="A744">
            <v>6110</v>
          </cell>
          <cell r="B744" t="str">
            <v>INGRESOS DE OPERACIONES DE INTERMEDIACION</v>
          </cell>
          <cell r="C744">
            <v>-15425744.73</v>
          </cell>
          <cell r="D744">
            <v>-15425744.73</v>
          </cell>
        </row>
        <row r="745">
          <cell r="A745">
            <v>611001</v>
          </cell>
          <cell r="B745" t="str">
            <v>CARTERA DE PRESTAMOS</v>
          </cell>
          <cell r="C745">
            <v>-9640723.2599999998</v>
          </cell>
          <cell r="D745">
            <v>-9640723.2599999998</v>
          </cell>
        </row>
        <row r="746">
          <cell r="A746">
            <v>6110010100</v>
          </cell>
          <cell r="B746" t="str">
            <v>INTERESES</v>
          </cell>
          <cell r="C746">
            <v>-9640723.2599999998</v>
          </cell>
          <cell r="D746">
            <v>-9640723.2599999998</v>
          </cell>
        </row>
        <row r="747">
          <cell r="A747">
            <v>611001010001</v>
          </cell>
          <cell r="B747" t="str">
            <v>PACTADOS HASTA UN AÑO PLAZO</v>
          </cell>
          <cell r="C747">
            <v>-51383.87</v>
          </cell>
          <cell r="D747">
            <v>-51383.87</v>
          </cell>
        </row>
        <row r="748">
          <cell r="A748">
            <v>61100101000101</v>
          </cell>
          <cell r="B748" t="str">
            <v>OTORGAMIENTOS ORIGINALES</v>
          </cell>
          <cell r="C748">
            <v>-51383.87</v>
          </cell>
          <cell r="D748">
            <v>-51383.87</v>
          </cell>
        </row>
        <row r="749">
          <cell r="A749">
            <v>611001010002</v>
          </cell>
          <cell r="B749" t="str">
            <v>PACTADOS A MAS DE UN AÑO PLAZO</v>
          </cell>
          <cell r="C749">
            <v>-9589339.3900000006</v>
          </cell>
          <cell r="D749">
            <v>-9589339.3900000006</v>
          </cell>
        </row>
        <row r="750">
          <cell r="A750">
            <v>61100101000201</v>
          </cell>
          <cell r="B750" t="str">
            <v>OTORGAMIENTOS ORIGINALES</v>
          </cell>
          <cell r="C750">
            <v>-9589334.2799999993</v>
          </cell>
          <cell r="D750">
            <v>-9589334.2799999993</v>
          </cell>
        </row>
        <row r="751">
          <cell r="A751">
            <v>61100101000203</v>
          </cell>
          <cell r="B751" t="str">
            <v>INTERESES MORATORIOS</v>
          </cell>
          <cell r="C751">
            <v>-5.1100000000000003</v>
          </cell>
          <cell r="D751">
            <v>-5.1100000000000003</v>
          </cell>
        </row>
        <row r="752">
          <cell r="A752">
            <v>611002</v>
          </cell>
          <cell r="B752" t="str">
            <v>CARTERA DE INVERSIONES</v>
          </cell>
          <cell r="C752">
            <v>-5492165.4900000002</v>
          </cell>
          <cell r="D752">
            <v>-5492165.4900000002</v>
          </cell>
        </row>
        <row r="753">
          <cell r="A753">
            <v>6110020100</v>
          </cell>
          <cell r="B753" t="str">
            <v>INTERESES</v>
          </cell>
          <cell r="C753">
            <v>-5492165.4900000002</v>
          </cell>
          <cell r="D753">
            <v>-5492165.4900000002</v>
          </cell>
        </row>
        <row r="754">
          <cell r="A754">
            <v>611002010001</v>
          </cell>
          <cell r="B754" t="str">
            <v>TITULOS VALORES CONSERVADOS PARA NEGOCIACION</v>
          </cell>
          <cell r="C754">
            <v>-5492165.4900000002</v>
          </cell>
          <cell r="D754">
            <v>-5492165.4900000002</v>
          </cell>
        </row>
        <row r="755">
          <cell r="A755">
            <v>61100201000102</v>
          </cell>
          <cell r="B755" t="str">
            <v>TITULOS VALORES TRANSFERIDOS</v>
          </cell>
          <cell r="C755">
            <v>-5492165.4900000002</v>
          </cell>
          <cell r="D755">
            <v>-5492165.4900000002</v>
          </cell>
        </row>
        <row r="756">
          <cell r="A756">
            <v>611004</v>
          </cell>
          <cell r="B756" t="str">
            <v>INTERESES SOBRE DEPOSITOS</v>
          </cell>
          <cell r="C756">
            <v>-292855.98</v>
          </cell>
          <cell r="D756">
            <v>-292855.98</v>
          </cell>
        </row>
        <row r="757">
          <cell r="A757">
            <v>6110040100</v>
          </cell>
          <cell r="B757" t="str">
            <v>EN EL BCR</v>
          </cell>
          <cell r="C757">
            <v>-4250.74</v>
          </cell>
          <cell r="D757">
            <v>-4250.74</v>
          </cell>
        </row>
        <row r="758">
          <cell r="A758">
            <v>611004010001</v>
          </cell>
          <cell r="B758" t="str">
            <v>DEPOSITOS PARA RESERVA DE LIQUDEZ</v>
          </cell>
          <cell r="C758">
            <v>-4250.74</v>
          </cell>
          <cell r="D758">
            <v>-4250.74</v>
          </cell>
        </row>
        <row r="759">
          <cell r="A759">
            <v>6110040200</v>
          </cell>
          <cell r="B759" t="str">
            <v>EN OTRAS INSTITUCIONES FINANCIERAS</v>
          </cell>
          <cell r="C759">
            <v>-288605.24</v>
          </cell>
          <cell r="D759">
            <v>-288605.24</v>
          </cell>
        </row>
        <row r="760">
          <cell r="A760">
            <v>611004020001</v>
          </cell>
          <cell r="B760" t="str">
            <v>OTRAS ENTIDADES DEL SISTEMA FIANCIERO</v>
          </cell>
          <cell r="C760">
            <v>-288605.24</v>
          </cell>
          <cell r="D760">
            <v>-288605.24</v>
          </cell>
        </row>
        <row r="761">
          <cell r="A761">
            <v>61100402000101</v>
          </cell>
          <cell r="B761" t="str">
            <v>DEPOSITOS A LA VISTA</v>
          </cell>
          <cell r="C761">
            <v>-288605.24</v>
          </cell>
          <cell r="D761">
            <v>-288605.24</v>
          </cell>
        </row>
        <row r="762">
          <cell r="A762">
            <v>6110040200010100</v>
          </cell>
          <cell r="B762" t="str">
            <v>BANCOS</v>
          </cell>
          <cell r="C762">
            <v>-288605.24</v>
          </cell>
          <cell r="D762">
            <v>-288605.24</v>
          </cell>
        </row>
        <row r="763">
          <cell r="A763">
            <v>62</v>
          </cell>
          <cell r="B763" t="str">
            <v>INGRESOS DE OTRAS OPERACIONES</v>
          </cell>
          <cell r="C763">
            <v>-6534651.0800000001</v>
          </cell>
          <cell r="D763">
            <v>-6534651.0800000001</v>
          </cell>
        </row>
        <row r="764">
          <cell r="A764">
            <v>621</v>
          </cell>
          <cell r="B764" t="str">
            <v>INGRESOS DE OTRAS OPERACIONES</v>
          </cell>
          <cell r="C764">
            <v>-6534651.0800000001</v>
          </cell>
          <cell r="D764">
            <v>-6534651.0800000001</v>
          </cell>
        </row>
        <row r="765">
          <cell r="A765">
            <v>6210</v>
          </cell>
          <cell r="B765" t="str">
            <v>INGRESOS DE OTRAS OPERACIONES</v>
          </cell>
          <cell r="C765">
            <v>-6534651.0800000001</v>
          </cell>
          <cell r="D765">
            <v>-6534651.0800000001</v>
          </cell>
        </row>
        <row r="766">
          <cell r="A766">
            <v>621002</v>
          </cell>
          <cell r="B766" t="str">
            <v>SERVICIOS TECNICOS</v>
          </cell>
          <cell r="C766">
            <v>-395124.37</v>
          </cell>
          <cell r="D766">
            <v>-395124.37</v>
          </cell>
        </row>
        <row r="767">
          <cell r="A767">
            <v>6210020300</v>
          </cell>
          <cell r="B767" t="str">
            <v>SERVICIOS DE CAPACITACION</v>
          </cell>
          <cell r="C767">
            <v>-113413</v>
          </cell>
          <cell r="D767">
            <v>-113413</v>
          </cell>
        </row>
        <row r="768">
          <cell r="A768">
            <v>6210020700</v>
          </cell>
          <cell r="B768" t="str">
            <v>ASESORIA</v>
          </cell>
          <cell r="C768">
            <v>-9000</v>
          </cell>
          <cell r="D768">
            <v>-9000</v>
          </cell>
        </row>
        <row r="769">
          <cell r="A769">
            <v>6210029100</v>
          </cell>
          <cell r="B769" t="str">
            <v>OTROS</v>
          </cell>
          <cell r="C769">
            <v>-272711.37</v>
          </cell>
          <cell r="D769">
            <v>-272711.37</v>
          </cell>
        </row>
        <row r="770">
          <cell r="A770">
            <v>621002910003</v>
          </cell>
          <cell r="B770" t="str">
            <v>SERVICIO DE SELECCION Y EVALUACION DE RECURSOS HUMANOS</v>
          </cell>
          <cell r="C770">
            <v>-11320</v>
          </cell>
          <cell r="D770">
            <v>-11320</v>
          </cell>
        </row>
        <row r="771">
          <cell r="A771">
            <v>621002910004</v>
          </cell>
          <cell r="B771" t="str">
            <v>SERVICIO DE CIERRE CENTRALIZADO EN CADI</v>
          </cell>
          <cell r="C771">
            <v>-117257.2</v>
          </cell>
          <cell r="D771">
            <v>-117257.2</v>
          </cell>
        </row>
        <row r="772">
          <cell r="A772">
            <v>621002910006</v>
          </cell>
          <cell r="B772" t="str">
            <v>SERVICIO DE ASESORIA MYPE</v>
          </cell>
          <cell r="C772">
            <v>-144134.17000000001</v>
          </cell>
          <cell r="D772">
            <v>-144134.17000000001</v>
          </cell>
        </row>
        <row r="773">
          <cell r="A773">
            <v>621004</v>
          </cell>
          <cell r="B773" t="str">
            <v>SERVICIOS FINANCIEROS</v>
          </cell>
          <cell r="C773">
            <v>-6139526.71</v>
          </cell>
          <cell r="D773">
            <v>-6139526.71</v>
          </cell>
        </row>
        <row r="774">
          <cell r="A774">
            <v>6210040400</v>
          </cell>
          <cell r="B774" t="str">
            <v>OTROS</v>
          </cell>
          <cell r="C774">
            <v>-6139526.71</v>
          </cell>
          <cell r="D774">
            <v>-6139526.71</v>
          </cell>
        </row>
        <row r="775">
          <cell r="A775">
            <v>621004040006</v>
          </cell>
          <cell r="B775" t="str">
            <v>SERVICIO DE SALUD A TU ALCANCE</v>
          </cell>
          <cell r="C775">
            <v>-7514.59</v>
          </cell>
          <cell r="D775">
            <v>-7514.59</v>
          </cell>
        </row>
        <row r="776">
          <cell r="A776">
            <v>621004040009</v>
          </cell>
          <cell r="B776" t="str">
            <v>COMISION POR PAGO REMESAS FAMILIARES</v>
          </cell>
          <cell r="C776">
            <v>-524953.13</v>
          </cell>
          <cell r="D776">
            <v>-524953.13</v>
          </cell>
        </row>
        <row r="777">
          <cell r="A777">
            <v>621004040010</v>
          </cell>
          <cell r="B777" t="str">
            <v>RESGUARDO Y CUSTODIA DE DOCUMENTOS</v>
          </cell>
          <cell r="C777">
            <v>-11551.7</v>
          </cell>
          <cell r="D777">
            <v>-11551.7</v>
          </cell>
        </row>
        <row r="778">
          <cell r="A778">
            <v>621004040018</v>
          </cell>
          <cell r="B778" t="str">
            <v>COMISIONES POR COMPRA TARJETAS DE DEBITO</v>
          </cell>
          <cell r="C778">
            <v>-304450.56</v>
          </cell>
          <cell r="D778">
            <v>-304450.56</v>
          </cell>
        </row>
        <row r="779">
          <cell r="A779">
            <v>621004040020</v>
          </cell>
          <cell r="B779" t="str">
            <v>COMISONES POR SERVICIO DE RETIRO TARJETA DE CREDITO ATMS</v>
          </cell>
          <cell r="C779">
            <v>-182.4</v>
          </cell>
          <cell r="D779">
            <v>-182.4</v>
          </cell>
        </row>
        <row r="780">
          <cell r="A780">
            <v>621004040021</v>
          </cell>
          <cell r="B780" t="str">
            <v>COMISIONES POR SERVICIO RETIRO DE EFECTIVO TARJETA DE DEBITO</v>
          </cell>
          <cell r="C780">
            <v>-40442.75</v>
          </cell>
          <cell r="D780">
            <v>-40442.75</v>
          </cell>
        </row>
        <row r="781">
          <cell r="A781">
            <v>621004040022</v>
          </cell>
          <cell r="B781" t="str">
            <v>COMISION RUTEO TRANSACCIONES TARJETA DE CREDITO POS</v>
          </cell>
          <cell r="C781">
            <v>-758724.01</v>
          </cell>
          <cell r="D781">
            <v>-758724.01</v>
          </cell>
        </row>
        <row r="782">
          <cell r="A782">
            <v>621004040023</v>
          </cell>
          <cell r="B782" t="str">
            <v>COMISION RUTEO TRANSACCIONES TARJETA DE DEBITO POS</v>
          </cell>
          <cell r="C782">
            <v>-351974.05</v>
          </cell>
          <cell r="D782">
            <v>-351974.05</v>
          </cell>
        </row>
        <row r="783">
          <cell r="A783">
            <v>621004040027</v>
          </cell>
          <cell r="B783" t="str">
            <v>ADMINISTRACION TARJETA DE CREDITO</v>
          </cell>
          <cell r="C783">
            <v>-1312569.3400000001</v>
          </cell>
          <cell r="D783">
            <v>-1312569.3400000001</v>
          </cell>
        </row>
        <row r="784">
          <cell r="A784">
            <v>621004040028</v>
          </cell>
          <cell r="B784" t="str">
            <v>ADMINISTRACION TARJETA DE DEBITO</v>
          </cell>
          <cell r="C784">
            <v>-884128</v>
          </cell>
          <cell r="D784">
            <v>-884128</v>
          </cell>
        </row>
        <row r="785">
          <cell r="A785">
            <v>621004040031</v>
          </cell>
          <cell r="B785" t="str">
            <v>SERVICIO SARO</v>
          </cell>
          <cell r="C785">
            <v>-166637.43</v>
          </cell>
          <cell r="D785">
            <v>-166637.43</v>
          </cell>
        </row>
        <row r="786">
          <cell r="A786">
            <v>621004040032</v>
          </cell>
          <cell r="B786" t="str">
            <v>SERVICIO CREDIT SCORING</v>
          </cell>
          <cell r="C786">
            <v>-170354.25</v>
          </cell>
          <cell r="D786">
            <v>-170354.25</v>
          </cell>
        </row>
        <row r="787">
          <cell r="A787">
            <v>621004040044</v>
          </cell>
          <cell r="B787" t="str">
            <v>COMISIONES POR SERVICIO DE RED ATM´S</v>
          </cell>
          <cell r="C787">
            <v>-425381.05</v>
          </cell>
          <cell r="D787">
            <v>-425381.05</v>
          </cell>
        </row>
        <row r="788">
          <cell r="A788">
            <v>621004040045</v>
          </cell>
          <cell r="B788" t="str">
            <v>ADMINISTRACION Y OTROS SERVICIOS ATM´S</v>
          </cell>
          <cell r="C788">
            <v>-45950</v>
          </cell>
          <cell r="D788">
            <v>-45950</v>
          </cell>
        </row>
        <row r="789">
          <cell r="A789">
            <v>621004040047</v>
          </cell>
          <cell r="B789" t="str">
            <v>CORRESPONSALES NO BANCARIOS</v>
          </cell>
          <cell r="C789">
            <v>-81545.67</v>
          </cell>
          <cell r="D789">
            <v>-81545.67</v>
          </cell>
        </row>
        <row r="790">
          <cell r="A790">
            <v>62100404004701</v>
          </cell>
          <cell r="B790" t="str">
            <v>COMISION POR SERVICIO DE RED DE CNB</v>
          </cell>
          <cell r="C790">
            <v>-80710.559999999998</v>
          </cell>
          <cell r="D790">
            <v>-80710.559999999998</v>
          </cell>
        </row>
        <row r="791">
          <cell r="A791">
            <v>62100404004703</v>
          </cell>
          <cell r="B791" t="str">
            <v>COMISION DE SERVICIOS CNB´S ADMINISTRADOS POR FEDESERVI</v>
          </cell>
          <cell r="C791">
            <v>-835.11</v>
          </cell>
          <cell r="D791">
            <v>-835.11</v>
          </cell>
        </row>
        <row r="792">
          <cell r="A792">
            <v>621004040048</v>
          </cell>
          <cell r="B792" t="str">
            <v>ADMINISTRACION Y OTROS SERVICIOS CNB</v>
          </cell>
          <cell r="C792">
            <v>-28960.1</v>
          </cell>
          <cell r="D792">
            <v>-28960.1</v>
          </cell>
        </row>
        <row r="793">
          <cell r="A793">
            <v>621004040049</v>
          </cell>
          <cell r="B793" t="str">
            <v>COMISION POR OPERACIONES INTERENTIDADES</v>
          </cell>
          <cell r="C793">
            <v>-2527.25</v>
          </cell>
          <cell r="D793">
            <v>-2527.25</v>
          </cell>
        </row>
        <row r="794">
          <cell r="A794">
            <v>621004040050</v>
          </cell>
          <cell r="B794" t="str">
            <v>COMISION POR SERVICIO DE COLECTURIA BELCORP</v>
          </cell>
          <cell r="C794">
            <v>-1165.97</v>
          </cell>
          <cell r="D794">
            <v>-1165.97</v>
          </cell>
        </row>
        <row r="795">
          <cell r="A795">
            <v>621004040051</v>
          </cell>
          <cell r="B795" t="str">
            <v>SERVICIO DE ORGANIZACION Y METODOS</v>
          </cell>
          <cell r="C795">
            <v>-1200</v>
          </cell>
          <cell r="D795">
            <v>-1200</v>
          </cell>
        </row>
        <row r="796">
          <cell r="A796">
            <v>621004040056</v>
          </cell>
          <cell r="B796" t="str">
            <v>SERVICIO DE BANCA MOVIL</v>
          </cell>
          <cell r="C796">
            <v>-387493.88</v>
          </cell>
          <cell r="D796">
            <v>-387493.88</v>
          </cell>
        </row>
        <row r="797">
          <cell r="A797">
            <v>62100404005601</v>
          </cell>
          <cell r="B797" t="str">
            <v>COMISION POR SERVICIO DE BANCA MOVIL</v>
          </cell>
          <cell r="C797">
            <v>-93565.13</v>
          </cell>
          <cell r="D797">
            <v>-93565.13</v>
          </cell>
        </row>
        <row r="798">
          <cell r="A798">
            <v>62100404005602</v>
          </cell>
          <cell r="B798" t="str">
            <v>SERVICIO DE ADMINISTRACION DE BANCA MOVIL</v>
          </cell>
          <cell r="C798">
            <v>-293928.75</v>
          </cell>
          <cell r="D798">
            <v>-293928.75</v>
          </cell>
        </row>
        <row r="799">
          <cell r="A799">
            <v>621004040060</v>
          </cell>
          <cell r="B799" t="str">
            <v>CALL CENTER TARJETAS</v>
          </cell>
          <cell r="C799">
            <v>-586188.31999999995</v>
          </cell>
          <cell r="D799">
            <v>-586188.31999999995</v>
          </cell>
        </row>
        <row r="800">
          <cell r="A800">
            <v>621004040061</v>
          </cell>
          <cell r="B800" t="str">
            <v>SERVICIOS DE COLECTURIA</v>
          </cell>
          <cell r="C800">
            <v>-1508.64</v>
          </cell>
          <cell r="D800">
            <v>-1508.64</v>
          </cell>
        </row>
        <row r="801">
          <cell r="A801">
            <v>621004040065</v>
          </cell>
          <cell r="B801" t="str">
            <v>COMISION POR SERVICIOS DE COMERCIALIZACION</v>
          </cell>
          <cell r="C801">
            <v>-58.45</v>
          </cell>
          <cell r="D801">
            <v>-58.45</v>
          </cell>
        </row>
        <row r="802">
          <cell r="A802">
            <v>62100404006501</v>
          </cell>
          <cell r="B802" t="str">
            <v>COMERCIALIZACION DE SEGURO REMESAS FAMILIARES</v>
          </cell>
          <cell r="C802">
            <v>-58.45</v>
          </cell>
          <cell r="D802">
            <v>-58.45</v>
          </cell>
        </row>
        <row r="803">
          <cell r="A803">
            <v>621004040066</v>
          </cell>
          <cell r="B803" t="str">
            <v>SERVICIO DE KIOSKOS FINANCIEROS</v>
          </cell>
          <cell r="C803">
            <v>-4657.95</v>
          </cell>
          <cell r="D803">
            <v>-4657.95</v>
          </cell>
        </row>
        <row r="804">
          <cell r="A804">
            <v>62100404006601</v>
          </cell>
          <cell r="B804" t="str">
            <v>COMISION POR USO DE KIOSKOS</v>
          </cell>
          <cell r="C804">
            <v>-3.46</v>
          </cell>
          <cell r="D804">
            <v>-3.46</v>
          </cell>
        </row>
        <row r="805">
          <cell r="A805">
            <v>62100404006602</v>
          </cell>
          <cell r="B805" t="str">
            <v>COMISION POR RUTEO DE TRANSACCION DE KIOSKOS</v>
          </cell>
          <cell r="C805">
            <v>-29.49</v>
          </cell>
          <cell r="D805">
            <v>-29.49</v>
          </cell>
        </row>
        <row r="806">
          <cell r="A806">
            <v>62100404006603</v>
          </cell>
          <cell r="B806" t="str">
            <v>COMISION POR SERVICIO DE ADMINISTRACION DE KIOSKOS</v>
          </cell>
          <cell r="C806">
            <v>-4625</v>
          </cell>
          <cell r="D806">
            <v>-4625</v>
          </cell>
        </row>
        <row r="807">
          <cell r="A807">
            <v>621004040068</v>
          </cell>
          <cell r="B807" t="str">
            <v>INGRESO POR SERVICIOS DE AGENCIAS DE FEDECREDITO</v>
          </cell>
          <cell r="C807">
            <v>-11909.33</v>
          </cell>
          <cell r="D807">
            <v>-11909.33</v>
          </cell>
        </row>
        <row r="808">
          <cell r="A808">
            <v>62100404006801</v>
          </cell>
          <cell r="B808" t="str">
            <v>AGENCIA MULTIPLAZA</v>
          </cell>
          <cell r="C808">
            <v>-7484.4</v>
          </cell>
          <cell r="D808">
            <v>-7484.4</v>
          </cell>
        </row>
        <row r="809">
          <cell r="A809">
            <v>62100404006802</v>
          </cell>
          <cell r="B809" t="str">
            <v>AGENCIA WORLD TRADE CENTER</v>
          </cell>
          <cell r="C809">
            <v>-4424.93</v>
          </cell>
          <cell r="D809">
            <v>-4424.93</v>
          </cell>
        </row>
        <row r="810">
          <cell r="A810">
            <v>621004040069</v>
          </cell>
          <cell r="B810" t="str">
            <v>COMISIONES POR SERVICIO DE COMERCIOS AFILIADOS</v>
          </cell>
          <cell r="C810">
            <v>-1.17</v>
          </cell>
          <cell r="D810">
            <v>-1.17</v>
          </cell>
        </row>
        <row r="811">
          <cell r="A811">
            <v>62100404006901</v>
          </cell>
          <cell r="B811" t="str">
            <v>TASA DE INTERCAMBIO FIJA</v>
          </cell>
          <cell r="C811">
            <v>-1.07</v>
          </cell>
          <cell r="D811">
            <v>-1.07</v>
          </cell>
        </row>
        <row r="812">
          <cell r="A812">
            <v>6210040400690100</v>
          </cell>
          <cell r="B812" t="str">
            <v>COMISION POR COMPRAS CON TARJETAS DEL SISTEMA FEDECREDITO TD</v>
          </cell>
          <cell r="C812">
            <v>-0.44</v>
          </cell>
          <cell r="D812">
            <v>-0.44</v>
          </cell>
        </row>
        <row r="813">
          <cell r="A813">
            <v>6210040400690100</v>
          </cell>
          <cell r="B813" t="str">
            <v>COMISION POR COMPRAS CON TARJETAS DEL SISTEMA FEDECREDITO TC</v>
          </cell>
          <cell r="C813">
            <v>-0.63</v>
          </cell>
          <cell r="D813">
            <v>-0.63</v>
          </cell>
        </row>
        <row r="814">
          <cell r="A814">
            <v>62100404006902</v>
          </cell>
          <cell r="B814" t="str">
            <v>TASA DE ADQUIRENCIA</v>
          </cell>
          <cell r="C814">
            <v>-0.1</v>
          </cell>
          <cell r="D814">
            <v>-0.1</v>
          </cell>
        </row>
        <row r="815">
          <cell r="A815">
            <v>6210040400690200</v>
          </cell>
          <cell r="B815" t="str">
            <v>COMISION POR COMPRAS CON TARJETAS DEL SISTEMA FEDECREDITO TD</v>
          </cell>
          <cell r="C815">
            <v>-0.04</v>
          </cell>
          <cell r="D815">
            <v>-0.04</v>
          </cell>
        </row>
        <row r="816">
          <cell r="A816">
            <v>6210040400690200</v>
          </cell>
          <cell r="B816" t="str">
            <v>COMISION POR COMPRAS CON TARJETAS DEL SISTEMA FEDECREDITO TC</v>
          </cell>
          <cell r="C816">
            <v>-0.06</v>
          </cell>
          <cell r="D816">
            <v>-0.06</v>
          </cell>
        </row>
        <row r="817">
          <cell r="A817">
            <v>621004040099</v>
          </cell>
          <cell r="B817" t="str">
            <v>OTROS</v>
          </cell>
          <cell r="C817">
            <v>-27496.720000000001</v>
          </cell>
          <cell r="D817">
            <v>-27496.720000000001</v>
          </cell>
        </row>
        <row r="818">
          <cell r="A818">
            <v>63</v>
          </cell>
          <cell r="B818" t="str">
            <v>INGRESOS NO OPERACIONALES</v>
          </cell>
          <cell r="C818">
            <v>-319016.05</v>
          </cell>
          <cell r="D818">
            <v>-319016.05</v>
          </cell>
        </row>
        <row r="819">
          <cell r="A819">
            <v>631</v>
          </cell>
          <cell r="B819" t="str">
            <v>INGRESOS NO OPERACIONALES</v>
          </cell>
          <cell r="C819">
            <v>-319016.05</v>
          </cell>
          <cell r="D819">
            <v>-319016.05</v>
          </cell>
        </row>
        <row r="820">
          <cell r="A820">
            <v>6310</v>
          </cell>
          <cell r="B820" t="str">
            <v>INGRESOS NO OPERACIONALES</v>
          </cell>
          <cell r="C820">
            <v>-319016.05</v>
          </cell>
          <cell r="D820">
            <v>-319016.05</v>
          </cell>
        </row>
        <row r="821">
          <cell r="A821">
            <v>631001</v>
          </cell>
          <cell r="B821" t="str">
            <v>INGRESOS DE EJERCICIOS ANTERIORES</v>
          </cell>
          <cell r="C821">
            <v>-81796.61</v>
          </cell>
          <cell r="D821">
            <v>-81796.61</v>
          </cell>
        </row>
        <row r="822">
          <cell r="A822">
            <v>6310010300</v>
          </cell>
          <cell r="B822" t="str">
            <v>RECUPERACIONES DE GASTOS</v>
          </cell>
          <cell r="C822">
            <v>-4368.84</v>
          </cell>
          <cell r="D822">
            <v>-4368.84</v>
          </cell>
        </row>
        <row r="823">
          <cell r="A823">
            <v>6310010400</v>
          </cell>
          <cell r="B823" t="str">
            <v>LIBERACI¢N DE RESERVAS DE SANEAMIENTO</v>
          </cell>
          <cell r="C823">
            <v>-77427.77</v>
          </cell>
          <cell r="D823">
            <v>-77427.77</v>
          </cell>
        </row>
        <row r="824">
          <cell r="A824">
            <v>631001040001</v>
          </cell>
          <cell r="B824" t="str">
            <v>CAPITAL</v>
          </cell>
          <cell r="C824">
            <v>-6554.75</v>
          </cell>
          <cell r="D824">
            <v>-6554.75</v>
          </cell>
        </row>
        <row r="825">
          <cell r="A825">
            <v>63100104000101</v>
          </cell>
          <cell r="B825" t="str">
            <v>RESERVA PRESTAMOS CATEGORIA A2 Y B</v>
          </cell>
          <cell r="C825">
            <v>-6554.75</v>
          </cell>
          <cell r="D825">
            <v>-6554.75</v>
          </cell>
        </row>
        <row r="826">
          <cell r="A826">
            <v>631001040002</v>
          </cell>
          <cell r="B826" t="str">
            <v>INTERESES</v>
          </cell>
          <cell r="C826">
            <v>-49.68</v>
          </cell>
          <cell r="D826">
            <v>-49.68</v>
          </cell>
        </row>
        <row r="827">
          <cell r="A827">
            <v>63100104000201</v>
          </cell>
          <cell r="B827" t="str">
            <v>RESERVA PRESTAMOS CATEGORIA A2 Y B</v>
          </cell>
          <cell r="C827">
            <v>-49.68</v>
          </cell>
          <cell r="D827">
            <v>-49.68</v>
          </cell>
        </row>
        <row r="828">
          <cell r="A828">
            <v>631001040003</v>
          </cell>
          <cell r="B828" t="str">
            <v>CUENTAS POR COBRAR</v>
          </cell>
          <cell r="C828">
            <v>-2324.1799999999998</v>
          </cell>
          <cell r="D828">
            <v>-2324.1799999999998</v>
          </cell>
        </row>
        <row r="829">
          <cell r="A829">
            <v>631001040006</v>
          </cell>
          <cell r="B829" t="str">
            <v>RESERVA VOLUNTARIA DE PRESTAMOS</v>
          </cell>
          <cell r="C829">
            <v>-68499.16</v>
          </cell>
          <cell r="D829">
            <v>-68499.16</v>
          </cell>
        </row>
        <row r="830">
          <cell r="A830">
            <v>631003</v>
          </cell>
          <cell r="B830" t="str">
            <v>INGRESOS POR EXPLOTACION DE ACTIVOS</v>
          </cell>
          <cell r="C830">
            <v>-22500</v>
          </cell>
          <cell r="D830">
            <v>-22500</v>
          </cell>
        </row>
        <row r="831">
          <cell r="A831">
            <v>6310030100</v>
          </cell>
          <cell r="B831" t="str">
            <v>ACTIVO FIJO</v>
          </cell>
          <cell r="C831">
            <v>-22500</v>
          </cell>
          <cell r="D831">
            <v>-22500</v>
          </cell>
        </row>
        <row r="832">
          <cell r="A832">
            <v>631003010001</v>
          </cell>
          <cell r="B832" t="str">
            <v>INMUEBLES</v>
          </cell>
          <cell r="C832">
            <v>-22500</v>
          </cell>
          <cell r="D832">
            <v>-22500</v>
          </cell>
        </row>
        <row r="833">
          <cell r="A833">
            <v>631099</v>
          </cell>
          <cell r="B833" t="str">
            <v>OTROS</v>
          </cell>
          <cell r="C833">
            <v>-214719.44</v>
          </cell>
          <cell r="D833">
            <v>-214719.44</v>
          </cell>
        </row>
        <row r="834">
          <cell r="A834">
            <v>6310990100</v>
          </cell>
          <cell r="B834" t="str">
            <v>OTROS</v>
          </cell>
          <cell r="C834">
            <v>-214719.44</v>
          </cell>
          <cell r="D834">
            <v>-214719.44</v>
          </cell>
        </row>
        <row r="835">
          <cell r="A835">
            <v>631099010008</v>
          </cell>
          <cell r="B835" t="str">
            <v>ASISTENCIA MEDICA</v>
          </cell>
          <cell r="C835">
            <v>-1274.32</v>
          </cell>
          <cell r="D835">
            <v>-1274.32</v>
          </cell>
        </row>
        <row r="836">
          <cell r="A836">
            <v>631099010010</v>
          </cell>
          <cell r="B836" t="str">
            <v>INGRESOS POR SOBREGIRO DISPONIBLE DE ENTIDADES SOCIAS</v>
          </cell>
          <cell r="C836">
            <v>-28166.77</v>
          </cell>
          <cell r="D836">
            <v>-28166.77</v>
          </cell>
        </row>
        <row r="837">
          <cell r="A837">
            <v>631099010099</v>
          </cell>
          <cell r="B837" t="str">
            <v>OTROS</v>
          </cell>
          <cell r="C837">
            <v>-185278.35</v>
          </cell>
          <cell r="D837">
            <v>-185278.35</v>
          </cell>
        </row>
        <row r="838">
          <cell r="A838">
            <v>0</v>
          </cell>
          <cell r="B838"/>
          <cell r="C838"/>
          <cell r="D838"/>
        </row>
        <row r="839">
          <cell r="A839">
            <v>0</v>
          </cell>
          <cell r="B839" t="str">
            <v>TOTAL INGRESOS</v>
          </cell>
          <cell r="C839">
            <v>-22279411.859999999</v>
          </cell>
          <cell r="D839">
            <v>-22279411.859999999</v>
          </cell>
        </row>
        <row r="840">
          <cell r="A840">
            <v>0</v>
          </cell>
          <cell r="B840"/>
          <cell r="C840"/>
          <cell r="D840"/>
        </row>
        <row r="841">
          <cell r="A841">
            <v>0</v>
          </cell>
          <cell r="B841" t="str">
            <v>TOTAL CUENTAS ACREEDORAS</v>
          </cell>
          <cell r="C841">
            <v>-624634935.94000006</v>
          </cell>
          <cell r="D841">
            <v>-624634935.94000006</v>
          </cell>
        </row>
        <row r="842">
          <cell r="A842">
            <v>0</v>
          </cell>
          <cell r="B842"/>
          <cell r="C842"/>
          <cell r="D842"/>
        </row>
        <row r="843">
          <cell r="A843">
            <v>0</v>
          </cell>
          <cell r="B843" t="str">
            <v>CUENTAS DE ORDEN</v>
          </cell>
          <cell r="C843">
            <v>0</v>
          </cell>
          <cell r="D843">
            <v>0</v>
          </cell>
        </row>
        <row r="844">
          <cell r="A844">
            <v>0</v>
          </cell>
          <cell r="B844"/>
          <cell r="C844"/>
          <cell r="D844"/>
        </row>
        <row r="845">
          <cell r="A845">
            <v>91</v>
          </cell>
          <cell r="B845" t="str">
            <v>INFORMACION FINANCIERA</v>
          </cell>
          <cell r="C845">
            <v>209690614.59</v>
          </cell>
          <cell r="D845">
            <v>209690614.59</v>
          </cell>
        </row>
        <row r="846">
          <cell r="A846">
            <v>911</v>
          </cell>
          <cell r="B846" t="str">
            <v>DERECHOS Y OBLIGACIONES POR CREDITOS</v>
          </cell>
          <cell r="C846">
            <v>72097135.609999999</v>
          </cell>
          <cell r="D846">
            <v>72097135.609999999</v>
          </cell>
        </row>
        <row r="847">
          <cell r="A847">
            <v>9110</v>
          </cell>
          <cell r="B847" t="str">
            <v>DERECHOS Y OBLIGACIONES POR CREDITOS</v>
          </cell>
          <cell r="C847">
            <v>72097135.609999999</v>
          </cell>
          <cell r="D847">
            <v>72097135.609999999</v>
          </cell>
        </row>
        <row r="848">
          <cell r="A848">
            <v>911001</v>
          </cell>
          <cell r="B848" t="str">
            <v>DISPONIBILIDAD POR CREDITOS OBTENIDOS</v>
          </cell>
          <cell r="C848">
            <v>72097135.609999999</v>
          </cell>
          <cell r="D848">
            <v>72097135.609999999</v>
          </cell>
        </row>
        <row r="849">
          <cell r="A849">
            <v>9110010101</v>
          </cell>
          <cell r="B849" t="str">
            <v>OTORGADOS POR EL BMI</v>
          </cell>
          <cell r="C849">
            <v>46523105.490000002</v>
          </cell>
          <cell r="D849">
            <v>46523105.490000002</v>
          </cell>
        </row>
        <row r="850">
          <cell r="A850">
            <v>9110010501</v>
          </cell>
          <cell r="B850" t="str">
            <v>OTORGADOS POR BANCOS</v>
          </cell>
          <cell r="C850">
            <v>3418162.57</v>
          </cell>
          <cell r="D850">
            <v>3418162.57</v>
          </cell>
        </row>
        <row r="851">
          <cell r="A851">
            <v>9110010601</v>
          </cell>
          <cell r="B851" t="str">
            <v>OTRAS ENTIDADES DEL SISTEMA FINANCIERO</v>
          </cell>
          <cell r="C851">
            <v>7450975</v>
          </cell>
          <cell r="D851">
            <v>7450975</v>
          </cell>
        </row>
        <row r="852">
          <cell r="A852">
            <v>9110010701</v>
          </cell>
          <cell r="B852" t="str">
            <v>OTORGADOS POR BANCOS EXTRANJEROS</v>
          </cell>
          <cell r="C852">
            <v>14704892.550000001</v>
          </cell>
          <cell r="D852">
            <v>14704892.550000001</v>
          </cell>
        </row>
        <row r="853">
          <cell r="A853">
            <v>912</v>
          </cell>
          <cell r="B853" t="str">
            <v>FONDOS EN ADMINISTRACION</v>
          </cell>
          <cell r="C853">
            <v>6652250.0099999998</v>
          </cell>
          <cell r="D853">
            <v>6652250.0099999998</v>
          </cell>
        </row>
        <row r="854">
          <cell r="A854">
            <v>9120</v>
          </cell>
          <cell r="B854" t="str">
            <v>FONDOS EN ADMINISTRACION</v>
          </cell>
          <cell r="C854">
            <v>6652250.0099999998</v>
          </cell>
          <cell r="D854">
            <v>6652250.0099999998</v>
          </cell>
        </row>
        <row r="855">
          <cell r="A855">
            <v>912000</v>
          </cell>
          <cell r="B855" t="str">
            <v>FONDOS EN ADMINISTRACION</v>
          </cell>
          <cell r="C855">
            <v>6652250.0099999998</v>
          </cell>
          <cell r="D855">
            <v>6652250.0099999998</v>
          </cell>
        </row>
        <row r="856">
          <cell r="A856">
            <v>9120000001</v>
          </cell>
          <cell r="B856" t="str">
            <v>FONDOS EN ADMINISTRACION</v>
          </cell>
          <cell r="C856">
            <v>6652250.0099999998</v>
          </cell>
          <cell r="D856">
            <v>6652250.0099999998</v>
          </cell>
        </row>
        <row r="857">
          <cell r="A857">
            <v>912000000101</v>
          </cell>
          <cell r="B857" t="str">
            <v>PRODERNOR</v>
          </cell>
          <cell r="C857">
            <v>6346.6</v>
          </cell>
          <cell r="D857">
            <v>6346.6</v>
          </cell>
        </row>
        <row r="858">
          <cell r="A858">
            <v>912000000199</v>
          </cell>
          <cell r="B858" t="str">
            <v>OTROS FONDOS</v>
          </cell>
          <cell r="C858">
            <v>6645903.4100000001</v>
          </cell>
          <cell r="D858">
            <v>6645903.4100000001</v>
          </cell>
        </row>
        <row r="859">
          <cell r="A859">
            <v>91200000019901</v>
          </cell>
          <cell r="B859" t="str">
            <v>PROYECTO IMCA - FEDECREDITO</v>
          </cell>
          <cell r="C859">
            <v>5257165.34</v>
          </cell>
          <cell r="D859">
            <v>5257165.34</v>
          </cell>
        </row>
        <row r="860">
          <cell r="A860">
            <v>9120000001990090</v>
          </cell>
          <cell r="B860" t="str">
            <v>APORTE IMCA WSBI</v>
          </cell>
          <cell r="C860">
            <v>1800000</v>
          </cell>
          <cell r="D860">
            <v>1800000</v>
          </cell>
        </row>
        <row r="861">
          <cell r="A861">
            <v>9120000001990090</v>
          </cell>
          <cell r="B861" t="str">
            <v>APORTE ENTIDADES SOCIAS</v>
          </cell>
          <cell r="C861">
            <v>1999980.8</v>
          </cell>
          <cell r="D861">
            <v>1999980.8</v>
          </cell>
        </row>
        <row r="862">
          <cell r="A862">
            <v>9120000001990090</v>
          </cell>
          <cell r="B862" t="str">
            <v>APORTE FEDECREDITO</v>
          </cell>
          <cell r="C862">
            <v>1457184.54</v>
          </cell>
          <cell r="D862">
            <v>1457184.54</v>
          </cell>
        </row>
        <row r="863">
          <cell r="A863">
            <v>91200000019902</v>
          </cell>
          <cell r="B863" t="str">
            <v>PROYECTO IMCA - FEDECREDITO</v>
          </cell>
          <cell r="C863">
            <v>1388738.07</v>
          </cell>
          <cell r="D863">
            <v>1388738.07</v>
          </cell>
        </row>
        <row r="864">
          <cell r="A864">
            <v>915</v>
          </cell>
          <cell r="B864" t="str">
            <v>INTERESES SOBRE PRESTAMOS DE DUDOSA RECUPERACION</v>
          </cell>
          <cell r="C864">
            <v>54718.18</v>
          </cell>
          <cell r="D864">
            <v>54718.18</v>
          </cell>
        </row>
        <row r="865">
          <cell r="A865">
            <v>9150</v>
          </cell>
          <cell r="B865" t="str">
            <v>INTERESES SOBRE PRESTAMOS DE DUDOSA RECUPERACION</v>
          </cell>
          <cell r="C865">
            <v>54718.18</v>
          </cell>
          <cell r="D865">
            <v>54718.18</v>
          </cell>
        </row>
        <row r="866">
          <cell r="A866">
            <v>915000</v>
          </cell>
          <cell r="B866" t="str">
            <v>INTERESES SOBRE PRESTAMOS DE DUDOSA RECUPERACION</v>
          </cell>
          <cell r="C866">
            <v>54718.18</v>
          </cell>
          <cell r="D866">
            <v>54718.18</v>
          </cell>
        </row>
        <row r="867">
          <cell r="A867">
            <v>916</v>
          </cell>
          <cell r="B867" t="str">
            <v>CARTERA DE PRESTAMOS DE DUDOSA RECUPERACION</v>
          </cell>
          <cell r="C867">
            <v>130610861.81</v>
          </cell>
          <cell r="D867">
            <v>130610861.81</v>
          </cell>
        </row>
        <row r="868">
          <cell r="A868">
            <v>9160</v>
          </cell>
          <cell r="B868" t="str">
            <v>CARTERA DE PRESTAMOS PIGNORADA</v>
          </cell>
          <cell r="C868">
            <v>130610861.81</v>
          </cell>
          <cell r="D868">
            <v>130610861.81</v>
          </cell>
        </row>
        <row r="869">
          <cell r="A869">
            <v>916001</v>
          </cell>
          <cell r="B869" t="str">
            <v>A FAVOR DEL BMI</v>
          </cell>
          <cell r="C869">
            <v>12305303.800000001</v>
          </cell>
          <cell r="D869">
            <v>12305303.800000001</v>
          </cell>
        </row>
        <row r="870">
          <cell r="A870">
            <v>9160010901</v>
          </cell>
          <cell r="B870" t="str">
            <v>PRESTAMOS A OTROS</v>
          </cell>
          <cell r="C870">
            <v>12305303.800000001</v>
          </cell>
          <cell r="D870">
            <v>12305303.800000001</v>
          </cell>
        </row>
        <row r="871">
          <cell r="A871">
            <v>916005</v>
          </cell>
          <cell r="B871" t="str">
            <v>A FAVOR DE OTRAS ENTIDADES DEL SISTEMA FINANCIERO</v>
          </cell>
          <cell r="C871">
            <v>14916950.82</v>
          </cell>
          <cell r="D871">
            <v>14916950.82</v>
          </cell>
        </row>
        <row r="872">
          <cell r="A872">
            <v>9160050901</v>
          </cell>
          <cell r="B872" t="str">
            <v>PRESTAMOS A OTROS</v>
          </cell>
          <cell r="C872">
            <v>14916950.82</v>
          </cell>
          <cell r="D872">
            <v>14916950.82</v>
          </cell>
        </row>
        <row r="873">
          <cell r="A873">
            <v>916005090101</v>
          </cell>
          <cell r="B873" t="str">
            <v>BANCOS</v>
          </cell>
          <cell r="C873">
            <v>14916950.82</v>
          </cell>
          <cell r="D873">
            <v>14916950.82</v>
          </cell>
        </row>
        <row r="874">
          <cell r="A874">
            <v>916006</v>
          </cell>
          <cell r="B874" t="str">
            <v>A FAVOR DE OTRAS ENTIDADES EXTRANJERAS</v>
          </cell>
          <cell r="C874">
            <v>103388607.19</v>
          </cell>
          <cell r="D874">
            <v>103388607.19</v>
          </cell>
        </row>
        <row r="875">
          <cell r="A875">
            <v>9160060901</v>
          </cell>
          <cell r="B875" t="str">
            <v>PRESTAMOS A OTROS</v>
          </cell>
          <cell r="C875">
            <v>103388607.19</v>
          </cell>
          <cell r="D875">
            <v>103388607.19</v>
          </cell>
        </row>
        <row r="876">
          <cell r="A876">
            <v>917</v>
          </cell>
          <cell r="B876" t="str">
            <v>SALDOS A CARGO DE DEUDORES</v>
          </cell>
          <cell r="C876">
            <v>275648.98</v>
          </cell>
          <cell r="D876">
            <v>275648.98</v>
          </cell>
        </row>
        <row r="877">
          <cell r="A877">
            <v>9170</v>
          </cell>
          <cell r="B877" t="str">
            <v>SALDOS A CARGO DE DEUDORES</v>
          </cell>
          <cell r="C877">
            <v>275648.98</v>
          </cell>
          <cell r="D877">
            <v>275648.98</v>
          </cell>
        </row>
        <row r="878">
          <cell r="A878">
            <v>917000</v>
          </cell>
          <cell r="B878" t="str">
            <v>SALDOS A CARGO DE DEUDORES</v>
          </cell>
          <cell r="C878">
            <v>275648.98</v>
          </cell>
          <cell r="D878">
            <v>275648.98</v>
          </cell>
        </row>
        <row r="879">
          <cell r="A879">
            <v>9170000001</v>
          </cell>
          <cell r="B879" t="str">
            <v>SALDOS A CARGO DE DEUDORES</v>
          </cell>
          <cell r="C879">
            <v>275648.98</v>
          </cell>
          <cell r="D879">
            <v>275648.98</v>
          </cell>
        </row>
        <row r="880">
          <cell r="A880">
            <v>917000000104</v>
          </cell>
          <cell r="B880" t="str">
            <v>OTROS</v>
          </cell>
          <cell r="C880">
            <v>275648.98</v>
          </cell>
          <cell r="D880">
            <v>275648.98</v>
          </cell>
        </row>
        <row r="881">
          <cell r="A881">
            <v>92</v>
          </cell>
          <cell r="B881" t="str">
            <v>EXISTENCIAS EN LA BOVEDA</v>
          </cell>
          <cell r="C881">
            <v>257783409.66999999</v>
          </cell>
          <cell r="D881">
            <v>257783409.66999999</v>
          </cell>
        </row>
        <row r="882">
          <cell r="A882">
            <v>921</v>
          </cell>
          <cell r="B882" t="str">
            <v>DOCUMENTOS DE PRESTAMOS Y CREDITOS</v>
          </cell>
          <cell r="C882">
            <v>59518079.299999997</v>
          </cell>
          <cell r="D882">
            <v>59518079.299999997</v>
          </cell>
        </row>
        <row r="883">
          <cell r="A883">
            <v>9210</v>
          </cell>
          <cell r="B883" t="str">
            <v>DOCUMENTOS DE PRESTAMOS Y CREDITOS</v>
          </cell>
          <cell r="C883">
            <v>59518079.299999997</v>
          </cell>
          <cell r="D883">
            <v>59518079.299999997</v>
          </cell>
        </row>
        <row r="884">
          <cell r="A884">
            <v>921000</v>
          </cell>
          <cell r="B884" t="str">
            <v>DOCUMENTOS DE PRESTAMOS Y CREDITOS</v>
          </cell>
          <cell r="C884">
            <v>59518079.299999997</v>
          </cell>
          <cell r="D884">
            <v>59518079.299999997</v>
          </cell>
        </row>
        <row r="885">
          <cell r="A885">
            <v>9210000100</v>
          </cell>
          <cell r="B885" t="str">
            <v>CON HIPOTECA</v>
          </cell>
          <cell r="C885">
            <v>7450242.5899999999</v>
          </cell>
          <cell r="D885">
            <v>7450242.5899999999</v>
          </cell>
        </row>
        <row r="886">
          <cell r="A886">
            <v>9210000400</v>
          </cell>
          <cell r="B886" t="str">
            <v>CON PRENDA SIN DESPLAZAMIENTO</v>
          </cell>
          <cell r="C886">
            <v>52067836.710000001</v>
          </cell>
          <cell r="D886">
            <v>52067836.710000001</v>
          </cell>
        </row>
        <row r="887">
          <cell r="A887">
            <v>922</v>
          </cell>
          <cell r="B887" t="str">
            <v>TITULOSVALORES Y OTROS DOCUMENTOS</v>
          </cell>
          <cell r="C887">
            <v>56603.65</v>
          </cell>
          <cell r="D887">
            <v>56603.65</v>
          </cell>
        </row>
        <row r="888">
          <cell r="A888">
            <v>9220</v>
          </cell>
          <cell r="B888" t="str">
            <v>TITULOSVALORES Y OTROS DOCUMENTOS</v>
          </cell>
          <cell r="C888">
            <v>56603.65</v>
          </cell>
          <cell r="D888">
            <v>56603.65</v>
          </cell>
        </row>
        <row r="889">
          <cell r="A889">
            <v>922008</v>
          </cell>
          <cell r="B889" t="str">
            <v>DOCUMENTOS EN CUSTODIA</v>
          </cell>
          <cell r="C889">
            <v>56603.65</v>
          </cell>
          <cell r="D889">
            <v>56603.65</v>
          </cell>
        </row>
        <row r="890">
          <cell r="A890">
            <v>9220080100</v>
          </cell>
          <cell r="B890" t="str">
            <v>PROPIOS</v>
          </cell>
          <cell r="C890">
            <v>56603.65</v>
          </cell>
          <cell r="D890">
            <v>56603.65</v>
          </cell>
        </row>
        <row r="891">
          <cell r="A891">
            <v>923</v>
          </cell>
          <cell r="B891" t="str">
            <v>CARTERA DE INVERSIONES FINANCIERAS</v>
          </cell>
          <cell r="C891">
            <v>198010947</v>
          </cell>
          <cell r="D891">
            <v>198010947</v>
          </cell>
        </row>
        <row r="892">
          <cell r="A892">
            <v>9230</v>
          </cell>
          <cell r="B892" t="str">
            <v>CARTERA DE INVERSIONES FINANCIERAS</v>
          </cell>
          <cell r="C892">
            <v>198010947</v>
          </cell>
          <cell r="D892">
            <v>198010947</v>
          </cell>
        </row>
        <row r="893">
          <cell r="A893">
            <v>923001</v>
          </cell>
          <cell r="B893" t="str">
            <v>TITULOSVALORES NEGOCIABLES</v>
          </cell>
          <cell r="C893">
            <v>190866500</v>
          </cell>
          <cell r="D893">
            <v>190866500</v>
          </cell>
        </row>
        <row r="894">
          <cell r="A894">
            <v>9230010201</v>
          </cell>
          <cell r="B894" t="str">
            <v>EMITIDOS POR EL ESTADO</v>
          </cell>
          <cell r="C894">
            <v>190866500</v>
          </cell>
          <cell r="D894">
            <v>190866500</v>
          </cell>
        </row>
        <row r="895">
          <cell r="A895">
            <v>923002</v>
          </cell>
          <cell r="B895" t="str">
            <v>TITULOSVALORES NO NEGOCIABLES</v>
          </cell>
          <cell r="C895">
            <v>7144447</v>
          </cell>
          <cell r="D895">
            <v>7144447</v>
          </cell>
        </row>
        <row r="896">
          <cell r="A896">
            <v>9230020701</v>
          </cell>
          <cell r="B896" t="str">
            <v>EMITIDOS POR INSTITUCIONES EXTRANJERAS</v>
          </cell>
          <cell r="C896">
            <v>7144447</v>
          </cell>
          <cell r="D896">
            <v>7144447</v>
          </cell>
        </row>
        <row r="897">
          <cell r="A897">
            <v>924</v>
          </cell>
          <cell r="B897" t="str">
            <v>ACTIVOS CASTIGADOS</v>
          </cell>
          <cell r="C897">
            <v>197779.72</v>
          </cell>
          <cell r="D897">
            <v>197779.72</v>
          </cell>
        </row>
        <row r="898">
          <cell r="A898">
            <v>9240</v>
          </cell>
          <cell r="B898" t="str">
            <v>ACTIVOS CASTIGADOS</v>
          </cell>
          <cell r="C898">
            <v>197779.72</v>
          </cell>
          <cell r="D898">
            <v>197779.72</v>
          </cell>
        </row>
        <row r="899">
          <cell r="A899">
            <v>924001</v>
          </cell>
          <cell r="B899" t="str">
            <v>CARTERA DE PRESTAMOS</v>
          </cell>
          <cell r="C899">
            <v>67462.98</v>
          </cell>
          <cell r="D899">
            <v>67462.98</v>
          </cell>
        </row>
        <row r="900">
          <cell r="A900">
            <v>9240010001</v>
          </cell>
          <cell r="B900" t="str">
            <v>CARTERA DE PRESTAMOS</v>
          </cell>
          <cell r="C900">
            <v>67462.98</v>
          </cell>
          <cell r="D900">
            <v>67462.98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1BA2B-2DEA-4E85-AFE5-4A6923DC730B}">
  <sheetPr>
    <pageSetUpPr fitToPage="1"/>
  </sheetPr>
  <dimension ref="A1:Q91"/>
  <sheetViews>
    <sheetView showGridLines="0" topLeftCell="A4" zoomScale="60" zoomScaleNormal="60" zoomScaleSheetLayoutView="70" workbookViewId="0">
      <selection activeCell="B24" sqref="B24"/>
    </sheetView>
  </sheetViews>
  <sheetFormatPr baseColWidth="10" defaultRowHeight="19.5" x14ac:dyDescent="0.25"/>
  <cols>
    <col min="1" max="1" width="38.28515625" style="2" customWidth="1"/>
    <col min="2" max="2" width="63" style="10" customWidth="1"/>
    <col min="3" max="3" width="1.140625" style="10" customWidth="1"/>
    <col min="4" max="4" width="19.85546875" style="10" bestFit="1" customWidth="1"/>
    <col min="5" max="5" width="1" style="10" customWidth="1"/>
    <col min="6" max="6" width="21.5703125" style="10" bestFit="1" customWidth="1"/>
    <col min="7" max="7" width="1" style="10" customWidth="1"/>
    <col min="8" max="8" width="25.85546875" style="10" bestFit="1" customWidth="1"/>
    <col min="9" max="9" width="0.7109375" style="10" customWidth="1"/>
    <col min="10" max="10" width="26.7109375" style="10" bestFit="1" customWidth="1"/>
    <col min="11" max="11" width="2" style="3" bestFit="1" customWidth="1"/>
    <col min="12" max="12" width="24.140625" style="3" customWidth="1"/>
    <col min="13" max="13" width="16.28515625" style="4" bestFit="1" customWidth="1"/>
    <col min="14" max="14" width="20.5703125" style="3" bestFit="1" customWidth="1"/>
    <col min="15" max="15" width="14.7109375" style="3" bestFit="1" customWidth="1"/>
    <col min="16" max="16" width="10.7109375" style="3"/>
    <col min="17" max="17" width="14.7109375" style="3" customWidth="1"/>
    <col min="18" max="257" width="10.7109375" style="3"/>
    <col min="258" max="258" width="63" style="3" customWidth="1"/>
    <col min="259" max="259" width="1.140625" style="3" customWidth="1"/>
    <col min="260" max="260" width="18" style="3" bestFit="1" customWidth="1"/>
    <col min="261" max="261" width="1" style="3" customWidth="1"/>
    <col min="262" max="262" width="18.28515625" style="3" bestFit="1" customWidth="1"/>
    <col min="263" max="263" width="1" style="3" customWidth="1"/>
    <col min="264" max="264" width="23.5703125" style="3" bestFit="1" customWidth="1"/>
    <col min="265" max="265" width="0.7109375" style="3" customWidth="1"/>
    <col min="266" max="266" width="26.7109375" style="3" bestFit="1" customWidth="1"/>
    <col min="267" max="267" width="2" style="3" bestFit="1" customWidth="1"/>
    <col min="268" max="268" width="24.140625" style="3" customWidth="1"/>
    <col min="269" max="269" width="16.28515625" style="3" bestFit="1" customWidth="1"/>
    <col min="270" max="270" width="10.7109375" style="3"/>
    <col min="271" max="271" width="14.7109375" style="3" bestFit="1" customWidth="1"/>
    <col min="272" max="272" width="10.7109375" style="3"/>
    <col min="273" max="273" width="14.7109375" style="3" customWidth="1"/>
    <col min="274" max="513" width="10.7109375" style="3"/>
    <col min="514" max="514" width="63" style="3" customWidth="1"/>
    <col min="515" max="515" width="1.140625" style="3" customWidth="1"/>
    <col min="516" max="516" width="18" style="3" bestFit="1" customWidth="1"/>
    <col min="517" max="517" width="1" style="3" customWidth="1"/>
    <col min="518" max="518" width="18.28515625" style="3" bestFit="1" customWidth="1"/>
    <col min="519" max="519" width="1" style="3" customWidth="1"/>
    <col min="520" max="520" width="23.5703125" style="3" bestFit="1" customWidth="1"/>
    <col min="521" max="521" width="0.7109375" style="3" customWidth="1"/>
    <col min="522" max="522" width="26.7109375" style="3" bestFit="1" customWidth="1"/>
    <col min="523" max="523" width="2" style="3" bestFit="1" customWidth="1"/>
    <col min="524" max="524" width="24.140625" style="3" customWidth="1"/>
    <col min="525" max="525" width="16.28515625" style="3" bestFit="1" customWidth="1"/>
    <col min="526" max="526" width="10.7109375" style="3"/>
    <col min="527" max="527" width="14.7109375" style="3" bestFit="1" customWidth="1"/>
    <col min="528" max="528" width="10.7109375" style="3"/>
    <col min="529" max="529" width="14.7109375" style="3" customWidth="1"/>
    <col min="530" max="769" width="10.7109375" style="3"/>
    <col min="770" max="770" width="63" style="3" customWidth="1"/>
    <col min="771" max="771" width="1.140625" style="3" customWidth="1"/>
    <col min="772" max="772" width="18" style="3" bestFit="1" customWidth="1"/>
    <col min="773" max="773" width="1" style="3" customWidth="1"/>
    <col min="774" max="774" width="18.28515625" style="3" bestFit="1" customWidth="1"/>
    <col min="775" max="775" width="1" style="3" customWidth="1"/>
    <col min="776" max="776" width="23.5703125" style="3" bestFit="1" customWidth="1"/>
    <col min="777" max="777" width="0.7109375" style="3" customWidth="1"/>
    <col min="778" max="778" width="26.7109375" style="3" bestFit="1" customWidth="1"/>
    <col min="779" max="779" width="2" style="3" bestFit="1" customWidth="1"/>
    <col min="780" max="780" width="24.140625" style="3" customWidth="1"/>
    <col min="781" max="781" width="16.28515625" style="3" bestFit="1" customWidth="1"/>
    <col min="782" max="782" width="10.7109375" style="3"/>
    <col min="783" max="783" width="14.7109375" style="3" bestFit="1" customWidth="1"/>
    <col min="784" max="784" width="10.7109375" style="3"/>
    <col min="785" max="785" width="14.7109375" style="3" customWidth="1"/>
    <col min="786" max="1025" width="10.7109375" style="3"/>
    <col min="1026" max="1026" width="63" style="3" customWidth="1"/>
    <col min="1027" max="1027" width="1.140625" style="3" customWidth="1"/>
    <col min="1028" max="1028" width="18" style="3" bestFit="1" customWidth="1"/>
    <col min="1029" max="1029" width="1" style="3" customWidth="1"/>
    <col min="1030" max="1030" width="18.28515625" style="3" bestFit="1" customWidth="1"/>
    <col min="1031" max="1031" width="1" style="3" customWidth="1"/>
    <col min="1032" max="1032" width="23.5703125" style="3" bestFit="1" customWidth="1"/>
    <col min="1033" max="1033" width="0.7109375" style="3" customWidth="1"/>
    <col min="1034" max="1034" width="26.7109375" style="3" bestFit="1" customWidth="1"/>
    <col min="1035" max="1035" width="2" style="3" bestFit="1" customWidth="1"/>
    <col min="1036" max="1036" width="24.140625" style="3" customWidth="1"/>
    <col min="1037" max="1037" width="16.28515625" style="3" bestFit="1" customWidth="1"/>
    <col min="1038" max="1038" width="10.7109375" style="3"/>
    <col min="1039" max="1039" width="14.7109375" style="3" bestFit="1" customWidth="1"/>
    <col min="1040" max="1040" width="10.7109375" style="3"/>
    <col min="1041" max="1041" width="14.7109375" style="3" customWidth="1"/>
    <col min="1042" max="1281" width="10.7109375" style="3"/>
    <col min="1282" max="1282" width="63" style="3" customWidth="1"/>
    <col min="1283" max="1283" width="1.140625" style="3" customWidth="1"/>
    <col min="1284" max="1284" width="18" style="3" bestFit="1" customWidth="1"/>
    <col min="1285" max="1285" width="1" style="3" customWidth="1"/>
    <col min="1286" max="1286" width="18.28515625" style="3" bestFit="1" customWidth="1"/>
    <col min="1287" max="1287" width="1" style="3" customWidth="1"/>
    <col min="1288" max="1288" width="23.5703125" style="3" bestFit="1" customWidth="1"/>
    <col min="1289" max="1289" width="0.7109375" style="3" customWidth="1"/>
    <col min="1290" max="1290" width="26.7109375" style="3" bestFit="1" customWidth="1"/>
    <col min="1291" max="1291" width="2" style="3" bestFit="1" customWidth="1"/>
    <col min="1292" max="1292" width="24.140625" style="3" customWidth="1"/>
    <col min="1293" max="1293" width="16.28515625" style="3" bestFit="1" customWidth="1"/>
    <col min="1294" max="1294" width="10.7109375" style="3"/>
    <col min="1295" max="1295" width="14.7109375" style="3" bestFit="1" customWidth="1"/>
    <col min="1296" max="1296" width="10.7109375" style="3"/>
    <col min="1297" max="1297" width="14.7109375" style="3" customWidth="1"/>
    <col min="1298" max="1537" width="10.7109375" style="3"/>
    <col min="1538" max="1538" width="63" style="3" customWidth="1"/>
    <col min="1539" max="1539" width="1.140625" style="3" customWidth="1"/>
    <col min="1540" max="1540" width="18" style="3" bestFit="1" customWidth="1"/>
    <col min="1541" max="1541" width="1" style="3" customWidth="1"/>
    <col min="1542" max="1542" width="18.28515625" style="3" bestFit="1" customWidth="1"/>
    <col min="1543" max="1543" width="1" style="3" customWidth="1"/>
    <col min="1544" max="1544" width="23.5703125" style="3" bestFit="1" customWidth="1"/>
    <col min="1545" max="1545" width="0.7109375" style="3" customWidth="1"/>
    <col min="1546" max="1546" width="26.7109375" style="3" bestFit="1" customWidth="1"/>
    <col min="1547" max="1547" width="2" style="3" bestFit="1" customWidth="1"/>
    <col min="1548" max="1548" width="24.140625" style="3" customWidth="1"/>
    <col min="1549" max="1549" width="16.28515625" style="3" bestFit="1" customWidth="1"/>
    <col min="1550" max="1550" width="10.7109375" style="3"/>
    <col min="1551" max="1551" width="14.7109375" style="3" bestFit="1" customWidth="1"/>
    <col min="1552" max="1552" width="10.7109375" style="3"/>
    <col min="1553" max="1553" width="14.7109375" style="3" customWidth="1"/>
    <col min="1554" max="1793" width="10.7109375" style="3"/>
    <col min="1794" max="1794" width="63" style="3" customWidth="1"/>
    <col min="1795" max="1795" width="1.140625" style="3" customWidth="1"/>
    <col min="1796" max="1796" width="18" style="3" bestFit="1" customWidth="1"/>
    <col min="1797" max="1797" width="1" style="3" customWidth="1"/>
    <col min="1798" max="1798" width="18.28515625" style="3" bestFit="1" customWidth="1"/>
    <col min="1799" max="1799" width="1" style="3" customWidth="1"/>
    <col min="1800" max="1800" width="23.5703125" style="3" bestFit="1" customWidth="1"/>
    <col min="1801" max="1801" width="0.7109375" style="3" customWidth="1"/>
    <col min="1802" max="1802" width="26.7109375" style="3" bestFit="1" customWidth="1"/>
    <col min="1803" max="1803" width="2" style="3" bestFit="1" customWidth="1"/>
    <col min="1804" max="1804" width="24.140625" style="3" customWidth="1"/>
    <col min="1805" max="1805" width="16.28515625" style="3" bestFit="1" customWidth="1"/>
    <col min="1806" max="1806" width="10.7109375" style="3"/>
    <col min="1807" max="1807" width="14.7109375" style="3" bestFit="1" customWidth="1"/>
    <col min="1808" max="1808" width="10.7109375" style="3"/>
    <col min="1809" max="1809" width="14.7109375" style="3" customWidth="1"/>
    <col min="1810" max="2049" width="10.7109375" style="3"/>
    <col min="2050" max="2050" width="63" style="3" customWidth="1"/>
    <col min="2051" max="2051" width="1.140625" style="3" customWidth="1"/>
    <col min="2052" max="2052" width="18" style="3" bestFit="1" customWidth="1"/>
    <col min="2053" max="2053" width="1" style="3" customWidth="1"/>
    <col min="2054" max="2054" width="18.28515625" style="3" bestFit="1" customWidth="1"/>
    <col min="2055" max="2055" width="1" style="3" customWidth="1"/>
    <col min="2056" max="2056" width="23.5703125" style="3" bestFit="1" customWidth="1"/>
    <col min="2057" max="2057" width="0.7109375" style="3" customWidth="1"/>
    <col min="2058" max="2058" width="26.7109375" style="3" bestFit="1" customWidth="1"/>
    <col min="2059" max="2059" width="2" style="3" bestFit="1" customWidth="1"/>
    <col min="2060" max="2060" width="24.140625" style="3" customWidth="1"/>
    <col min="2061" max="2061" width="16.28515625" style="3" bestFit="1" customWidth="1"/>
    <col min="2062" max="2062" width="10.7109375" style="3"/>
    <col min="2063" max="2063" width="14.7109375" style="3" bestFit="1" customWidth="1"/>
    <col min="2064" max="2064" width="10.7109375" style="3"/>
    <col min="2065" max="2065" width="14.7109375" style="3" customWidth="1"/>
    <col min="2066" max="2305" width="10.7109375" style="3"/>
    <col min="2306" max="2306" width="63" style="3" customWidth="1"/>
    <col min="2307" max="2307" width="1.140625" style="3" customWidth="1"/>
    <col min="2308" max="2308" width="18" style="3" bestFit="1" customWidth="1"/>
    <col min="2309" max="2309" width="1" style="3" customWidth="1"/>
    <col min="2310" max="2310" width="18.28515625" style="3" bestFit="1" customWidth="1"/>
    <col min="2311" max="2311" width="1" style="3" customWidth="1"/>
    <col min="2312" max="2312" width="23.5703125" style="3" bestFit="1" customWidth="1"/>
    <col min="2313" max="2313" width="0.7109375" style="3" customWidth="1"/>
    <col min="2314" max="2314" width="26.7109375" style="3" bestFit="1" customWidth="1"/>
    <col min="2315" max="2315" width="2" style="3" bestFit="1" customWidth="1"/>
    <col min="2316" max="2316" width="24.140625" style="3" customWidth="1"/>
    <col min="2317" max="2317" width="16.28515625" style="3" bestFit="1" customWidth="1"/>
    <col min="2318" max="2318" width="10.7109375" style="3"/>
    <col min="2319" max="2319" width="14.7109375" style="3" bestFit="1" customWidth="1"/>
    <col min="2320" max="2320" width="10.7109375" style="3"/>
    <col min="2321" max="2321" width="14.7109375" style="3" customWidth="1"/>
    <col min="2322" max="2561" width="10.7109375" style="3"/>
    <col min="2562" max="2562" width="63" style="3" customWidth="1"/>
    <col min="2563" max="2563" width="1.140625" style="3" customWidth="1"/>
    <col min="2564" max="2564" width="18" style="3" bestFit="1" customWidth="1"/>
    <col min="2565" max="2565" width="1" style="3" customWidth="1"/>
    <col min="2566" max="2566" width="18.28515625" style="3" bestFit="1" customWidth="1"/>
    <col min="2567" max="2567" width="1" style="3" customWidth="1"/>
    <col min="2568" max="2568" width="23.5703125" style="3" bestFit="1" customWidth="1"/>
    <col min="2569" max="2569" width="0.7109375" style="3" customWidth="1"/>
    <col min="2570" max="2570" width="26.7109375" style="3" bestFit="1" customWidth="1"/>
    <col min="2571" max="2571" width="2" style="3" bestFit="1" customWidth="1"/>
    <col min="2572" max="2572" width="24.140625" style="3" customWidth="1"/>
    <col min="2573" max="2573" width="16.28515625" style="3" bestFit="1" customWidth="1"/>
    <col min="2574" max="2574" width="10.7109375" style="3"/>
    <col min="2575" max="2575" width="14.7109375" style="3" bestFit="1" customWidth="1"/>
    <col min="2576" max="2576" width="10.7109375" style="3"/>
    <col min="2577" max="2577" width="14.7109375" style="3" customWidth="1"/>
    <col min="2578" max="2817" width="10.7109375" style="3"/>
    <col min="2818" max="2818" width="63" style="3" customWidth="1"/>
    <col min="2819" max="2819" width="1.140625" style="3" customWidth="1"/>
    <col min="2820" max="2820" width="18" style="3" bestFit="1" customWidth="1"/>
    <col min="2821" max="2821" width="1" style="3" customWidth="1"/>
    <col min="2822" max="2822" width="18.28515625" style="3" bestFit="1" customWidth="1"/>
    <col min="2823" max="2823" width="1" style="3" customWidth="1"/>
    <col min="2824" max="2824" width="23.5703125" style="3" bestFit="1" customWidth="1"/>
    <col min="2825" max="2825" width="0.7109375" style="3" customWidth="1"/>
    <col min="2826" max="2826" width="26.7109375" style="3" bestFit="1" customWidth="1"/>
    <col min="2827" max="2827" width="2" style="3" bestFit="1" customWidth="1"/>
    <col min="2828" max="2828" width="24.140625" style="3" customWidth="1"/>
    <col min="2829" max="2829" width="16.28515625" style="3" bestFit="1" customWidth="1"/>
    <col min="2830" max="2830" width="10.7109375" style="3"/>
    <col min="2831" max="2831" width="14.7109375" style="3" bestFit="1" customWidth="1"/>
    <col min="2832" max="2832" width="10.7109375" style="3"/>
    <col min="2833" max="2833" width="14.7109375" style="3" customWidth="1"/>
    <col min="2834" max="3073" width="10.7109375" style="3"/>
    <col min="3074" max="3074" width="63" style="3" customWidth="1"/>
    <col min="3075" max="3075" width="1.140625" style="3" customWidth="1"/>
    <col min="3076" max="3076" width="18" style="3" bestFit="1" customWidth="1"/>
    <col min="3077" max="3077" width="1" style="3" customWidth="1"/>
    <col min="3078" max="3078" width="18.28515625" style="3" bestFit="1" customWidth="1"/>
    <col min="3079" max="3079" width="1" style="3" customWidth="1"/>
    <col min="3080" max="3080" width="23.5703125" style="3" bestFit="1" customWidth="1"/>
    <col min="3081" max="3081" width="0.7109375" style="3" customWidth="1"/>
    <col min="3082" max="3082" width="26.7109375" style="3" bestFit="1" customWidth="1"/>
    <col min="3083" max="3083" width="2" style="3" bestFit="1" customWidth="1"/>
    <col min="3084" max="3084" width="24.140625" style="3" customWidth="1"/>
    <col min="3085" max="3085" width="16.28515625" style="3" bestFit="1" customWidth="1"/>
    <col min="3086" max="3086" width="10.7109375" style="3"/>
    <col min="3087" max="3087" width="14.7109375" style="3" bestFit="1" customWidth="1"/>
    <col min="3088" max="3088" width="10.7109375" style="3"/>
    <col min="3089" max="3089" width="14.7109375" style="3" customWidth="1"/>
    <col min="3090" max="3329" width="10.7109375" style="3"/>
    <col min="3330" max="3330" width="63" style="3" customWidth="1"/>
    <col min="3331" max="3331" width="1.140625" style="3" customWidth="1"/>
    <col min="3332" max="3332" width="18" style="3" bestFit="1" customWidth="1"/>
    <col min="3333" max="3333" width="1" style="3" customWidth="1"/>
    <col min="3334" max="3334" width="18.28515625" style="3" bestFit="1" customWidth="1"/>
    <col min="3335" max="3335" width="1" style="3" customWidth="1"/>
    <col min="3336" max="3336" width="23.5703125" style="3" bestFit="1" customWidth="1"/>
    <col min="3337" max="3337" width="0.7109375" style="3" customWidth="1"/>
    <col min="3338" max="3338" width="26.7109375" style="3" bestFit="1" customWidth="1"/>
    <col min="3339" max="3339" width="2" style="3" bestFit="1" customWidth="1"/>
    <col min="3340" max="3340" width="24.140625" style="3" customWidth="1"/>
    <col min="3341" max="3341" width="16.28515625" style="3" bestFit="1" customWidth="1"/>
    <col min="3342" max="3342" width="10.7109375" style="3"/>
    <col min="3343" max="3343" width="14.7109375" style="3" bestFit="1" customWidth="1"/>
    <col min="3344" max="3344" width="10.7109375" style="3"/>
    <col min="3345" max="3345" width="14.7109375" style="3" customWidth="1"/>
    <col min="3346" max="3585" width="10.7109375" style="3"/>
    <col min="3586" max="3586" width="63" style="3" customWidth="1"/>
    <col min="3587" max="3587" width="1.140625" style="3" customWidth="1"/>
    <col min="3588" max="3588" width="18" style="3" bestFit="1" customWidth="1"/>
    <col min="3589" max="3589" width="1" style="3" customWidth="1"/>
    <col min="3590" max="3590" width="18.28515625" style="3" bestFit="1" customWidth="1"/>
    <col min="3591" max="3591" width="1" style="3" customWidth="1"/>
    <col min="3592" max="3592" width="23.5703125" style="3" bestFit="1" customWidth="1"/>
    <col min="3593" max="3593" width="0.7109375" style="3" customWidth="1"/>
    <col min="3594" max="3594" width="26.7109375" style="3" bestFit="1" customWidth="1"/>
    <col min="3595" max="3595" width="2" style="3" bestFit="1" customWidth="1"/>
    <col min="3596" max="3596" width="24.140625" style="3" customWidth="1"/>
    <col min="3597" max="3597" width="16.28515625" style="3" bestFit="1" customWidth="1"/>
    <col min="3598" max="3598" width="10.7109375" style="3"/>
    <col min="3599" max="3599" width="14.7109375" style="3" bestFit="1" customWidth="1"/>
    <col min="3600" max="3600" width="10.7109375" style="3"/>
    <col min="3601" max="3601" width="14.7109375" style="3" customWidth="1"/>
    <col min="3602" max="3841" width="10.7109375" style="3"/>
    <col min="3842" max="3842" width="63" style="3" customWidth="1"/>
    <col min="3843" max="3843" width="1.140625" style="3" customWidth="1"/>
    <col min="3844" max="3844" width="18" style="3" bestFit="1" customWidth="1"/>
    <col min="3845" max="3845" width="1" style="3" customWidth="1"/>
    <col min="3846" max="3846" width="18.28515625" style="3" bestFit="1" customWidth="1"/>
    <col min="3847" max="3847" width="1" style="3" customWidth="1"/>
    <col min="3848" max="3848" width="23.5703125" style="3" bestFit="1" customWidth="1"/>
    <col min="3849" max="3849" width="0.7109375" style="3" customWidth="1"/>
    <col min="3850" max="3850" width="26.7109375" style="3" bestFit="1" customWidth="1"/>
    <col min="3851" max="3851" width="2" style="3" bestFit="1" customWidth="1"/>
    <col min="3852" max="3852" width="24.140625" style="3" customWidth="1"/>
    <col min="3853" max="3853" width="16.28515625" style="3" bestFit="1" customWidth="1"/>
    <col min="3854" max="3854" width="10.7109375" style="3"/>
    <col min="3855" max="3855" width="14.7109375" style="3" bestFit="1" customWidth="1"/>
    <col min="3856" max="3856" width="10.7109375" style="3"/>
    <col min="3857" max="3857" width="14.7109375" style="3" customWidth="1"/>
    <col min="3858" max="4097" width="10.7109375" style="3"/>
    <col min="4098" max="4098" width="63" style="3" customWidth="1"/>
    <col min="4099" max="4099" width="1.140625" style="3" customWidth="1"/>
    <col min="4100" max="4100" width="18" style="3" bestFit="1" customWidth="1"/>
    <col min="4101" max="4101" width="1" style="3" customWidth="1"/>
    <col min="4102" max="4102" width="18.28515625" style="3" bestFit="1" customWidth="1"/>
    <col min="4103" max="4103" width="1" style="3" customWidth="1"/>
    <col min="4104" max="4104" width="23.5703125" style="3" bestFit="1" customWidth="1"/>
    <col min="4105" max="4105" width="0.7109375" style="3" customWidth="1"/>
    <col min="4106" max="4106" width="26.7109375" style="3" bestFit="1" customWidth="1"/>
    <col min="4107" max="4107" width="2" style="3" bestFit="1" customWidth="1"/>
    <col min="4108" max="4108" width="24.140625" style="3" customWidth="1"/>
    <col min="4109" max="4109" width="16.28515625" style="3" bestFit="1" customWidth="1"/>
    <col min="4110" max="4110" width="10.7109375" style="3"/>
    <col min="4111" max="4111" width="14.7109375" style="3" bestFit="1" customWidth="1"/>
    <col min="4112" max="4112" width="10.7109375" style="3"/>
    <col min="4113" max="4113" width="14.7109375" style="3" customWidth="1"/>
    <col min="4114" max="4353" width="10.7109375" style="3"/>
    <col min="4354" max="4354" width="63" style="3" customWidth="1"/>
    <col min="4355" max="4355" width="1.140625" style="3" customWidth="1"/>
    <col min="4356" max="4356" width="18" style="3" bestFit="1" customWidth="1"/>
    <col min="4357" max="4357" width="1" style="3" customWidth="1"/>
    <col min="4358" max="4358" width="18.28515625" style="3" bestFit="1" customWidth="1"/>
    <col min="4359" max="4359" width="1" style="3" customWidth="1"/>
    <col min="4360" max="4360" width="23.5703125" style="3" bestFit="1" customWidth="1"/>
    <col min="4361" max="4361" width="0.7109375" style="3" customWidth="1"/>
    <col min="4362" max="4362" width="26.7109375" style="3" bestFit="1" customWidth="1"/>
    <col min="4363" max="4363" width="2" style="3" bestFit="1" customWidth="1"/>
    <col min="4364" max="4364" width="24.140625" style="3" customWidth="1"/>
    <col min="4365" max="4365" width="16.28515625" style="3" bestFit="1" customWidth="1"/>
    <col min="4366" max="4366" width="10.7109375" style="3"/>
    <col min="4367" max="4367" width="14.7109375" style="3" bestFit="1" customWidth="1"/>
    <col min="4368" max="4368" width="10.7109375" style="3"/>
    <col min="4369" max="4369" width="14.7109375" style="3" customWidth="1"/>
    <col min="4370" max="4609" width="10.7109375" style="3"/>
    <col min="4610" max="4610" width="63" style="3" customWidth="1"/>
    <col min="4611" max="4611" width="1.140625" style="3" customWidth="1"/>
    <col min="4612" max="4612" width="18" style="3" bestFit="1" customWidth="1"/>
    <col min="4613" max="4613" width="1" style="3" customWidth="1"/>
    <col min="4614" max="4614" width="18.28515625" style="3" bestFit="1" customWidth="1"/>
    <col min="4615" max="4615" width="1" style="3" customWidth="1"/>
    <col min="4616" max="4616" width="23.5703125" style="3" bestFit="1" customWidth="1"/>
    <col min="4617" max="4617" width="0.7109375" style="3" customWidth="1"/>
    <col min="4618" max="4618" width="26.7109375" style="3" bestFit="1" customWidth="1"/>
    <col min="4619" max="4619" width="2" style="3" bestFit="1" customWidth="1"/>
    <col min="4620" max="4620" width="24.140625" style="3" customWidth="1"/>
    <col min="4621" max="4621" width="16.28515625" style="3" bestFit="1" customWidth="1"/>
    <col min="4622" max="4622" width="10.7109375" style="3"/>
    <col min="4623" max="4623" width="14.7109375" style="3" bestFit="1" customWidth="1"/>
    <col min="4624" max="4624" width="10.7109375" style="3"/>
    <col min="4625" max="4625" width="14.7109375" style="3" customWidth="1"/>
    <col min="4626" max="4865" width="10.7109375" style="3"/>
    <col min="4866" max="4866" width="63" style="3" customWidth="1"/>
    <col min="4867" max="4867" width="1.140625" style="3" customWidth="1"/>
    <col min="4868" max="4868" width="18" style="3" bestFit="1" customWidth="1"/>
    <col min="4869" max="4869" width="1" style="3" customWidth="1"/>
    <col min="4870" max="4870" width="18.28515625" style="3" bestFit="1" customWidth="1"/>
    <col min="4871" max="4871" width="1" style="3" customWidth="1"/>
    <col min="4872" max="4872" width="23.5703125" style="3" bestFit="1" customWidth="1"/>
    <col min="4873" max="4873" width="0.7109375" style="3" customWidth="1"/>
    <col min="4874" max="4874" width="26.7109375" style="3" bestFit="1" customWidth="1"/>
    <col min="4875" max="4875" width="2" style="3" bestFit="1" customWidth="1"/>
    <col min="4876" max="4876" width="24.140625" style="3" customWidth="1"/>
    <col min="4877" max="4877" width="16.28515625" style="3" bestFit="1" customWidth="1"/>
    <col min="4878" max="4878" width="10.7109375" style="3"/>
    <col min="4879" max="4879" width="14.7109375" style="3" bestFit="1" customWidth="1"/>
    <col min="4880" max="4880" width="10.7109375" style="3"/>
    <col min="4881" max="4881" width="14.7109375" style="3" customWidth="1"/>
    <col min="4882" max="5121" width="10.7109375" style="3"/>
    <col min="5122" max="5122" width="63" style="3" customWidth="1"/>
    <col min="5123" max="5123" width="1.140625" style="3" customWidth="1"/>
    <col min="5124" max="5124" width="18" style="3" bestFit="1" customWidth="1"/>
    <col min="5125" max="5125" width="1" style="3" customWidth="1"/>
    <col min="5126" max="5126" width="18.28515625" style="3" bestFit="1" customWidth="1"/>
    <col min="5127" max="5127" width="1" style="3" customWidth="1"/>
    <col min="5128" max="5128" width="23.5703125" style="3" bestFit="1" customWidth="1"/>
    <col min="5129" max="5129" width="0.7109375" style="3" customWidth="1"/>
    <col min="5130" max="5130" width="26.7109375" style="3" bestFit="1" customWidth="1"/>
    <col min="5131" max="5131" width="2" style="3" bestFit="1" customWidth="1"/>
    <col min="5132" max="5132" width="24.140625" style="3" customWidth="1"/>
    <col min="5133" max="5133" width="16.28515625" style="3" bestFit="1" customWidth="1"/>
    <col min="5134" max="5134" width="10.7109375" style="3"/>
    <col min="5135" max="5135" width="14.7109375" style="3" bestFit="1" customWidth="1"/>
    <col min="5136" max="5136" width="10.7109375" style="3"/>
    <col min="5137" max="5137" width="14.7109375" style="3" customWidth="1"/>
    <col min="5138" max="5377" width="10.7109375" style="3"/>
    <col min="5378" max="5378" width="63" style="3" customWidth="1"/>
    <col min="5379" max="5379" width="1.140625" style="3" customWidth="1"/>
    <col min="5380" max="5380" width="18" style="3" bestFit="1" customWidth="1"/>
    <col min="5381" max="5381" width="1" style="3" customWidth="1"/>
    <col min="5382" max="5382" width="18.28515625" style="3" bestFit="1" customWidth="1"/>
    <col min="5383" max="5383" width="1" style="3" customWidth="1"/>
    <col min="5384" max="5384" width="23.5703125" style="3" bestFit="1" customWidth="1"/>
    <col min="5385" max="5385" width="0.7109375" style="3" customWidth="1"/>
    <col min="5386" max="5386" width="26.7109375" style="3" bestFit="1" customWidth="1"/>
    <col min="5387" max="5387" width="2" style="3" bestFit="1" customWidth="1"/>
    <col min="5388" max="5388" width="24.140625" style="3" customWidth="1"/>
    <col min="5389" max="5389" width="16.28515625" style="3" bestFit="1" customWidth="1"/>
    <col min="5390" max="5390" width="10.7109375" style="3"/>
    <col min="5391" max="5391" width="14.7109375" style="3" bestFit="1" customWidth="1"/>
    <col min="5392" max="5392" width="10.7109375" style="3"/>
    <col min="5393" max="5393" width="14.7109375" style="3" customWidth="1"/>
    <col min="5394" max="5633" width="10.7109375" style="3"/>
    <col min="5634" max="5634" width="63" style="3" customWidth="1"/>
    <col min="5635" max="5635" width="1.140625" style="3" customWidth="1"/>
    <col min="5636" max="5636" width="18" style="3" bestFit="1" customWidth="1"/>
    <col min="5637" max="5637" width="1" style="3" customWidth="1"/>
    <col min="5638" max="5638" width="18.28515625" style="3" bestFit="1" customWidth="1"/>
    <col min="5639" max="5639" width="1" style="3" customWidth="1"/>
    <col min="5640" max="5640" width="23.5703125" style="3" bestFit="1" customWidth="1"/>
    <col min="5641" max="5641" width="0.7109375" style="3" customWidth="1"/>
    <col min="5642" max="5642" width="26.7109375" style="3" bestFit="1" customWidth="1"/>
    <col min="5643" max="5643" width="2" style="3" bestFit="1" customWidth="1"/>
    <col min="5644" max="5644" width="24.140625" style="3" customWidth="1"/>
    <col min="5645" max="5645" width="16.28515625" style="3" bestFit="1" customWidth="1"/>
    <col min="5646" max="5646" width="10.7109375" style="3"/>
    <col min="5647" max="5647" width="14.7109375" style="3" bestFit="1" customWidth="1"/>
    <col min="5648" max="5648" width="10.7109375" style="3"/>
    <col min="5649" max="5649" width="14.7109375" style="3" customWidth="1"/>
    <col min="5650" max="5889" width="10.7109375" style="3"/>
    <col min="5890" max="5890" width="63" style="3" customWidth="1"/>
    <col min="5891" max="5891" width="1.140625" style="3" customWidth="1"/>
    <col min="5892" max="5892" width="18" style="3" bestFit="1" customWidth="1"/>
    <col min="5893" max="5893" width="1" style="3" customWidth="1"/>
    <col min="5894" max="5894" width="18.28515625" style="3" bestFit="1" customWidth="1"/>
    <col min="5895" max="5895" width="1" style="3" customWidth="1"/>
    <col min="5896" max="5896" width="23.5703125" style="3" bestFit="1" customWidth="1"/>
    <col min="5897" max="5897" width="0.7109375" style="3" customWidth="1"/>
    <col min="5898" max="5898" width="26.7109375" style="3" bestFit="1" customWidth="1"/>
    <col min="5899" max="5899" width="2" style="3" bestFit="1" customWidth="1"/>
    <col min="5900" max="5900" width="24.140625" style="3" customWidth="1"/>
    <col min="5901" max="5901" width="16.28515625" style="3" bestFit="1" customWidth="1"/>
    <col min="5902" max="5902" width="10.7109375" style="3"/>
    <col min="5903" max="5903" width="14.7109375" style="3" bestFit="1" customWidth="1"/>
    <col min="5904" max="5904" width="10.7109375" style="3"/>
    <col min="5905" max="5905" width="14.7109375" style="3" customWidth="1"/>
    <col min="5906" max="6145" width="10.7109375" style="3"/>
    <col min="6146" max="6146" width="63" style="3" customWidth="1"/>
    <col min="6147" max="6147" width="1.140625" style="3" customWidth="1"/>
    <col min="6148" max="6148" width="18" style="3" bestFit="1" customWidth="1"/>
    <col min="6149" max="6149" width="1" style="3" customWidth="1"/>
    <col min="6150" max="6150" width="18.28515625" style="3" bestFit="1" customWidth="1"/>
    <col min="6151" max="6151" width="1" style="3" customWidth="1"/>
    <col min="6152" max="6152" width="23.5703125" style="3" bestFit="1" customWidth="1"/>
    <col min="6153" max="6153" width="0.7109375" style="3" customWidth="1"/>
    <col min="6154" max="6154" width="26.7109375" style="3" bestFit="1" customWidth="1"/>
    <col min="6155" max="6155" width="2" style="3" bestFit="1" customWidth="1"/>
    <col min="6156" max="6156" width="24.140625" style="3" customWidth="1"/>
    <col min="6157" max="6157" width="16.28515625" style="3" bestFit="1" customWidth="1"/>
    <col min="6158" max="6158" width="10.7109375" style="3"/>
    <col min="6159" max="6159" width="14.7109375" style="3" bestFit="1" customWidth="1"/>
    <col min="6160" max="6160" width="10.7109375" style="3"/>
    <col min="6161" max="6161" width="14.7109375" style="3" customWidth="1"/>
    <col min="6162" max="6401" width="10.7109375" style="3"/>
    <col min="6402" max="6402" width="63" style="3" customWidth="1"/>
    <col min="6403" max="6403" width="1.140625" style="3" customWidth="1"/>
    <col min="6404" max="6404" width="18" style="3" bestFit="1" customWidth="1"/>
    <col min="6405" max="6405" width="1" style="3" customWidth="1"/>
    <col min="6406" max="6406" width="18.28515625" style="3" bestFit="1" customWidth="1"/>
    <col min="6407" max="6407" width="1" style="3" customWidth="1"/>
    <col min="6408" max="6408" width="23.5703125" style="3" bestFit="1" customWidth="1"/>
    <col min="6409" max="6409" width="0.7109375" style="3" customWidth="1"/>
    <col min="6410" max="6410" width="26.7109375" style="3" bestFit="1" customWidth="1"/>
    <col min="6411" max="6411" width="2" style="3" bestFit="1" customWidth="1"/>
    <col min="6412" max="6412" width="24.140625" style="3" customWidth="1"/>
    <col min="6413" max="6413" width="16.28515625" style="3" bestFit="1" customWidth="1"/>
    <col min="6414" max="6414" width="10.7109375" style="3"/>
    <col min="6415" max="6415" width="14.7109375" style="3" bestFit="1" customWidth="1"/>
    <col min="6416" max="6416" width="10.7109375" style="3"/>
    <col min="6417" max="6417" width="14.7109375" style="3" customWidth="1"/>
    <col min="6418" max="6657" width="10.7109375" style="3"/>
    <col min="6658" max="6658" width="63" style="3" customWidth="1"/>
    <col min="6659" max="6659" width="1.140625" style="3" customWidth="1"/>
    <col min="6660" max="6660" width="18" style="3" bestFit="1" customWidth="1"/>
    <col min="6661" max="6661" width="1" style="3" customWidth="1"/>
    <col min="6662" max="6662" width="18.28515625" style="3" bestFit="1" customWidth="1"/>
    <col min="6663" max="6663" width="1" style="3" customWidth="1"/>
    <col min="6664" max="6664" width="23.5703125" style="3" bestFit="1" customWidth="1"/>
    <col min="6665" max="6665" width="0.7109375" style="3" customWidth="1"/>
    <col min="6666" max="6666" width="26.7109375" style="3" bestFit="1" customWidth="1"/>
    <col min="6667" max="6667" width="2" style="3" bestFit="1" customWidth="1"/>
    <col min="6668" max="6668" width="24.140625" style="3" customWidth="1"/>
    <col min="6669" max="6669" width="16.28515625" style="3" bestFit="1" customWidth="1"/>
    <col min="6670" max="6670" width="10.7109375" style="3"/>
    <col min="6671" max="6671" width="14.7109375" style="3" bestFit="1" customWidth="1"/>
    <col min="6672" max="6672" width="10.7109375" style="3"/>
    <col min="6673" max="6673" width="14.7109375" style="3" customWidth="1"/>
    <col min="6674" max="6913" width="10.7109375" style="3"/>
    <col min="6914" max="6914" width="63" style="3" customWidth="1"/>
    <col min="6915" max="6915" width="1.140625" style="3" customWidth="1"/>
    <col min="6916" max="6916" width="18" style="3" bestFit="1" customWidth="1"/>
    <col min="6917" max="6917" width="1" style="3" customWidth="1"/>
    <col min="6918" max="6918" width="18.28515625" style="3" bestFit="1" customWidth="1"/>
    <col min="6919" max="6919" width="1" style="3" customWidth="1"/>
    <col min="6920" max="6920" width="23.5703125" style="3" bestFit="1" customWidth="1"/>
    <col min="6921" max="6921" width="0.7109375" style="3" customWidth="1"/>
    <col min="6922" max="6922" width="26.7109375" style="3" bestFit="1" customWidth="1"/>
    <col min="6923" max="6923" width="2" style="3" bestFit="1" customWidth="1"/>
    <col min="6924" max="6924" width="24.140625" style="3" customWidth="1"/>
    <col min="6925" max="6925" width="16.28515625" style="3" bestFit="1" customWidth="1"/>
    <col min="6926" max="6926" width="10.7109375" style="3"/>
    <col min="6927" max="6927" width="14.7109375" style="3" bestFit="1" customWidth="1"/>
    <col min="6928" max="6928" width="10.7109375" style="3"/>
    <col min="6929" max="6929" width="14.7109375" style="3" customWidth="1"/>
    <col min="6930" max="7169" width="10.7109375" style="3"/>
    <col min="7170" max="7170" width="63" style="3" customWidth="1"/>
    <col min="7171" max="7171" width="1.140625" style="3" customWidth="1"/>
    <col min="7172" max="7172" width="18" style="3" bestFit="1" customWidth="1"/>
    <col min="7173" max="7173" width="1" style="3" customWidth="1"/>
    <col min="7174" max="7174" width="18.28515625" style="3" bestFit="1" customWidth="1"/>
    <col min="7175" max="7175" width="1" style="3" customWidth="1"/>
    <col min="7176" max="7176" width="23.5703125" style="3" bestFit="1" customWidth="1"/>
    <col min="7177" max="7177" width="0.7109375" style="3" customWidth="1"/>
    <col min="7178" max="7178" width="26.7109375" style="3" bestFit="1" customWidth="1"/>
    <col min="7179" max="7179" width="2" style="3" bestFit="1" customWidth="1"/>
    <col min="7180" max="7180" width="24.140625" style="3" customWidth="1"/>
    <col min="7181" max="7181" width="16.28515625" style="3" bestFit="1" customWidth="1"/>
    <col min="7182" max="7182" width="10.7109375" style="3"/>
    <col min="7183" max="7183" width="14.7109375" style="3" bestFit="1" customWidth="1"/>
    <col min="7184" max="7184" width="10.7109375" style="3"/>
    <col min="7185" max="7185" width="14.7109375" style="3" customWidth="1"/>
    <col min="7186" max="7425" width="10.7109375" style="3"/>
    <col min="7426" max="7426" width="63" style="3" customWidth="1"/>
    <col min="7427" max="7427" width="1.140625" style="3" customWidth="1"/>
    <col min="7428" max="7428" width="18" style="3" bestFit="1" customWidth="1"/>
    <col min="7429" max="7429" width="1" style="3" customWidth="1"/>
    <col min="7430" max="7430" width="18.28515625" style="3" bestFit="1" customWidth="1"/>
    <col min="7431" max="7431" width="1" style="3" customWidth="1"/>
    <col min="7432" max="7432" width="23.5703125" style="3" bestFit="1" customWidth="1"/>
    <col min="7433" max="7433" width="0.7109375" style="3" customWidth="1"/>
    <col min="7434" max="7434" width="26.7109375" style="3" bestFit="1" customWidth="1"/>
    <col min="7435" max="7435" width="2" style="3" bestFit="1" customWidth="1"/>
    <col min="7436" max="7436" width="24.140625" style="3" customWidth="1"/>
    <col min="7437" max="7437" width="16.28515625" style="3" bestFit="1" customWidth="1"/>
    <col min="7438" max="7438" width="10.7109375" style="3"/>
    <col min="7439" max="7439" width="14.7109375" style="3" bestFit="1" customWidth="1"/>
    <col min="7440" max="7440" width="10.7109375" style="3"/>
    <col min="7441" max="7441" width="14.7109375" style="3" customWidth="1"/>
    <col min="7442" max="7681" width="10.7109375" style="3"/>
    <col min="7682" max="7682" width="63" style="3" customWidth="1"/>
    <col min="7683" max="7683" width="1.140625" style="3" customWidth="1"/>
    <col min="7684" max="7684" width="18" style="3" bestFit="1" customWidth="1"/>
    <col min="7685" max="7685" width="1" style="3" customWidth="1"/>
    <col min="7686" max="7686" width="18.28515625" style="3" bestFit="1" customWidth="1"/>
    <col min="7687" max="7687" width="1" style="3" customWidth="1"/>
    <col min="7688" max="7688" width="23.5703125" style="3" bestFit="1" customWidth="1"/>
    <col min="7689" max="7689" width="0.7109375" style="3" customWidth="1"/>
    <col min="7690" max="7690" width="26.7109375" style="3" bestFit="1" customWidth="1"/>
    <col min="7691" max="7691" width="2" style="3" bestFit="1" customWidth="1"/>
    <col min="7692" max="7692" width="24.140625" style="3" customWidth="1"/>
    <col min="7693" max="7693" width="16.28515625" style="3" bestFit="1" customWidth="1"/>
    <col min="7694" max="7694" width="10.7109375" style="3"/>
    <col min="7695" max="7695" width="14.7109375" style="3" bestFit="1" customWidth="1"/>
    <col min="7696" max="7696" width="10.7109375" style="3"/>
    <col min="7697" max="7697" width="14.7109375" style="3" customWidth="1"/>
    <col min="7698" max="7937" width="10.7109375" style="3"/>
    <col min="7938" max="7938" width="63" style="3" customWidth="1"/>
    <col min="7939" max="7939" width="1.140625" style="3" customWidth="1"/>
    <col min="7940" max="7940" width="18" style="3" bestFit="1" customWidth="1"/>
    <col min="7941" max="7941" width="1" style="3" customWidth="1"/>
    <col min="7942" max="7942" width="18.28515625" style="3" bestFit="1" customWidth="1"/>
    <col min="7943" max="7943" width="1" style="3" customWidth="1"/>
    <col min="7944" max="7944" width="23.5703125" style="3" bestFit="1" customWidth="1"/>
    <col min="7945" max="7945" width="0.7109375" style="3" customWidth="1"/>
    <col min="7946" max="7946" width="26.7109375" style="3" bestFit="1" customWidth="1"/>
    <col min="7947" max="7947" width="2" style="3" bestFit="1" customWidth="1"/>
    <col min="7948" max="7948" width="24.140625" style="3" customWidth="1"/>
    <col min="7949" max="7949" width="16.28515625" style="3" bestFit="1" customWidth="1"/>
    <col min="7950" max="7950" width="10.7109375" style="3"/>
    <col min="7951" max="7951" width="14.7109375" style="3" bestFit="1" customWidth="1"/>
    <col min="7952" max="7952" width="10.7109375" style="3"/>
    <col min="7953" max="7953" width="14.7109375" style="3" customWidth="1"/>
    <col min="7954" max="8193" width="10.7109375" style="3"/>
    <col min="8194" max="8194" width="63" style="3" customWidth="1"/>
    <col min="8195" max="8195" width="1.140625" style="3" customWidth="1"/>
    <col min="8196" max="8196" width="18" style="3" bestFit="1" customWidth="1"/>
    <col min="8197" max="8197" width="1" style="3" customWidth="1"/>
    <col min="8198" max="8198" width="18.28515625" style="3" bestFit="1" customWidth="1"/>
    <col min="8199" max="8199" width="1" style="3" customWidth="1"/>
    <col min="8200" max="8200" width="23.5703125" style="3" bestFit="1" customWidth="1"/>
    <col min="8201" max="8201" width="0.7109375" style="3" customWidth="1"/>
    <col min="8202" max="8202" width="26.7109375" style="3" bestFit="1" customWidth="1"/>
    <col min="8203" max="8203" width="2" style="3" bestFit="1" customWidth="1"/>
    <col min="8204" max="8204" width="24.140625" style="3" customWidth="1"/>
    <col min="8205" max="8205" width="16.28515625" style="3" bestFit="1" customWidth="1"/>
    <col min="8206" max="8206" width="10.7109375" style="3"/>
    <col min="8207" max="8207" width="14.7109375" style="3" bestFit="1" customWidth="1"/>
    <col min="8208" max="8208" width="10.7109375" style="3"/>
    <col min="8209" max="8209" width="14.7109375" style="3" customWidth="1"/>
    <col min="8210" max="8449" width="10.7109375" style="3"/>
    <col min="8450" max="8450" width="63" style="3" customWidth="1"/>
    <col min="8451" max="8451" width="1.140625" style="3" customWidth="1"/>
    <col min="8452" max="8452" width="18" style="3" bestFit="1" customWidth="1"/>
    <col min="8453" max="8453" width="1" style="3" customWidth="1"/>
    <col min="8454" max="8454" width="18.28515625" style="3" bestFit="1" customWidth="1"/>
    <col min="8455" max="8455" width="1" style="3" customWidth="1"/>
    <col min="8456" max="8456" width="23.5703125" style="3" bestFit="1" customWidth="1"/>
    <col min="8457" max="8457" width="0.7109375" style="3" customWidth="1"/>
    <col min="8458" max="8458" width="26.7109375" style="3" bestFit="1" customWidth="1"/>
    <col min="8459" max="8459" width="2" style="3" bestFit="1" customWidth="1"/>
    <col min="8460" max="8460" width="24.140625" style="3" customWidth="1"/>
    <col min="8461" max="8461" width="16.28515625" style="3" bestFit="1" customWidth="1"/>
    <col min="8462" max="8462" width="10.7109375" style="3"/>
    <col min="8463" max="8463" width="14.7109375" style="3" bestFit="1" customWidth="1"/>
    <col min="8464" max="8464" width="10.7109375" style="3"/>
    <col min="8465" max="8465" width="14.7109375" style="3" customWidth="1"/>
    <col min="8466" max="8705" width="10.7109375" style="3"/>
    <col min="8706" max="8706" width="63" style="3" customWidth="1"/>
    <col min="8707" max="8707" width="1.140625" style="3" customWidth="1"/>
    <col min="8708" max="8708" width="18" style="3" bestFit="1" customWidth="1"/>
    <col min="8709" max="8709" width="1" style="3" customWidth="1"/>
    <col min="8710" max="8710" width="18.28515625" style="3" bestFit="1" customWidth="1"/>
    <col min="8711" max="8711" width="1" style="3" customWidth="1"/>
    <col min="8712" max="8712" width="23.5703125" style="3" bestFit="1" customWidth="1"/>
    <col min="8713" max="8713" width="0.7109375" style="3" customWidth="1"/>
    <col min="8714" max="8714" width="26.7109375" style="3" bestFit="1" customWidth="1"/>
    <col min="8715" max="8715" width="2" style="3" bestFit="1" customWidth="1"/>
    <col min="8716" max="8716" width="24.140625" style="3" customWidth="1"/>
    <col min="8717" max="8717" width="16.28515625" style="3" bestFit="1" customWidth="1"/>
    <col min="8718" max="8718" width="10.7109375" style="3"/>
    <col min="8719" max="8719" width="14.7109375" style="3" bestFit="1" customWidth="1"/>
    <col min="8720" max="8720" width="10.7109375" style="3"/>
    <col min="8721" max="8721" width="14.7109375" style="3" customWidth="1"/>
    <col min="8722" max="8961" width="10.7109375" style="3"/>
    <col min="8962" max="8962" width="63" style="3" customWidth="1"/>
    <col min="8963" max="8963" width="1.140625" style="3" customWidth="1"/>
    <col min="8964" max="8964" width="18" style="3" bestFit="1" customWidth="1"/>
    <col min="8965" max="8965" width="1" style="3" customWidth="1"/>
    <col min="8966" max="8966" width="18.28515625" style="3" bestFit="1" customWidth="1"/>
    <col min="8967" max="8967" width="1" style="3" customWidth="1"/>
    <col min="8968" max="8968" width="23.5703125" style="3" bestFit="1" customWidth="1"/>
    <col min="8969" max="8969" width="0.7109375" style="3" customWidth="1"/>
    <col min="8970" max="8970" width="26.7109375" style="3" bestFit="1" customWidth="1"/>
    <col min="8971" max="8971" width="2" style="3" bestFit="1" customWidth="1"/>
    <col min="8972" max="8972" width="24.140625" style="3" customWidth="1"/>
    <col min="8973" max="8973" width="16.28515625" style="3" bestFit="1" customWidth="1"/>
    <col min="8974" max="8974" width="10.7109375" style="3"/>
    <col min="8975" max="8975" width="14.7109375" style="3" bestFit="1" customWidth="1"/>
    <col min="8976" max="8976" width="10.7109375" style="3"/>
    <col min="8977" max="8977" width="14.7109375" style="3" customWidth="1"/>
    <col min="8978" max="9217" width="10.7109375" style="3"/>
    <col min="9218" max="9218" width="63" style="3" customWidth="1"/>
    <col min="9219" max="9219" width="1.140625" style="3" customWidth="1"/>
    <col min="9220" max="9220" width="18" style="3" bestFit="1" customWidth="1"/>
    <col min="9221" max="9221" width="1" style="3" customWidth="1"/>
    <col min="9222" max="9222" width="18.28515625" style="3" bestFit="1" customWidth="1"/>
    <col min="9223" max="9223" width="1" style="3" customWidth="1"/>
    <col min="9224" max="9224" width="23.5703125" style="3" bestFit="1" customWidth="1"/>
    <col min="9225" max="9225" width="0.7109375" style="3" customWidth="1"/>
    <col min="9226" max="9226" width="26.7109375" style="3" bestFit="1" customWidth="1"/>
    <col min="9227" max="9227" width="2" style="3" bestFit="1" customWidth="1"/>
    <col min="9228" max="9228" width="24.140625" style="3" customWidth="1"/>
    <col min="9229" max="9229" width="16.28515625" style="3" bestFit="1" customWidth="1"/>
    <col min="9230" max="9230" width="10.7109375" style="3"/>
    <col min="9231" max="9231" width="14.7109375" style="3" bestFit="1" customWidth="1"/>
    <col min="9232" max="9232" width="10.7109375" style="3"/>
    <col min="9233" max="9233" width="14.7109375" style="3" customWidth="1"/>
    <col min="9234" max="9473" width="10.7109375" style="3"/>
    <col min="9474" max="9474" width="63" style="3" customWidth="1"/>
    <col min="9475" max="9475" width="1.140625" style="3" customWidth="1"/>
    <col min="9476" max="9476" width="18" style="3" bestFit="1" customWidth="1"/>
    <col min="9477" max="9477" width="1" style="3" customWidth="1"/>
    <col min="9478" max="9478" width="18.28515625" style="3" bestFit="1" customWidth="1"/>
    <col min="9479" max="9479" width="1" style="3" customWidth="1"/>
    <col min="9480" max="9480" width="23.5703125" style="3" bestFit="1" customWidth="1"/>
    <col min="9481" max="9481" width="0.7109375" style="3" customWidth="1"/>
    <col min="9482" max="9482" width="26.7109375" style="3" bestFit="1" customWidth="1"/>
    <col min="9483" max="9483" width="2" style="3" bestFit="1" customWidth="1"/>
    <col min="9484" max="9484" width="24.140625" style="3" customWidth="1"/>
    <col min="9485" max="9485" width="16.28515625" style="3" bestFit="1" customWidth="1"/>
    <col min="9486" max="9486" width="10.7109375" style="3"/>
    <col min="9487" max="9487" width="14.7109375" style="3" bestFit="1" customWidth="1"/>
    <col min="9488" max="9488" width="10.7109375" style="3"/>
    <col min="9489" max="9489" width="14.7109375" style="3" customWidth="1"/>
    <col min="9490" max="9729" width="10.7109375" style="3"/>
    <col min="9730" max="9730" width="63" style="3" customWidth="1"/>
    <col min="9731" max="9731" width="1.140625" style="3" customWidth="1"/>
    <col min="9732" max="9732" width="18" style="3" bestFit="1" customWidth="1"/>
    <col min="9733" max="9733" width="1" style="3" customWidth="1"/>
    <col min="9734" max="9734" width="18.28515625" style="3" bestFit="1" customWidth="1"/>
    <col min="9735" max="9735" width="1" style="3" customWidth="1"/>
    <col min="9736" max="9736" width="23.5703125" style="3" bestFit="1" customWidth="1"/>
    <col min="9737" max="9737" width="0.7109375" style="3" customWidth="1"/>
    <col min="9738" max="9738" width="26.7109375" style="3" bestFit="1" customWidth="1"/>
    <col min="9739" max="9739" width="2" style="3" bestFit="1" customWidth="1"/>
    <col min="9740" max="9740" width="24.140625" style="3" customWidth="1"/>
    <col min="9741" max="9741" width="16.28515625" style="3" bestFit="1" customWidth="1"/>
    <col min="9742" max="9742" width="10.7109375" style="3"/>
    <col min="9743" max="9743" width="14.7109375" style="3" bestFit="1" customWidth="1"/>
    <col min="9744" max="9744" width="10.7109375" style="3"/>
    <col min="9745" max="9745" width="14.7109375" style="3" customWidth="1"/>
    <col min="9746" max="9985" width="10.7109375" style="3"/>
    <col min="9986" max="9986" width="63" style="3" customWidth="1"/>
    <col min="9987" max="9987" width="1.140625" style="3" customWidth="1"/>
    <col min="9988" max="9988" width="18" style="3" bestFit="1" customWidth="1"/>
    <col min="9989" max="9989" width="1" style="3" customWidth="1"/>
    <col min="9990" max="9990" width="18.28515625" style="3" bestFit="1" customWidth="1"/>
    <col min="9991" max="9991" width="1" style="3" customWidth="1"/>
    <col min="9992" max="9992" width="23.5703125" style="3" bestFit="1" customWidth="1"/>
    <col min="9993" max="9993" width="0.7109375" style="3" customWidth="1"/>
    <col min="9994" max="9994" width="26.7109375" style="3" bestFit="1" customWidth="1"/>
    <col min="9995" max="9995" width="2" style="3" bestFit="1" customWidth="1"/>
    <col min="9996" max="9996" width="24.140625" style="3" customWidth="1"/>
    <col min="9997" max="9997" width="16.28515625" style="3" bestFit="1" customWidth="1"/>
    <col min="9998" max="9998" width="10.7109375" style="3"/>
    <col min="9999" max="9999" width="14.7109375" style="3" bestFit="1" customWidth="1"/>
    <col min="10000" max="10000" width="10.7109375" style="3"/>
    <col min="10001" max="10001" width="14.7109375" style="3" customWidth="1"/>
    <col min="10002" max="10241" width="10.7109375" style="3"/>
    <col min="10242" max="10242" width="63" style="3" customWidth="1"/>
    <col min="10243" max="10243" width="1.140625" style="3" customWidth="1"/>
    <col min="10244" max="10244" width="18" style="3" bestFit="1" customWidth="1"/>
    <col min="10245" max="10245" width="1" style="3" customWidth="1"/>
    <col min="10246" max="10246" width="18.28515625" style="3" bestFit="1" customWidth="1"/>
    <col min="10247" max="10247" width="1" style="3" customWidth="1"/>
    <col min="10248" max="10248" width="23.5703125" style="3" bestFit="1" customWidth="1"/>
    <col min="10249" max="10249" width="0.7109375" style="3" customWidth="1"/>
    <col min="10250" max="10250" width="26.7109375" style="3" bestFit="1" customWidth="1"/>
    <col min="10251" max="10251" width="2" style="3" bestFit="1" customWidth="1"/>
    <col min="10252" max="10252" width="24.140625" style="3" customWidth="1"/>
    <col min="10253" max="10253" width="16.28515625" style="3" bestFit="1" customWidth="1"/>
    <col min="10254" max="10254" width="10.7109375" style="3"/>
    <col min="10255" max="10255" width="14.7109375" style="3" bestFit="1" customWidth="1"/>
    <col min="10256" max="10256" width="10.7109375" style="3"/>
    <col min="10257" max="10257" width="14.7109375" style="3" customWidth="1"/>
    <col min="10258" max="10497" width="10.7109375" style="3"/>
    <col min="10498" max="10498" width="63" style="3" customWidth="1"/>
    <col min="10499" max="10499" width="1.140625" style="3" customWidth="1"/>
    <col min="10500" max="10500" width="18" style="3" bestFit="1" customWidth="1"/>
    <col min="10501" max="10501" width="1" style="3" customWidth="1"/>
    <col min="10502" max="10502" width="18.28515625" style="3" bestFit="1" customWidth="1"/>
    <col min="10503" max="10503" width="1" style="3" customWidth="1"/>
    <col min="10504" max="10504" width="23.5703125" style="3" bestFit="1" customWidth="1"/>
    <col min="10505" max="10505" width="0.7109375" style="3" customWidth="1"/>
    <col min="10506" max="10506" width="26.7109375" style="3" bestFit="1" customWidth="1"/>
    <col min="10507" max="10507" width="2" style="3" bestFit="1" customWidth="1"/>
    <col min="10508" max="10508" width="24.140625" style="3" customWidth="1"/>
    <col min="10509" max="10509" width="16.28515625" style="3" bestFit="1" customWidth="1"/>
    <col min="10510" max="10510" width="10.7109375" style="3"/>
    <col min="10511" max="10511" width="14.7109375" style="3" bestFit="1" customWidth="1"/>
    <col min="10512" max="10512" width="10.7109375" style="3"/>
    <col min="10513" max="10513" width="14.7109375" style="3" customWidth="1"/>
    <col min="10514" max="10753" width="10.7109375" style="3"/>
    <col min="10754" max="10754" width="63" style="3" customWidth="1"/>
    <col min="10755" max="10755" width="1.140625" style="3" customWidth="1"/>
    <col min="10756" max="10756" width="18" style="3" bestFit="1" customWidth="1"/>
    <col min="10757" max="10757" width="1" style="3" customWidth="1"/>
    <col min="10758" max="10758" width="18.28515625" style="3" bestFit="1" customWidth="1"/>
    <col min="10759" max="10759" width="1" style="3" customWidth="1"/>
    <col min="10760" max="10760" width="23.5703125" style="3" bestFit="1" customWidth="1"/>
    <col min="10761" max="10761" width="0.7109375" style="3" customWidth="1"/>
    <col min="10762" max="10762" width="26.7109375" style="3" bestFit="1" customWidth="1"/>
    <col min="10763" max="10763" width="2" style="3" bestFit="1" customWidth="1"/>
    <col min="10764" max="10764" width="24.140625" style="3" customWidth="1"/>
    <col min="10765" max="10765" width="16.28515625" style="3" bestFit="1" customWidth="1"/>
    <col min="10766" max="10766" width="10.7109375" style="3"/>
    <col min="10767" max="10767" width="14.7109375" style="3" bestFit="1" customWidth="1"/>
    <col min="10768" max="10768" width="10.7109375" style="3"/>
    <col min="10769" max="10769" width="14.7109375" style="3" customWidth="1"/>
    <col min="10770" max="11009" width="10.7109375" style="3"/>
    <col min="11010" max="11010" width="63" style="3" customWidth="1"/>
    <col min="11011" max="11011" width="1.140625" style="3" customWidth="1"/>
    <col min="11012" max="11012" width="18" style="3" bestFit="1" customWidth="1"/>
    <col min="11013" max="11013" width="1" style="3" customWidth="1"/>
    <col min="11014" max="11014" width="18.28515625" style="3" bestFit="1" customWidth="1"/>
    <col min="11015" max="11015" width="1" style="3" customWidth="1"/>
    <col min="11016" max="11016" width="23.5703125" style="3" bestFit="1" customWidth="1"/>
    <col min="11017" max="11017" width="0.7109375" style="3" customWidth="1"/>
    <col min="11018" max="11018" width="26.7109375" style="3" bestFit="1" customWidth="1"/>
    <col min="11019" max="11019" width="2" style="3" bestFit="1" customWidth="1"/>
    <col min="11020" max="11020" width="24.140625" style="3" customWidth="1"/>
    <col min="11021" max="11021" width="16.28515625" style="3" bestFit="1" customWidth="1"/>
    <col min="11022" max="11022" width="10.7109375" style="3"/>
    <col min="11023" max="11023" width="14.7109375" style="3" bestFit="1" customWidth="1"/>
    <col min="11024" max="11024" width="10.7109375" style="3"/>
    <col min="11025" max="11025" width="14.7109375" style="3" customWidth="1"/>
    <col min="11026" max="11265" width="10.7109375" style="3"/>
    <col min="11266" max="11266" width="63" style="3" customWidth="1"/>
    <col min="11267" max="11267" width="1.140625" style="3" customWidth="1"/>
    <col min="11268" max="11268" width="18" style="3" bestFit="1" customWidth="1"/>
    <col min="11269" max="11269" width="1" style="3" customWidth="1"/>
    <col min="11270" max="11270" width="18.28515625" style="3" bestFit="1" customWidth="1"/>
    <col min="11271" max="11271" width="1" style="3" customWidth="1"/>
    <col min="11272" max="11272" width="23.5703125" style="3" bestFit="1" customWidth="1"/>
    <col min="11273" max="11273" width="0.7109375" style="3" customWidth="1"/>
    <col min="11274" max="11274" width="26.7109375" style="3" bestFit="1" customWidth="1"/>
    <col min="11275" max="11275" width="2" style="3" bestFit="1" customWidth="1"/>
    <col min="11276" max="11276" width="24.140625" style="3" customWidth="1"/>
    <col min="11277" max="11277" width="16.28515625" style="3" bestFit="1" customWidth="1"/>
    <col min="11278" max="11278" width="10.7109375" style="3"/>
    <col min="11279" max="11279" width="14.7109375" style="3" bestFit="1" customWidth="1"/>
    <col min="11280" max="11280" width="10.7109375" style="3"/>
    <col min="11281" max="11281" width="14.7109375" style="3" customWidth="1"/>
    <col min="11282" max="11521" width="10.7109375" style="3"/>
    <col min="11522" max="11522" width="63" style="3" customWidth="1"/>
    <col min="11523" max="11523" width="1.140625" style="3" customWidth="1"/>
    <col min="11524" max="11524" width="18" style="3" bestFit="1" customWidth="1"/>
    <col min="11525" max="11525" width="1" style="3" customWidth="1"/>
    <col min="11526" max="11526" width="18.28515625" style="3" bestFit="1" customWidth="1"/>
    <col min="11527" max="11527" width="1" style="3" customWidth="1"/>
    <col min="11528" max="11528" width="23.5703125" style="3" bestFit="1" customWidth="1"/>
    <col min="11529" max="11529" width="0.7109375" style="3" customWidth="1"/>
    <col min="11530" max="11530" width="26.7109375" style="3" bestFit="1" customWidth="1"/>
    <col min="11531" max="11531" width="2" style="3" bestFit="1" customWidth="1"/>
    <col min="11532" max="11532" width="24.140625" style="3" customWidth="1"/>
    <col min="11533" max="11533" width="16.28515625" style="3" bestFit="1" customWidth="1"/>
    <col min="11534" max="11534" width="10.7109375" style="3"/>
    <col min="11535" max="11535" width="14.7109375" style="3" bestFit="1" customWidth="1"/>
    <col min="11536" max="11536" width="10.7109375" style="3"/>
    <col min="11537" max="11537" width="14.7109375" style="3" customWidth="1"/>
    <col min="11538" max="11777" width="10.7109375" style="3"/>
    <col min="11778" max="11778" width="63" style="3" customWidth="1"/>
    <col min="11779" max="11779" width="1.140625" style="3" customWidth="1"/>
    <col min="11780" max="11780" width="18" style="3" bestFit="1" customWidth="1"/>
    <col min="11781" max="11781" width="1" style="3" customWidth="1"/>
    <col min="11782" max="11782" width="18.28515625" style="3" bestFit="1" customWidth="1"/>
    <col min="11783" max="11783" width="1" style="3" customWidth="1"/>
    <col min="11784" max="11784" width="23.5703125" style="3" bestFit="1" customWidth="1"/>
    <col min="11785" max="11785" width="0.7109375" style="3" customWidth="1"/>
    <col min="11786" max="11786" width="26.7109375" style="3" bestFit="1" customWidth="1"/>
    <col min="11787" max="11787" width="2" style="3" bestFit="1" customWidth="1"/>
    <col min="11788" max="11788" width="24.140625" style="3" customWidth="1"/>
    <col min="11789" max="11789" width="16.28515625" style="3" bestFit="1" customWidth="1"/>
    <col min="11790" max="11790" width="10.7109375" style="3"/>
    <col min="11791" max="11791" width="14.7109375" style="3" bestFit="1" customWidth="1"/>
    <col min="11792" max="11792" width="10.7109375" style="3"/>
    <col min="11793" max="11793" width="14.7109375" style="3" customWidth="1"/>
    <col min="11794" max="12033" width="10.7109375" style="3"/>
    <col min="12034" max="12034" width="63" style="3" customWidth="1"/>
    <col min="12035" max="12035" width="1.140625" style="3" customWidth="1"/>
    <col min="12036" max="12036" width="18" style="3" bestFit="1" customWidth="1"/>
    <col min="12037" max="12037" width="1" style="3" customWidth="1"/>
    <col min="12038" max="12038" width="18.28515625" style="3" bestFit="1" customWidth="1"/>
    <col min="12039" max="12039" width="1" style="3" customWidth="1"/>
    <col min="12040" max="12040" width="23.5703125" style="3" bestFit="1" customWidth="1"/>
    <col min="12041" max="12041" width="0.7109375" style="3" customWidth="1"/>
    <col min="12042" max="12042" width="26.7109375" style="3" bestFit="1" customWidth="1"/>
    <col min="12043" max="12043" width="2" style="3" bestFit="1" customWidth="1"/>
    <col min="12044" max="12044" width="24.140625" style="3" customWidth="1"/>
    <col min="12045" max="12045" width="16.28515625" style="3" bestFit="1" customWidth="1"/>
    <col min="12046" max="12046" width="10.7109375" style="3"/>
    <col min="12047" max="12047" width="14.7109375" style="3" bestFit="1" customWidth="1"/>
    <col min="12048" max="12048" width="10.7109375" style="3"/>
    <col min="12049" max="12049" width="14.7109375" style="3" customWidth="1"/>
    <col min="12050" max="12289" width="10.7109375" style="3"/>
    <col min="12290" max="12290" width="63" style="3" customWidth="1"/>
    <col min="12291" max="12291" width="1.140625" style="3" customWidth="1"/>
    <col min="12292" max="12292" width="18" style="3" bestFit="1" customWidth="1"/>
    <col min="12293" max="12293" width="1" style="3" customWidth="1"/>
    <col min="12294" max="12294" width="18.28515625" style="3" bestFit="1" customWidth="1"/>
    <col min="12295" max="12295" width="1" style="3" customWidth="1"/>
    <col min="12296" max="12296" width="23.5703125" style="3" bestFit="1" customWidth="1"/>
    <col min="12297" max="12297" width="0.7109375" style="3" customWidth="1"/>
    <col min="12298" max="12298" width="26.7109375" style="3" bestFit="1" customWidth="1"/>
    <col min="12299" max="12299" width="2" style="3" bestFit="1" customWidth="1"/>
    <col min="12300" max="12300" width="24.140625" style="3" customWidth="1"/>
    <col min="12301" max="12301" width="16.28515625" style="3" bestFit="1" customWidth="1"/>
    <col min="12302" max="12302" width="10.7109375" style="3"/>
    <col min="12303" max="12303" width="14.7109375" style="3" bestFit="1" customWidth="1"/>
    <col min="12304" max="12304" width="10.7109375" style="3"/>
    <col min="12305" max="12305" width="14.7109375" style="3" customWidth="1"/>
    <col min="12306" max="12545" width="10.7109375" style="3"/>
    <col min="12546" max="12546" width="63" style="3" customWidth="1"/>
    <col min="12547" max="12547" width="1.140625" style="3" customWidth="1"/>
    <col min="12548" max="12548" width="18" style="3" bestFit="1" customWidth="1"/>
    <col min="12549" max="12549" width="1" style="3" customWidth="1"/>
    <col min="12550" max="12550" width="18.28515625" style="3" bestFit="1" customWidth="1"/>
    <col min="12551" max="12551" width="1" style="3" customWidth="1"/>
    <col min="12552" max="12552" width="23.5703125" style="3" bestFit="1" customWidth="1"/>
    <col min="12553" max="12553" width="0.7109375" style="3" customWidth="1"/>
    <col min="12554" max="12554" width="26.7109375" style="3" bestFit="1" customWidth="1"/>
    <col min="12555" max="12555" width="2" style="3" bestFit="1" customWidth="1"/>
    <col min="12556" max="12556" width="24.140625" style="3" customWidth="1"/>
    <col min="12557" max="12557" width="16.28515625" style="3" bestFit="1" customWidth="1"/>
    <col min="12558" max="12558" width="10.7109375" style="3"/>
    <col min="12559" max="12559" width="14.7109375" style="3" bestFit="1" customWidth="1"/>
    <col min="12560" max="12560" width="10.7109375" style="3"/>
    <col min="12561" max="12561" width="14.7109375" style="3" customWidth="1"/>
    <col min="12562" max="12801" width="10.7109375" style="3"/>
    <col min="12802" max="12802" width="63" style="3" customWidth="1"/>
    <col min="12803" max="12803" width="1.140625" style="3" customWidth="1"/>
    <col min="12804" max="12804" width="18" style="3" bestFit="1" customWidth="1"/>
    <col min="12805" max="12805" width="1" style="3" customWidth="1"/>
    <col min="12806" max="12806" width="18.28515625" style="3" bestFit="1" customWidth="1"/>
    <col min="12807" max="12807" width="1" style="3" customWidth="1"/>
    <col min="12808" max="12808" width="23.5703125" style="3" bestFit="1" customWidth="1"/>
    <col min="12809" max="12809" width="0.7109375" style="3" customWidth="1"/>
    <col min="12810" max="12810" width="26.7109375" style="3" bestFit="1" customWidth="1"/>
    <col min="12811" max="12811" width="2" style="3" bestFit="1" customWidth="1"/>
    <col min="12812" max="12812" width="24.140625" style="3" customWidth="1"/>
    <col min="12813" max="12813" width="16.28515625" style="3" bestFit="1" customWidth="1"/>
    <col min="12814" max="12814" width="10.7109375" style="3"/>
    <col min="12815" max="12815" width="14.7109375" style="3" bestFit="1" customWidth="1"/>
    <col min="12816" max="12816" width="10.7109375" style="3"/>
    <col min="12817" max="12817" width="14.7109375" style="3" customWidth="1"/>
    <col min="12818" max="13057" width="10.7109375" style="3"/>
    <col min="13058" max="13058" width="63" style="3" customWidth="1"/>
    <col min="13059" max="13059" width="1.140625" style="3" customWidth="1"/>
    <col min="13060" max="13060" width="18" style="3" bestFit="1" customWidth="1"/>
    <col min="13061" max="13061" width="1" style="3" customWidth="1"/>
    <col min="13062" max="13062" width="18.28515625" style="3" bestFit="1" customWidth="1"/>
    <col min="13063" max="13063" width="1" style="3" customWidth="1"/>
    <col min="13064" max="13064" width="23.5703125" style="3" bestFit="1" customWidth="1"/>
    <col min="13065" max="13065" width="0.7109375" style="3" customWidth="1"/>
    <col min="13066" max="13066" width="26.7109375" style="3" bestFit="1" customWidth="1"/>
    <col min="13067" max="13067" width="2" style="3" bestFit="1" customWidth="1"/>
    <col min="13068" max="13068" width="24.140625" style="3" customWidth="1"/>
    <col min="13069" max="13069" width="16.28515625" style="3" bestFit="1" customWidth="1"/>
    <col min="13070" max="13070" width="10.7109375" style="3"/>
    <col min="13071" max="13071" width="14.7109375" style="3" bestFit="1" customWidth="1"/>
    <col min="13072" max="13072" width="10.7109375" style="3"/>
    <col min="13073" max="13073" width="14.7109375" style="3" customWidth="1"/>
    <col min="13074" max="13313" width="10.7109375" style="3"/>
    <col min="13314" max="13314" width="63" style="3" customWidth="1"/>
    <col min="13315" max="13315" width="1.140625" style="3" customWidth="1"/>
    <col min="13316" max="13316" width="18" style="3" bestFit="1" customWidth="1"/>
    <col min="13317" max="13317" width="1" style="3" customWidth="1"/>
    <col min="13318" max="13318" width="18.28515625" style="3" bestFit="1" customWidth="1"/>
    <col min="13319" max="13319" width="1" style="3" customWidth="1"/>
    <col min="13320" max="13320" width="23.5703125" style="3" bestFit="1" customWidth="1"/>
    <col min="13321" max="13321" width="0.7109375" style="3" customWidth="1"/>
    <col min="13322" max="13322" width="26.7109375" style="3" bestFit="1" customWidth="1"/>
    <col min="13323" max="13323" width="2" style="3" bestFit="1" customWidth="1"/>
    <col min="13324" max="13324" width="24.140625" style="3" customWidth="1"/>
    <col min="13325" max="13325" width="16.28515625" style="3" bestFit="1" customWidth="1"/>
    <col min="13326" max="13326" width="10.7109375" style="3"/>
    <col min="13327" max="13327" width="14.7109375" style="3" bestFit="1" customWidth="1"/>
    <col min="13328" max="13328" width="10.7109375" style="3"/>
    <col min="13329" max="13329" width="14.7109375" style="3" customWidth="1"/>
    <col min="13330" max="13569" width="10.7109375" style="3"/>
    <col min="13570" max="13570" width="63" style="3" customWidth="1"/>
    <col min="13571" max="13571" width="1.140625" style="3" customWidth="1"/>
    <col min="13572" max="13572" width="18" style="3" bestFit="1" customWidth="1"/>
    <col min="13573" max="13573" width="1" style="3" customWidth="1"/>
    <col min="13574" max="13574" width="18.28515625" style="3" bestFit="1" customWidth="1"/>
    <col min="13575" max="13575" width="1" style="3" customWidth="1"/>
    <col min="13576" max="13576" width="23.5703125" style="3" bestFit="1" customWidth="1"/>
    <col min="13577" max="13577" width="0.7109375" style="3" customWidth="1"/>
    <col min="13578" max="13578" width="26.7109375" style="3" bestFit="1" customWidth="1"/>
    <col min="13579" max="13579" width="2" style="3" bestFit="1" customWidth="1"/>
    <col min="13580" max="13580" width="24.140625" style="3" customWidth="1"/>
    <col min="13581" max="13581" width="16.28515625" style="3" bestFit="1" customWidth="1"/>
    <col min="13582" max="13582" width="10.7109375" style="3"/>
    <col min="13583" max="13583" width="14.7109375" style="3" bestFit="1" customWidth="1"/>
    <col min="13584" max="13584" width="10.7109375" style="3"/>
    <col min="13585" max="13585" width="14.7109375" style="3" customWidth="1"/>
    <col min="13586" max="13825" width="10.7109375" style="3"/>
    <col min="13826" max="13826" width="63" style="3" customWidth="1"/>
    <col min="13827" max="13827" width="1.140625" style="3" customWidth="1"/>
    <col min="13828" max="13828" width="18" style="3" bestFit="1" customWidth="1"/>
    <col min="13829" max="13829" width="1" style="3" customWidth="1"/>
    <col min="13830" max="13830" width="18.28515625" style="3" bestFit="1" customWidth="1"/>
    <col min="13831" max="13831" width="1" style="3" customWidth="1"/>
    <col min="13832" max="13832" width="23.5703125" style="3" bestFit="1" customWidth="1"/>
    <col min="13833" max="13833" width="0.7109375" style="3" customWidth="1"/>
    <col min="13834" max="13834" width="26.7109375" style="3" bestFit="1" customWidth="1"/>
    <col min="13835" max="13835" width="2" style="3" bestFit="1" customWidth="1"/>
    <col min="13836" max="13836" width="24.140625" style="3" customWidth="1"/>
    <col min="13837" max="13837" width="16.28515625" style="3" bestFit="1" customWidth="1"/>
    <col min="13838" max="13838" width="10.7109375" style="3"/>
    <col min="13839" max="13839" width="14.7109375" style="3" bestFit="1" customWidth="1"/>
    <col min="13840" max="13840" width="10.7109375" style="3"/>
    <col min="13841" max="13841" width="14.7109375" style="3" customWidth="1"/>
    <col min="13842" max="14081" width="10.7109375" style="3"/>
    <col min="14082" max="14082" width="63" style="3" customWidth="1"/>
    <col min="14083" max="14083" width="1.140625" style="3" customWidth="1"/>
    <col min="14084" max="14084" width="18" style="3" bestFit="1" customWidth="1"/>
    <col min="14085" max="14085" width="1" style="3" customWidth="1"/>
    <col min="14086" max="14086" width="18.28515625" style="3" bestFit="1" customWidth="1"/>
    <col min="14087" max="14087" width="1" style="3" customWidth="1"/>
    <col min="14088" max="14088" width="23.5703125" style="3" bestFit="1" customWidth="1"/>
    <col min="14089" max="14089" width="0.7109375" style="3" customWidth="1"/>
    <col min="14090" max="14090" width="26.7109375" style="3" bestFit="1" customWidth="1"/>
    <col min="14091" max="14091" width="2" style="3" bestFit="1" customWidth="1"/>
    <col min="14092" max="14092" width="24.140625" style="3" customWidth="1"/>
    <col min="14093" max="14093" width="16.28515625" style="3" bestFit="1" customWidth="1"/>
    <col min="14094" max="14094" width="10.7109375" style="3"/>
    <col min="14095" max="14095" width="14.7109375" style="3" bestFit="1" customWidth="1"/>
    <col min="14096" max="14096" width="10.7109375" style="3"/>
    <col min="14097" max="14097" width="14.7109375" style="3" customWidth="1"/>
    <col min="14098" max="14337" width="10.7109375" style="3"/>
    <col min="14338" max="14338" width="63" style="3" customWidth="1"/>
    <col min="14339" max="14339" width="1.140625" style="3" customWidth="1"/>
    <col min="14340" max="14340" width="18" style="3" bestFit="1" customWidth="1"/>
    <col min="14341" max="14341" width="1" style="3" customWidth="1"/>
    <col min="14342" max="14342" width="18.28515625" style="3" bestFit="1" customWidth="1"/>
    <col min="14343" max="14343" width="1" style="3" customWidth="1"/>
    <col min="14344" max="14344" width="23.5703125" style="3" bestFit="1" customWidth="1"/>
    <col min="14345" max="14345" width="0.7109375" style="3" customWidth="1"/>
    <col min="14346" max="14346" width="26.7109375" style="3" bestFit="1" customWidth="1"/>
    <col min="14347" max="14347" width="2" style="3" bestFit="1" customWidth="1"/>
    <col min="14348" max="14348" width="24.140625" style="3" customWidth="1"/>
    <col min="14349" max="14349" width="16.28515625" style="3" bestFit="1" customWidth="1"/>
    <col min="14350" max="14350" width="10.7109375" style="3"/>
    <col min="14351" max="14351" width="14.7109375" style="3" bestFit="1" customWidth="1"/>
    <col min="14352" max="14352" width="10.7109375" style="3"/>
    <col min="14353" max="14353" width="14.7109375" style="3" customWidth="1"/>
    <col min="14354" max="14593" width="10.7109375" style="3"/>
    <col min="14594" max="14594" width="63" style="3" customWidth="1"/>
    <col min="14595" max="14595" width="1.140625" style="3" customWidth="1"/>
    <col min="14596" max="14596" width="18" style="3" bestFit="1" customWidth="1"/>
    <col min="14597" max="14597" width="1" style="3" customWidth="1"/>
    <col min="14598" max="14598" width="18.28515625" style="3" bestFit="1" customWidth="1"/>
    <col min="14599" max="14599" width="1" style="3" customWidth="1"/>
    <col min="14600" max="14600" width="23.5703125" style="3" bestFit="1" customWidth="1"/>
    <col min="14601" max="14601" width="0.7109375" style="3" customWidth="1"/>
    <col min="14602" max="14602" width="26.7109375" style="3" bestFit="1" customWidth="1"/>
    <col min="14603" max="14603" width="2" style="3" bestFit="1" customWidth="1"/>
    <col min="14604" max="14604" width="24.140625" style="3" customWidth="1"/>
    <col min="14605" max="14605" width="16.28515625" style="3" bestFit="1" customWidth="1"/>
    <col min="14606" max="14606" width="10.7109375" style="3"/>
    <col min="14607" max="14607" width="14.7109375" style="3" bestFit="1" customWidth="1"/>
    <col min="14608" max="14608" width="10.7109375" style="3"/>
    <col min="14609" max="14609" width="14.7109375" style="3" customWidth="1"/>
    <col min="14610" max="14849" width="10.7109375" style="3"/>
    <col min="14850" max="14850" width="63" style="3" customWidth="1"/>
    <col min="14851" max="14851" width="1.140625" style="3" customWidth="1"/>
    <col min="14852" max="14852" width="18" style="3" bestFit="1" customWidth="1"/>
    <col min="14853" max="14853" width="1" style="3" customWidth="1"/>
    <col min="14854" max="14854" width="18.28515625" style="3" bestFit="1" customWidth="1"/>
    <col min="14855" max="14855" width="1" style="3" customWidth="1"/>
    <col min="14856" max="14856" width="23.5703125" style="3" bestFit="1" customWidth="1"/>
    <col min="14857" max="14857" width="0.7109375" style="3" customWidth="1"/>
    <col min="14858" max="14858" width="26.7109375" style="3" bestFit="1" customWidth="1"/>
    <col min="14859" max="14859" width="2" style="3" bestFit="1" customWidth="1"/>
    <col min="14860" max="14860" width="24.140625" style="3" customWidth="1"/>
    <col min="14861" max="14861" width="16.28515625" style="3" bestFit="1" customWidth="1"/>
    <col min="14862" max="14862" width="10.7109375" style="3"/>
    <col min="14863" max="14863" width="14.7109375" style="3" bestFit="1" customWidth="1"/>
    <col min="14864" max="14864" width="10.7109375" style="3"/>
    <col min="14865" max="14865" width="14.7109375" style="3" customWidth="1"/>
    <col min="14866" max="15105" width="10.7109375" style="3"/>
    <col min="15106" max="15106" width="63" style="3" customWidth="1"/>
    <col min="15107" max="15107" width="1.140625" style="3" customWidth="1"/>
    <col min="15108" max="15108" width="18" style="3" bestFit="1" customWidth="1"/>
    <col min="15109" max="15109" width="1" style="3" customWidth="1"/>
    <col min="15110" max="15110" width="18.28515625" style="3" bestFit="1" customWidth="1"/>
    <col min="15111" max="15111" width="1" style="3" customWidth="1"/>
    <col min="15112" max="15112" width="23.5703125" style="3" bestFit="1" customWidth="1"/>
    <col min="15113" max="15113" width="0.7109375" style="3" customWidth="1"/>
    <col min="15114" max="15114" width="26.7109375" style="3" bestFit="1" customWidth="1"/>
    <col min="15115" max="15115" width="2" style="3" bestFit="1" customWidth="1"/>
    <col min="15116" max="15116" width="24.140625" style="3" customWidth="1"/>
    <col min="15117" max="15117" width="16.28515625" style="3" bestFit="1" customWidth="1"/>
    <col min="15118" max="15118" width="10.7109375" style="3"/>
    <col min="15119" max="15119" width="14.7109375" style="3" bestFit="1" customWidth="1"/>
    <col min="15120" max="15120" width="10.7109375" style="3"/>
    <col min="15121" max="15121" width="14.7109375" style="3" customWidth="1"/>
    <col min="15122" max="15361" width="10.7109375" style="3"/>
    <col min="15362" max="15362" width="63" style="3" customWidth="1"/>
    <col min="15363" max="15363" width="1.140625" style="3" customWidth="1"/>
    <col min="15364" max="15364" width="18" style="3" bestFit="1" customWidth="1"/>
    <col min="15365" max="15365" width="1" style="3" customWidth="1"/>
    <col min="15366" max="15366" width="18.28515625" style="3" bestFit="1" customWidth="1"/>
    <col min="15367" max="15367" width="1" style="3" customWidth="1"/>
    <col min="15368" max="15368" width="23.5703125" style="3" bestFit="1" customWidth="1"/>
    <col min="15369" max="15369" width="0.7109375" style="3" customWidth="1"/>
    <col min="15370" max="15370" width="26.7109375" style="3" bestFit="1" customWidth="1"/>
    <col min="15371" max="15371" width="2" style="3" bestFit="1" customWidth="1"/>
    <col min="15372" max="15372" width="24.140625" style="3" customWidth="1"/>
    <col min="15373" max="15373" width="16.28515625" style="3" bestFit="1" customWidth="1"/>
    <col min="15374" max="15374" width="10.7109375" style="3"/>
    <col min="15375" max="15375" width="14.7109375" style="3" bestFit="1" customWidth="1"/>
    <col min="15376" max="15376" width="10.7109375" style="3"/>
    <col min="15377" max="15377" width="14.7109375" style="3" customWidth="1"/>
    <col min="15378" max="15617" width="10.7109375" style="3"/>
    <col min="15618" max="15618" width="63" style="3" customWidth="1"/>
    <col min="15619" max="15619" width="1.140625" style="3" customWidth="1"/>
    <col min="15620" max="15620" width="18" style="3" bestFit="1" customWidth="1"/>
    <col min="15621" max="15621" width="1" style="3" customWidth="1"/>
    <col min="15622" max="15622" width="18.28515625" style="3" bestFit="1" customWidth="1"/>
    <col min="15623" max="15623" width="1" style="3" customWidth="1"/>
    <col min="15624" max="15624" width="23.5703125" style="3" bestFit="1" customWidth="1"/>
    <col min="15625" max="15625" width="0.7109375" style="3" customWidth="1"/>
    <col min="15626" max="15626" width="26.7109375" style="3" bestFit="1" customWidth="1"/>
    <col min="15627" max="15627" width="2" style="3" bestFit="1" customWidth="1"/>
    <col min="15628" max="15628" width="24.140625" style="3" customWidth="1"/>
    <col min="15629" max="15629" width="16.28515625" style="3" bestFit="1" customWidth="1"/>
    <col min="15630" max="15630" width="10.7109375" style="3"/>
    <col min="15631" max="15631" width="14.7109375" style="3" bestFit="1" customWidth="1"/>
    <col min="15632" max="15632" width="10.7109375" style="3"/>
    <col min="15633" max="15633" width="14.7109375" style="3" customWidth="1"/>
    <col min="15634" max="15873" width="10.7109375" style="3"/>
    <col min="15874" max="15874" width="63" style="3" customWidth="1"/>
    <col min="15875" max="15875" width="1.140625" style="3" customWidth="1"/>
    <col min="15876" max="15876" width="18" style="3" bestFit="1" customWidth="1"/>
    <col min="15877" max="15877" width="1" style="3" customWidth="1"/>
    <col min="15878" max="15878" width="18.28515625" style="3" bestFit="1" customWidth="1"/>
    <col min="15879" max="15879" width="1" style="3" customWidth="1"/>
    <col min="15880" max="15880" width="23.5703125" style="3" bestFit="1" customWidth="1"/>
    <col min="15881" max="15881" width="0.7109375" style="3" customWidth="1"/>
    <col min="15882" max="15882" width="26.7109375" style="3" bestFit="1" customWidth="1"/>
    <col min="15883" max="15883" width="2" style="3" bestFit="1" customWidth="1"/>
    <col min="15884" max="15884" width="24.140625" style="3" customWidth="1"/>
    <col min="15885" max="15885" width="16.28515625" style="3" bestFit="1" customWidth="1"/>
    <col min="15886" max="15886" width="10.7109375" style="3"/>
    <col min="15887" max="15887" width="14.7109375" style="3" bestFit="1" customWidth="1"/>
    <col min="15888" max="15888" width="10.7109375" style="3"/>
    <col min="15889" max="15889" width="14.7109375" style="3" customWidth="1"/>
    <col min="15890" max="16129" width="10.7109375" style="3"/>
    <col min="16130" max="16130" width="63" style="3" customWidth="1"/>
    <col min="16131" max="16131" width="1.140625" style="3" customWidth="1"/>
    <col min="16132" max="16132" width="18" style="3" bestFit="1" customWidth="1"/>
    <col min="16133" max="16133" width="1" style="3" customWidth="1"/>
    <col min="16134" max="16134" width="18.28515625" style="3" bestFit="1" customWidth="1"/>
    <col min="16135" max="16135" width="1" style="3" customWidth="1"/>
    <col min="16136" max="16136" width="23.5703125" style="3" bestFit="1" customWidth="1"/>
    <col min="16137" max="16137" width="0.7109375" style="3" customWidth="1"/>
    <col min="16138" max="16138" width="26.7109375" style="3" bestFit="1" customWidth="1"/>
    <col min="16139" max="16139" width="2" style="3" bestFit="1" customWidth="1"/>
    <col min="16140" max="16140" width="24.140625" style="3" customWidth="1"/>
    <col min="16141" max="16141" width="16.28515625" style="3" bestFit="1" customWidth="1"/>
    <col min="16142" max="16142" width="10.7109375" style="3"/>
    <col min="16143" max="16143" width="14.7109375" style="3" bestFit="1" customWidth="1"/>
    <col min="16144" max="16144" width="10.7109375" style="3"/>
    <col min="16145" max="16145" width="14.7109375" style="3" customWidth="1"/>
    <col min="16146" max="16384" width="10.7109375" style="3"/>
  </cols>
  <sheetData>
    <row r="1" spans="1:14" ht="20.25" thickTop="1" x14ac:dyDescent="0.25">
      <c r="B1" s="400" t="s">
        <v>26</v>
      </c>
      <c r="C1" s="401"/>
      <c r="D1" s="401"/>
      <c r="E1" s="401"/>
      <c r="F1" s="401"/>
      <c r="G1" s="401"/>
      <c r="H1" s="401"/>
      <c r="I1" s="401"/>
      <c r="J1" s="402"/>
    </row>
    <row r="2" spans="1:14" ht="9.75" customHeight="1" x14ac:dyDescent="0.25">
      <c r="B2" s="5"/>
      <c r="C2" s="6"/>
      <c r="D2" s="7"/>
      <c r="E2" s="7"/>
      <c r="F2" s="7"/>
      <c r="G2" s="7"/>
      <c r="H2" s="7"/>
      <c r="I2" s="7"/>
      <c r="J2" s="8"/>
    </row>
    <row r="3" spans="1:14" x14ac:dyDescent="0.25">
      <c r="B3" s="403" t="s">
        <v>139</v>
      </c>
      <c r="C3" s="404"/>
      <c r="D3" s="404"/>
      <c r="E3" s="404"/>
      <c r="F3" s="404"/>
      <c r="G3" s="404"/>
      <c r="H3" s="404"/>
      <c r="I3" s="404"/>
      <c r="J3" s="405"/>
    </row>
    <row r="4" spans="1:14" ht="20.25" thickBot="1" x14ac:dyDescent="0.3">
      <c r="B4" s="406" t="s">
        <v>27</v>
      </c>
      <c r="C4" s="407"/>
      <c r="D4" s="407"/>
      <c r="E4" s="407"/>
      <c r="F4" s="407"/>
      <c r="G4" s="407"/>
      <c r="H4" s="407"/>
      <c r="I4" s="407"/>
      <c r="J4" s="408"/>
    </row>
    <row r="5" spans="1:14" ht="20.25" hidden="1" thickTop="1" x14ac:dyDescent="0.25">
      <c r="B5" s="409"/>
      <c r="C5" s="410"/>
      <c r="D5" s="410"/>
      <c r="E5" s="410"/>
      <c r="F5" s="410"/>
      <c r="G5" s="410"/>
      <c r="H5" s="410"/>
      <c r="I5" s="410"/>
      <c r="J5" s="411"/>
    </row>
    <row r="6" spans="1:14" ht="20.25" thickTop="1" x14ac:dyDescent="0.25">
      <c r="B6" s="9"/>
      <c r="D6" s="11" t="s">
        <v>28</v>
      </c>
      <c r="E6" s="11"/>
      <c r="F6" s="12" t="s">
        <v>28</v>
      </c>
      <c r="G6" s="12"/>
      <c r="H6" s="13" t="s">
        <v>29</v>
      </c>
      <c r="I6" s="12"/>
      <c r="J6" s="14"/>
    </row>
    <row r="7" spans="1:14" x14ac:dyDescent="0.25">
      <c r="B7" s="15" t="s">
        <v>30</v>
      </c>
      <c r="C7" s="16"/>
      <c r="D7" s="17">
        <v>2023</v>
      </c>
      <c r="E7" s="18"/>
      <c r="F7" s="17">
        <v>2022</v>
      </c>
      <c r="G7" s="18"/>
      <c r="H7" s="19" t="s">
        <v>31</v>
      </c>
      <c r="I7" s="20"/>
      <c r="J7" s="21" t="s">
        <v>32</v>
      </c>
    </row>
    <row r="8" spans="1:14" ht="9" customHeight="1" x14ac:dyDescent="0.25">
      <c r="B8" s="15"/>
      <c r="C8" s="16"/>
      <c r="D8" s="22"/>
      <c r="E8" s="22"/>
      <c r="F8" s="22"/>
      <c r="G8" s="22"/>
      <c r="H8" s="16"/>
      <c r="I8" s="16"/>
      <c r="J8" s="23"/>
    </row>
    <row r="9" spans="1:14" x14ac:dyDescent="0.25">
      <c r="B9" s="24" t="s">
        <v>33</v>
      </c>
      <c r="C9" s="25"/>
      <c r="D9" s="26">
        <f>D10+D11+D12+D13+D30</f>
        <v>566541.22250999999</v>
      </c>
      <c r="E9" s="27"/>
      <c r="F9" s="26">
        <f>F10+F11+F12+F13+F30</f>
        <v>556339.77145999996</v>
      </c>
      <c r="G9" s="27"/>
      <c r="H9" s="26">
        <f t="shared" ref="H9:H14" si="0">D9-F9</f>
        <v>10201.451050000032</v>
      </c>
      <c r="I9" s="27"/>
      <c r="J9" s="28">
        <f t="shared" ref="J9:J14" si="1">H9/F9*100</f>
        <v>1.8336727973318194</v>
      </c>
      <c r="L9" s="29"/>
      <c r="M9" s="30"/>
    </row>
    <row r="10" spans="1:14" x14ac:dyDescent="0.25">
      <c r="A10" s="2">
        <v>111</v>
      </c>
      <c r="B10" s="31" t="s">
        <v>0</v>
      </c>
      <c r="C10" s="32"/>
      <c r="D10" s="33">
        <f>IFERROR(IF(VLOOKUP($A10,'[2]Escoja el formato de Salida'!$A$5:$D$900,4,FALSE)&lt;0,(VLOOKUP($A10,'[2]Escoja el formato de Salida'!$A$5:$D$900,4,FALSE))*-1,VLOOKUP($A10,'[2]Escoja el formato de Salida'!$A$5:$D$900,4,FALSE)),0)/1000</f>
        <v>53774.646679999998</v>
      </c>
      <c r="E10" s="33"/>
      <c r="F10" s="33">
        <f>IFERROR(IF(VLOOKUP($A10,'[3]Escoja el formato de Salida'!$A$5:$D$900,4,FALSE)&lt;0,(VLOOKUP($A10,'[3]Escoja el formato de Salida'!$A$5:$D$900,4,FALSE))*-1,VLOOKUP($A10,'[3]Escoja el formato de Salida'!$A$5:$D$900,4,FALSE)),0)/1000</f>
        <v>46977.425459999999</v>
      </c>
      <c r="G10" s="33"/>
      <c r="H10" s="33">
        <f t="shared" si="0"/>
        <v>6797.2212199999994</v>
      </c>
      <c r="I10" s="33"/>
      <c r="J10" s="34">
        <f t="shared" si="1"/>
        <v>14.469122463485466</v>
      </c>
    </row>
    <row r="11" spans="1:14" ht="19.899999999999999" hidden="1" customHeight="1" x14ac:dyDescent="0.25">
      <c r="A11" s="2">
        <v>112</v>
      </c>
      <c r="B11" s="31" t="s">
        <v>34</v>
      </c>
      <c r="C11" s="32"/>
      <c r="D11" s="33">
        <f>IFERROR(IF(VLOOKUP($A11,'[1]Escoja el formato de Salida'!$A$5:$D$900,4,FALSE)&lt;0,(VLOOKUP($A11,'[1]Escoja el formato de Salida'!$A$5:$D$900,4,FALSE))*-1,VLOOKUP($A11,'[1]Escoja el formato de Salida'!$A$5:$D$900,4,FALSE)),0)/1000</f>
        <v>0</v>
      </c>
      <c r="E11" s="33"/>
      <c r="F11" s="33">
        <f>IFERROR(IF(VLOOKUP($A11,'[3]Escoja el formato de Salida'!$A$5:$D$900,4,FALSE)&lt;0,(VLOOKUP($A11,'[3]Escoja el formato de Salida'!$A$5:$D$900,4,FALSE))*-1,VLOOKUP($A11,'[3]Escoja el formato de Salida'!$A$5:$D$900,4,FALSE)),0)/1000</f>
        <v>0</v>
      </c>
      <c r="G11" s="33"/>
      <c r="H11" s="33">
        <f t="shared" si="0"/>
        <v>0</v>
      </c>
      <c r="I11" s="33"/>
      <c r="J11" s="34">
        <v>0</v>
      </c>
    </row>
    <row r="12" spans="1:14" x14ac:dyDescent="0.25">
      <c r="A12" s="2">
        <v>113</v>
      </c>
      <c r="B12" s="31" t="s">
        <v>1</v>
      </c>
      <c r="C12" s="32"/>
      <c r="D12" s="33">
        <f>IFERROR(IF(VLOOKUP($A12,'[2]Escoja el formato de Salida'!$A$5:$D$900,4,FALSE)&lt;0,(VLOOKUP($A12,'[2]Escoja el formato de Salida'!$A$5:$D$900,4,FALSE))*-1,VLOOKUP($A12,'[2]Escoja el formato de Salida'!$A$5:$D$900,4,FALSE)),0)/1000</f>
        <v>128201.05320000001</v>
      </c>
      <c r="E12" s="33"/>
      <c r="F12" s="33">
        <f>IFERROR(IF(VLOOKUP($A12,'[3]Escoja el formato de Salida'!$A$5:$D$900,4,FALSE)&lt;0,(VLOOKUP($A12,'[3]Escoja el formato de Salida'!$A$5:$D$900,4,FALSE))*-1,VLOOKUP($A12,'[3]Escoja el formato de Salida'!$A$5:$D$900,4,FALSE)),0)/1000</f>
        <v>197917.50096</v>
      </c>
      <c r="G12" s="33"/>
      <c r="H12" s="33">
        <f t="shared" si="0"/>
        <v>-69716.447759999995</v>
      </c>
      <c r="I12" s="33"/>
      <c r="J12" s="34">
        <f t="shared" si="1"/>
        <v>-35.225004065754653</v>
      </c>
    </row>
    <row r="13" spans="1:14" x14ac:dyDescent="0.25">
      <c r="B13" s="15" t="s">
        <v>35</v>
      </c>
      <c r="C13" s="16"/>
      <c r="D13" s="35">
        <f>D14+D24</f>
        <v>388465.90892999998</v>
      </c>
      <c r="E13" s="36"/>
      <c r="F13" s="35">
        <f>F14+F24</f>
        <v>314647.96361999999</v>
      </c>
      <c r="G13" s="36"/>
      <c r="H13" s="35">
        <f t="shared" si="0"/>
        <v>73817.945309999981</v>
      </c>
      <c r="I13" s="36"/>
      <c r="J13" s="37">
        <f t="shared" si="1"/>
        <v>23.460487225383677</v>
      </c>
      <c r="N13" s="38"/>
    </row>
    <row r="14" spans="1:14" ht="18" customHeight="1" x14ac:dyDescent="0.25">
      <c r="B14" s="31" t="s">
        <v>2</v>
      </c>
      <c r="C14" s="32"/>
      <c r="D14" s="33">
        <f>SUM(D15:D23)</f>
        <v>387315.42375999998</v>
      </c>
      <c r="E14" s="33"/>
      <c r="F14" s="33">
        <f>SUM(F15:F23)</f>
        <v>313827.32529000001</v>
      </c>
      <c r="G14" s="33"/>
      <c r="H14" s="33">
        <f t="shared" si="0"/>
        <v>73488.098469999968</v>
      </c>
      <c r="I14" s="33"/>
      <c r="J14" s="34">
        <f t="shared" si="1"/>
        <v>23.416730331589655</v>
      </c>
    </row>
    <row r="15" spans="1:14" ht="18" hidden="1" customHeight="1" x14ac:dyDescent="0.25">
      <c r="A15" s="2">
        <v>1141040101</v>
      </c>
      <c r="B15" s="31"/>
      <c r="C15" s="32"/>
      <c r="D15" s="33">
        <f>IFERROR(IF(VLOOKUP($A15,'[2]Escoja el formato de Salida'!$A$5:$D$900,4,FALSE)&lt;0,(VLOOKUP($A15,'[2]Escoja el formato de Salida'!$A$5:$D$900,4,FALSE))*-1,VLOOKUP($A15,'[2]Escoja el formato de Salida'!$A$5:$D$900,4,FALSE)),0)/1000</f>
        <v>12.8</v>
      </c>
      <c r="E15" s="33"/>
      <c r="F15" s="33">
        <f>IFERROR(IF(VLOOKUP($A15,'[3]Escoja el formato de Salida'!$A$5:$D$900,4,FALSE)&lt;0,(VLOOKUP($A15,'[3]Escoja el formato de Salida'!$A$5:$D$900,4,FALSE))*-1,VLOOKUP($A15,'[3]Escoja el formato de Salida'!$A$5:$D$900,4,FALSE)),0)/1000</f>
        <v>6</v>
      </c>
      <c r="G15" s="33"/>
      <c r="H15" s="33"/>
      <c r="I15" s="33"/>
      <c r="J15" s="34"/>
    </row>
    <row r="16" spans="1:14" ht="18" hidden="1" customHeight="1" x14ac:dyDescent="0.25">
      <c r="A16" s="2">
        <v>1141060101</v>
      </c>
      <c r="B16" s="31"/>
      <c r="C16" s="32"/>
      <c r="D16" s="33">
        <f>IFERROR(IF(VLOOKUP($A16,'[2]Escoja el formato de Salida'!$A$5:$D$900,4,FALSE)&lt;0,(VLOOKUP($A16,'[2]Escoja el formato de Salida'!$A$5:$D$900,4,FALSE))*1,VLOOKUP($A16,'[2]Escoja el formato de Salida'!$A$5:$D$900,4,FALSE)),0)/1000</f>
        <v>0</v>
      </c>
      <c r="E16" s="33"/>
      <c r="F16" s="33">
        <f>IFERROR(IF(VLOOKUP($A16,'[3]Escoja el formato de Salida'!$A$5:$D$900,4,FALSE)&lt;0,(VLOOKUP($A16,'[3]Escoja el formato de Salida'!$A$5:$D$900,4,FALSE))*1,VLOOKUP($A16,'[3]Escoja el formato de Salida'!$A$5:$D$900,4,FALSE)),0)/1000</f>
        <v>0</v>
      </c>
      <c r="G16" s="33"/>
      <c r="H16" s="33"/>
      <c r="I16" s="33"/>
      <c r="J16" s="34"/>
    </row>
    <row r="17" spans="1:15" ht="18" hidden="1" customHeight="1" x14ac:dyDescent="0.25">
      <c r="A17" s="2">
        <v>114106020101</v>
      </c>
      <c r="B17" s="31"/>
      <c r="C17" s="32"/>
      <c r="D17" s="33">
        <f>IFERROR(IF(VLOOKUP($A17,'[2]Escoja el formato de Salida'!$A$5:$D$900,4,FALSE)&lt;0,(VLOOKUP($A17,'[2]Escoja el formato de Salida'!$A$5:$D$900,4,FALSE))*-1,VLOOKUP($A17,'[2]Escoja el formato de Salida'!$A$5:$D$900,4,FALSE)),0)/1000</f>
        <v>8905.1439200000004</v>
      </c>
      <c r="E17" s="33"/>
      <c r="F17" s="33">
        <f>IFERROR(IF(VLOOKUP($A17,'[3]Escoja el formato de Salida'!$A$5:$D$900,4,FALSE)&lt;0,(VLOOKUP($A17,'[3]Escoja el formato de Salida'!$A$5:$D$900,4,FALSE))*-1,VLOOKUP($A17,'[3]Escoja el formato de Salida'!$A$5:$D$900,4,FALSE)),0)/1000</f>
        <v>3774.9109399999998</v>
      </c>
      <c r="G17" s="33"/>
      <c r="H17" s="33"/>
      <c r="I17" s="33"/>
      <c r="J17" s="34"/>
    </row>
    <row r="18" spans="1:15" ht="18" hidden="1" customHeight="1" x14ac:dyDescent="0.25">
      <c r="A18" s="2">
        <v>1141990201</v>
      </c>
      <c r="B18" s="31"/>
      <c r="C18" s="32"/>
      <c r="D18" s="33">
        <f>IFERROR(IF(VLOOKUP($A18,'[2]Escoja el formato de Salida'!$A$5:$D$900,4,FALSE)&lt;0,(VLOOKUP($A18,'[2]Escoja el formato de Salida'!$A$5:$D$900,4,FALSE))*-1,VLOOKUP($A18,'[2]Escoja el formato de Salida'!$A$5:$D$900,4,FALSE)),0)/1000</f>
        <v>0</v>
      </c>
      <c r="E18" s="33"/>
      <c r="F18" s="33">
        <f>IFERROR(IF(VLOOKUP($A18,'[3]Escoja el formato de Salida'!$A$5:$D$900,4,FALSE)&lt;0,(VLOOKUP($A18,'[3]Escoja el formato de Salida'!$A$5:$D$900,4,FALSE))*-1,VLOOKUP($A18,'[3]Escoja el formato de Salida'!$A$5:$D$900,4,FALSE)),0)/1000</f>
        <v>0</v>
      </c>
      <c r="G18" s="33"/>
      <c r="H18" s="33"/>
      <c r="I18" s="33"/>
      <c r="J18" s="34"/>
    </row>
    <row r="19" spans="1:15" ht="18" hidden="1" customHeight="1" x14ac:dyDescent="0.25">
      <c r="A19" s="2">
        <v>1142040101</v>
      </c>
      <c r="B19" s="31"/>
      <c r="C19" s="32"/>
      <c r="D19" s="33">
        <f>IFERROR(IF(VLOOKUP($A19,'[2]Escoja el formato de Salida'!$A$5:$D$900,4,FALSE)&lt;0,(VLOOKUP($A19,'[2]Escoja el formato de Salida'!$A$5:$D$900,4,FALSE))*-1,VLOOKUP($A19,'[2]Escoja el formato de Salida'!$A$5:$D$900,4,FALSE)),0)/1000</f>
        <v>541.78640000000007</v>
      </c>
      <c r="E19" s="33"/>
      <c r="F19" s="33">
        <f>IFERROR(IF(VLOOKUP($A19,'[3]Escoja el formato de Salida'!$A$5:$D$900,4,FALSE)&lt;0,(VLOOKUP($A19,'[3]Escoja el formato de Salida'!$A$5:$D$900,4,FALSE))*-1,VLOOKUP($A19,'[3]Escoja el formato de Salida'!$A$5:$D$900,4,FALSE)),0)/1000</f>
        <v>587.86585000000002</v>
      </c>
      <c r="G19" s="33"/>
      <c r="H19" s="33"/>
      <c r="I19" s="33"/>
      <c r="J19" s="34"/>
    </row>
    <row r="20" spans="1:15" ht="18" hidden="1" customHeight="1" x14ac:dyDescent="0.25">
      <c r="A20" s="2">
        <v>1142040701</v>
      </c>
      <c r="B20" s="31"/>
      <c r="C20" s="32"/>
      <c r="D20" s="33">
        <f>IFERROR(IF(VLOOKUP($A20,'[2]Escoja el formato de Salida'!$A$5:$D$900,4,FALSE)&lt;0,(VLOOKUP($A20,'[2]Escoja el formato de Salida'!$A$5:$D$900,4,FALSE))*-1,VLOOKUP($A20,'[2]Escoja el formato de Salida'!$A$5:$D$900,4,FALSE)),0)/1000</f>
        <v>3559.98702</v>
      </c>
      <c r="E20" s="33"/>
      <c r="F20" s="33">
        <f>IFERROR(IF(VLOOKUP($A20,'[3]Escoja el formato de Salida'!$A$5:$D$900,4,FALSE)&lt;0,(VLOOKUP($A20,'[3]Escoja el formato de Salida'!$A$5:$D$900,4,FALSE))*-1,VLOOKUP($A20,'[3]Escoja el formato de Salida'!$A$5:$D$900,4,FALSE)),0)/1000</f>
        <v>3786.6776299999997</v>
      </c>
      <c r="G20" s="33"/>
      <c r="H20" s="33"/>
      <c r="I20" s="33"/>
      <c r="J20" s="34"/>
    </row>
    <row r="21" spans="1:15" ht="18" hidden="1" customHeight="1" x14ac:dyDescent="0.25">
      <c r="A21" s="2">
        <v>114206010101</v>
      </c>
      <c r="B21" s="31"/>
      <c r="C21" s="32"/>
      <c r="D21" s="33">
        <f>IFERROR(IF(VLOOKUP($A21,'[2]Escoja el formato de Salida'!$A$5:$D$900,4,FALSE)&lt;0,(VLOOKUP($A21,'[2]Escoja el formato de Salida'!$A$5:$D$900,4,FALSE))*-1,VLOOKUP($A21,'[2]Escoja el formato de Salida'!$A$5:$D$900,4,FALSE)),0)/1000</f>
        <v>374295.70642</v>
      </c>
      <c r="E21" s="33"/>
      <c r="F21" s="33">
        <f>IFERROR(IF(VLOOKUP($A21,'[3]Escoja el formato de Salida'!$A$5:$D$900,4,FALSE)&lt;0,(VLOOKUP($A21,'[3]Escoja el formato de Salida'!$A$5:$D$900,4,FALSE))*-1,VLOOKUP($A21,'[3]Escoja el formato de Salida'!$A$5:$D$900,4,FALSE)),0)/1000</f>
        <v>305671.87086999998</v>
      </c>
      <c r="G21" s="33"/>
      <c r="H21" s="33"/>
      <c r="I21" s="33"/>
      <c r="J21" s="34"/>
    </row>
    <row r="22" spans="1:15" ht="18" hidden="1" customHeight="1" x14ac:dyDescent="0.25">
      <c r="A22" s="2">
        <v>1148</v>
      </c>
      <c r="B22" s="31"/>
      <c r="C22" s="32"/>
      <c r="D22" s="33">
        <f>IFERROR(IF(VLOOKUP($A22,'[2]Escoja el formato de Salida'!$A$5:$D$900,4,FALSE)&lt;0,(VLOOKUP($A22,'[2]Escoja el formato de Salida'!$A$5:$D$900,4,FALSE))*-1,VLOOKUP($A22,'[2]Escoja el formato de Salida'!$A$5:$D$900,4,FALSE)),0)/1000</f>
        <v>0</v>
      </c>
      <c r="E22" s="33"/>
      <c r="F22" s="33">
        <f>IFERROR(IF(VLOOKUP($A22,'[3]Escoja el formato de Salida'!$A$5:$D$900,4,FALSE)&lt;0,(VLOOKUP($A22,'[3]Escoja el formato de Salida'!$A$5:$D$900,4,FALSE))*-1,VLOOKUP($A22,'[3]Escoja el formato de Salida'!$A$5:$D$900,4,FALSE)),0)/1000</f>
        <v>0</v>
      </c>
      <c r="G22" s="33"/>
      <c r="H22" s="33"/>
      <c r="I22" s="33"/>
      <c r="J22" s="34"/>
    </row>
    <row r="23" spans="1:15" ht="18" hidden="1" customHeight="1" x14ac:dyDescent="0.25">
      <c r="A23" s="2">
        <v>1142060201</v>
      </c>
      <c r="B23" s="31"/>
      <c r="C23" s="32"/>
      <c r="D23" s="33">
        <f>IFERROR(IF(VLOOKUP($A23,'[2]Escoja el formato de Salida'!$A$5:$D$900,4,FALSE)&lt;0,(VLOOKUP($A23,'[2]Escoja el formato de Salida'!$A$5:$D$900,4,FALSE))*-1,VLOOKUP($A23,'[2]Escoja el formato de Salida'!$A$5:$D$900,4,FALSE)),0)/1000</f>
        <v>0</v>
      </c>
      <c r="E23" s="33"/>
      <c r="F23" s="33">
        <f>IFERROR(IF(VLOOKUP($A23,'[3]Escoja el formato de Salida'!$A$5:$D$900,4,FALSE)&lt;0,(VLOOKUP($A23,'[3]Escoja el formato de Salida'!$A$5:$D$900,4,FALSE))*-1,VLOOKUP($A23,'[3]Escoja el formato de Salida'!$A$5:$D$900,4,FALSE)),0)/1000</f>
        <v>0</v>
      </c>
      <c r="G23" s="33"/>
      <c r="H23" s="33"/>
      <c r="I23" s="33"/>
      <c r="J23" s="34"/>
    </row>
    <row r="24" spans="1:15" x14ac:dyDescent="0.25">
      <c r="B24" s="31" t="s">
        <v>3</v>
      </c>
      <c r="C24" s="32"/>
      <c r="D24" s="33">
        <f>SUM(D25:D28)</f>
        <v>1150.4851699999999</v>
      </c>
      <c r="E24" s="33"/>
      <c r="F24" s="33">
        <f>SUM(F25:F28)</f>
        <v>820.63833</v>
      </c>
      <c r="G24" s="33"/>
      <c r="H24" s="33">
        <f>D24-F24</f>
        <v>329.84683999999993</v>
      </c>
      <c r="I24" s="33"/>
      <c r="J24" s="34">
        <f>H24/F24*100</f>
        <v>40.193935372236382</v>
      </c>
    </row>
    <row r="25" spans="1:15" hidden="1" x14ac:dyDescent="0.25">
      <c r="A25" s="2">
        <v>1141049901</v>
      </c>
      <c r="B25" s="31"/>
      <c r="C25" s="32"/>
      <c r="D25" s="33">
        <f>IFERROR(IF(VLOOKUP($A25,'[2]Escoja el formato de Salida'!$A$5:$D$900,4,FALSE)&lt;0,(VLOOKUP($A25,'[2]Escoja el formato de Salida'!$A$5:$D$900,4,FALSE))*-1,VLOOKUP($A25,'[2]Escoja el formato de Salida'!$A$5:$D$900,4,FALSE)),0)/1000</f>
        <v>0.1986</v>
      </c>
      <c r="E25" s="33"/>
      <c r="F25" s="33">
        <f>IFERROR(IF(VLOOKUP($A25,'[3]Escoja el formato de Salida'!$A$5:$D$900,4,FALSE)&lt;0,(VLOOKUP($A25,'[3]Escoja el formato de Salida'!$A$5:$D$900,4,FALSE))*-1,VLOOKUP($A25,'[3]Escoja el formato de Salida'!$A$5:$D$900,4,FALSE)),0)/1000</f>
        <v>0.12562999999999999</v>
      </c>
      <c r="G25" s="33"/>
      <c r="H25" s="33"/>
      <c r="I25" s="33"/>
      <c r="J25" s="34"/>
    </row>
    <row r="26" spans="1:15" hidden="1" x14ac:dyDescent="0.25">
      <c r="A26" s="2">
        <v>1141069901</v>
      </c>
      <c r="B26" s="31"/>
      <c r="C26" s="32"/>
      <c r="D26" s="33">
        <f>IFERROR(IF(VLOOKUP($A26,'[2]Escoja el formato de Salida'!$A$5:$D$900,4,FALSE)&lt;0,(VLOOKUP($A26,'[2]Escoja el formato de Salida'!$A$5:$D$900,4,FALSE))*-1,VLOOKUP($A26,'[2]Escoja el formato de Salida'!$A$5:$D$900,4,FALSE)),0)/1000</f>
        <v>22.75254</v>
      </c>
      <c r="E26" s="33"/>
      <c r="F26" s="33">
        <f>IFERROR(IF(VLOOKUP($A26,'[3]Escoja el formato de Salida'!$A$5:$D$900,4,FALSE)&lt;0,(VLOOKUP($A26,'[3]Escoja el formato de Salida'!$A$5:$D$900,4,FALSE))*-1,VLOOKUP($A26,'[3]Escoja el formato de Salida'!$A$5:$D$900,4,FALSE)),0)/1000</f>
        <v>4.6834100000000003</v>
      </c>
      <c r="G26" s="33"/>
      <c r="H26" s="33"/>
      <c r="I26" s="33"/>
      <c r="J26" s="34"/>
    </row>
    <row r="27" spans="1:15" hidden="1" x14ac:dyDescent="0.25">
      <c r="A27" s="2">
        <v>1142049901</v>
      </c>
      <c r="B27" s="31"/>
      <c r="C27" s="32"/>
      <c r="D27" s="33">
        <f>IFERROR(IF(VLOOKUP($A27,'[2]Escoja el formato de Salida'!$A$5:$D$900,4,FALSE)&lt;0,(VLOOKUP($A27,'[2]Escoja el formato de Salida'!$A$5:$D$900,4,FALSE))*-1,VLOOKUP($A27,'[2]Escoja el formato de Salida'!$A$5:$D$900,4,FALSE)),0)/1000</f>
        <v>0.66154999999999997</v>
      </c>
      <c r="E27" s="33"/>
      <c r="F27" s="33">
        <f>IFERROR(IF(VLOOKUP($A27,'[3]Escoja el formato de Salida'!$A$5:$D$900,4,FALSE)&lt;0,(VLOOKUP($A27,'[3]Escoja el formato de Salida'!$A$5:$D$900,4,FALSE))*-1,VLOOKUP($A27,'[3]Escoja el formato de Salida'!$A$5:$D$900,4,FALSE)),0)/1000</f>
        <v>0.81969000000000003</v>
      </c>
      <c r="G27" s="33"/>
      <c r="H27" s="33"/>
      <c r="I27" s="33"/>
      <c r="J27" s="34"/>
    </row>
    <row r="28" spans="1:15" hidden="1" x14ac:dyDescent="0.25">
      <c r="A28" s="2">
        <v>1142069901</v>
      </c>
      <c r="B28" s="31"/>
      <c r="C28" s="32"/>
      <c r="D28" s="33">
        <f>IFERROR(IF(VLOOKUP($A28,'[2]Escoja el formato de Salida'!$A$5:$D$900,4,FALSE)&lt;0,(VLOOKUP($A28,'[2]Escoja el formato de Salida'!$A$5:$D$900,4,FALSE))*-1,VLOOKUP($A28,'[2]Escoja el formato de Salida'!$A$5:$D$900,4,FALSE)),0)/1000</f>
        <v>1126.87248</v>
      </c>
      <c r="E28" s="33"/>
      <c r="F28" s="33">
        <f>IFERROR(IF(VLOOKUP($A28,'[3]Escoja el formato de Salida'!$A$5:$D$900,4,FALSE)&lt;0,(VLOOKUP($A28,'[3]Escoja el formato de Salida'!$A$5:$D$900,4,FALSE))*-1,VLOOKUP($A28,'[3]Escoja el formato de Salida'!$A$5:$D$900,4,FALSE)),0)/1000</f>
        <v>815.00959999999998</v>
      </c>
      <c r="G28" s="33"/>
      <c r="H28" s="33"/>
      <c r="I28" s="33"/>
      <c r="J28" s="34"/>
    </row>
    <row r="29" spans="1:15" hidden="1" x14ac:dyDescent="0.25">
      <c r="B29" s="31"/>
      <c r="C29" s="32"/>
      <c r="D29" s="33"/>
      <c r="E29" s="33"/>
      <c r="F29" s="33"/>
      <c r="G29" s="33"/>
      <c r="H29" s="33"/>
      <c r="I29" s="33"/>
      <c r="J29" s="34"/>
    </row>
    <row r="30" spans="1:15" x14ac:dyDescent="0.25">
      <c r="A30" s="2">
        <v>1149</v>
      </c>
      <c r="B30" s="39" t="s">
        <v>36</v>
      </c>
      <c r="C30" s="32"/>
      <c r="D30" s="40">
        <f>IFERROR(IF(VLOOKUP($A30,'[2]Escoja el formato de Salida'!$A$5:$D$900,4,FALSE)&lt;0,(VLOOKUP($A30,'[2]Escoja el formato de Salida'!$A$5:$D$900,4,FALSE))*-1,VLOOKUP($A30,'[2]Escoja el formato de Salida'!$A$5:$D$900,4,FALSE)),0)/1000*-1</f>
        <v>-3900.3862999999997</v>
      </c>
      <c r="E30" s="40"/>
      <c r="F30" s="40">
        <f>IFERROR(IF(VLOOKUP($A30,'[3]Escoja el formato de Salida'!$A$5:$D$900,4,FALSE)&lt;0,(VLOOKUP($A30,'[3]Escoja el formato de Salida'!$A$5:$D$900,4,FALSE))*-1,VLOOKUP($A30,'[3]Escoja el formato de Salida'!$A$5:$D$900,4,FALSE)),0)/1000*-1</f>
        <v>-3203.1185800000003</v>
      </c>
      <c r="G30" s="40"/>
      <c r="H30" s="40">
        <f>D30-F30</f>
        <v>-697.26771999999937</v>
      </c>
      <c r="I30" s="40"/>
      <c r="J30" s="41">
        <f>H30/F30*100</f>
        <v>21.768401718053141</v>
      </c>
    </row>
    <row r="31" spans="1:15" ht="9.75" customHeight="1" x14ac:dyDescent="0.25">
      <c r="B31" s="31"/>
      <c r="C31" s="32"/>
      <c r="D31" s="10" t="s">
        <v>28</v>
      </c>
      <c r="F31" s="10" t="s">
        <v>28</v>
      </c>
      <c r="J31" s="42"/>
    </row>
    <row r="32" spans="1:15" ht="24.75" customHeight="1" x14ac:dyDescent="0.25">
      <c r="A32" s="2">
        <v>12</v>
      </c>
      <c r="B32" s="31" t="s">
        <v>37</v>
      </c>
      <c r="C32" s="32"/>
      <c r="D32" s="43">
        <f>IFERROR(IF(VLOOKUP($A32,'[2]Escoja el formato de Salida'!$A$5:$D$900,4,FALSE)&lt;0,(VLOOKUP($A32,'[2]Escoja el formato de Salida'!$A$5:$D$900,4,FALSE))*-1,VLOOKUP($A32,'[2]Escoja el formato de Salida'!$A$5:$D$900,4,FALSE)),0)/1000-IFERROR(IF(VLOOKUP($A33,'[2]Escoja el formato de Salida'!$A$5:$D$900,4,FALSE)&lt;0,(VLOOKUP($A33,'[2]Escoja el formato de Salida'!$A$5:$D$900,4,FALSE))*-1,VLOOKUP($A33,'[2]Escoja el formato de Salida'!$A$5:$D$900,4,FALSE)),0)/1000</f>
        <v>25121.35772</v>
      </c>
      <c r="E32" s="33"/>
      <c r="F32" s="43">
        <f>IFERROR(IF(VLOOKUP($A32,'[3]Escoja el formato de Salida'!$A$5:$D$900,4,FALSE)&lt;0,(VLOOKUP($A32,'[3]Escoja el formato de Salida'!$A$5:$D$900,4,FALSE))*-1,VLOOKUP($A32,'[3]Escoja el formato de Salida'!$A$5:$D$900,4,FALSE)),0)/1000-IFERROR(IF(VLOOKUP($A33,'[3]Escoja el formato de Salida'!$A$5:$D$900,4,FALSE)&lt;0,(VLOOKUP($A33,'[3]Escoja el formato de Salida'!$A$5:$D$900,4,FALSE))*-1,VLOOKUP($A33,'[3]Escoja el formato de Salida'!$A$5:$D$900,4,FALSE)),0)/1000</f>
        <v>24604.334309999998</v>
      </c>
      <c r="G32" s="33"/>
      <c r="H32" s="33">
        <f>D32-F32</f>
        <v>517.0234100000016</v>
      </c>
      <c r="I32" s="33"/>
      <c r="J32" s="34">
        <f>H32/F32*100</f>
        <v>2.1013509387647464</v>
      </c>
      <c r="O32" s="44"/>
    </row>
    <row r="33" spans="1:17" ht="24.75" customHeight="1" x14ac:dyDescent="0.25">
      <c r="A33" s="2">
        <v>126</v>
      </c>
      <c r="B33" s="31" t="s">
        <v>4</v>
      </c>
      <c r="C33" s="32"/>
      <c r="D33" s="33">
        <f>IFERROR(IF(VLOOKUP($A33,'[2]Escoja el formato de Salida'!$A$5:$D$900,4,FALSE)&lt;0,(VLOOKUP($A33,'[2]Escoja el formato de Salida'!$A$5:$D$900,4,FALSE))*-1,VLOOKUP($A33,'[2]Escoja el formato de Salida'!$A$5:$D$900,4,FALSE)),0)/1000</f>
        <v>4326.2017599999999</v>
      </c>
      <c r="E33" s="33"/>
      <c r="F33" s="33">
        <f>IFERROR(IF(VLOOKUP($A33,'[3]Escoja el formato de Salida'!$A$5:$D$900,4,FALSE)&lt;0,(VLOOKUP($A33,'[3]Escoja el formato de Salida'!$A$5:$D$900,4,FALSE))*-1,VLOOKUP($A33,'[3]Escoja el formato de Salida'!$A$5:$D$900,4,FALSE)),0)/1000</f>
        <v>3525.5996800000003</v>
      </c>
      <c r="G33" s="33"/>
      <c r="H33" s="33">
        <f>D33-F33</f>
        <v>800.60207999999966</v>
      </c>
      <c r="I33" s="33"/>
      <c r="J33" s="34">
        <f>H33/F33*100</f>
        <v>22.708252571658946</v>
      </c>
      <c r="O33" s="44"/>
    </row>
    <row r="34" spans="1:17" x14ac:dyDescent="0.25">
      <c r="A34" s="2">
        <v>13</v>
      </c>
      <c r="B34" s="31" t="s">
        <v>38</v>
      </c>
      <c r="C34" s="32"/>
      <c r="D34" s="33">
        <f>IFERROR(IF(VLOOKUP($A34,'[2]Escoja el formato de Salida'!$A$5:$D$900,4,FALSE)&lt;0,(VLOOKUP($A34,'[2]Escoja el formato de Salida'!$A$5:$D$900,4,FALSE))*-1,VLOOKUP($A34,'[2]Escoja el formato de Salida'!$A$5:$D$900,4,FALSE)),0)/1000</f>
        <v>15361.608179999999</v>
      </c>
      <c r="E34" s="33"/>
      <c r="F34" s="33">
        <f>IFERROR(IF(VLOOKUP($A34,'[3]Escoja el formato de Salida'!$A$5:$D$900,4,FALSE)&lt;0,(VLOOKUP($A34,'[3]Escoja el formato de Salida'!$A$5:$D$900,4,FALSE))*-1,VLOOKUP($A34,'[3]Escoja el formato de Salida'!$A$5:$D$900,4,FALSE)),0)/1000</f>
        <v>15494.72243</v>
      </c>
      <c r="G34" s="33"/>
      <c r="H34" s="33">
        <f>D34-F34</f>
        <v>-133.11425000000054</v>
      </c>
      <c r="I34" s="33"/>
      <c r="J34" s="34">
        <f>H34/F34*100</f>
        <v>-0.85909412447603639</v>
      </c>
      <c r="L34" s="45"/>
    </row>
    <row r="35" spans="1:17" ht="6.75" customHeight="1" x14ac:dyDescent="0.25">
      <c r="B35" s="31" t="s">
        <v>28</v>
      </c>
      <c r="C35" s="32"/>
      <c r="D35" s="35"/>
      <c r="E35" s="33"/>
      <c r="F35" s="35"/>
      <c r="G35" s="33"/>
      <c r="H35" s="35"/>
      <c r="I35" s="33"/>
      <c r="J35" s="37"/>
    </row>
    <row r="36" spans="1:17" ht="20.25" thickBot="1" x14ac:dyDescent="0.3">
      <c r="B36" s="46" t="s">
        <v>39</v>
      </c>
      <c r="C36" s="32"/>
      <c r="D36" s="47">
        <f>D9+D32+D33+D34</f>
        <v>611350.39016999991</v>
      </c>
      <c r="E36" s="40"/>
      <c r="F36" s="47">
        <f>F9+F32+F33+F34</f>
        <v>599964.42787999986</v>
      </c>
      <c r="G36" s="40"/>
      <c r="H36" s="47">
        <f>H9+H32+H33+H34</f>
        <v>11385.962290000034</v>
      </c>
      <c r="I36" s="40"/>
      <c r="J36" s="48">
        <f>H36/F36*100</f>
        <v>1.897772894675243</v>
      </c>
      <c r="L36" s="33"/>
      <c r="N36" s="44"/>
    </row>
    <row r="37" spans="1:17" ht="7.5" hidden="1" customHeight="1" thickTop="1" x14ac:dyDescent="0.25">
      <c r="B37" s="31"/>
      <c r="C37" s="32"/>
      <c r="D37" s="49"/>
      <c r="E37" s="49"/>
      <c r="F37" s="49"/>
      <c r="G37" s="49"/>
      <c r="H37" s="49"/>
      <c r="I37" s="49"/>
      <c r="J37" s="50"/>
    </row>
    <row r="38" spans="1:17" ht="7.5" hidden="1" customHeight="1" x14ac:dyDescent="0.25">
      <c r="B38" s="31"/>
      <c r="C38" s="32"/>
      <c r="D38" s="49"/>
      <c r="E38" s="49"/>
      <c r="F38" s="49"/>
      <c r="G38" s="49"/>
      <c r="H38" s="49"/>
      <c r="I38" s="49"/>
      <c r="J38" s="50"/>
    </row>
    <row r="39" spans="1:17" ht="13.15" hidden="1" customHeight="1" x14ac:dyDescent="0.25">
      <c r="B39" s="31" t="s">
        <v>28</v>
      </c>
      <c r="C39" s="32"/>
      <c r="G39" s="49"/>
      <c r="H39" s="49"/>
      <c r="I39" s="49"/>
      <c r="J39" s="50"/>
    </row>
    <row r="40" spans="1:17" ht="20.25" hidden="1" thickTop="1" x14ac:dyDescent="0.25">
      <c r="A40" s="2">
        <v>91</v>
      </c>
      <c r="B40" s="31" t="s">
        <v>24</v>
      </c>
      <c r="C40" s="32">
        <v>134513.5</v>
      </c>
      <c r="D40" s="33">
        <f>IFERROR(IF(VLOOKUP($A40,'[1]Escoja el formato de Salida'!$A$5:$D$900,4,FALSE)&lt;0,(VLOOKUP($A40,'[1]Escoja el formato de Salida'!$A$5:$D$900,4,FALSE))*-1,VLOOKUP($A40,'[1]Escoja el formato de Salida'!$A$5:$D$900,4,FALSE)),0)/1000</f>
        <v>178916.61677000002</v>
      </c>
      <c r="E40" s="33"/>
      <c r="F40" s="33">
        <f>IFERROR(IF(VLOOKUP($A40,'[3]Escoja el formato de Salida'!$A$5:$D$900,4,FALSE)&lt;0,(VLOOKUP($A40,'[3]Escoja el formato de Salida'!$A$5:$D$900,4,FALSE))*-1,VLOOKUP($A40,'[3]Escoja el formato de Salida'!$A$5:$D$900,4,FALSE)),0)/1000</f>
        <v>208570.45984999998</v>
      </c>
      <c r="G40" s="33"/>
      <c r="H40" s="33">
        <f>D40-F40</f>
        <v>-29653.843079999962</v>
      </c>
      <c r="I40" s="33"/>
      <c r="J40" s="34">
        <f>H40/F40*100</f>
        <v>-14.217662031970615</v>
      </c>
    </row>
    <row r="41" spans="1:17" ht="20.25" hidden="1" thickTop="1" x14ac:dyDescent="0.25">
      <c r="A41" s="2">
        <v>92</v>
      </c>
      <c r="B41" s="31" t="s">
        <v>25</v>
      </c>
      <c r="C41" s="32"/>
      <c r="D41" s="33">
        <f>IFERROR(IF(VLOOKUP($A41,'[1]Escoja el formato de Salida'!$A$5:$D$900,4,FALSE)&lt;0,(VLOOKUP($A41,'[1]Escoja el formato de Salida'!$A$5:$D$900,4,FALSE))*-1,VLOOKUP($A41,'[1]Escoja el formato de Salida'!$A$5:$D$900,4,FALSE)),0)/1000</f>
        <v>0</v>
      </c>
      <c r="E41" s="33"/>
      <c r="F41" s="33">
        <f>IFERROR(IF(VLOOKUP($A41,'[3]Escoja el formato de Salida'!$A$5:$D$900,4,FALSE)&lt;0,(VLOOKUP($A41,'[3]Escoja el formato de Salida'!$A$5:$D$900,4,FALSE))*-1,VLOOKUP($A41,'[3]Escoja el formato de Salida'!$A$5:$D$900,4,FALSE)),0)/1000</f>
        <v>272563.76512</v>
      </c>
      <c r="G41" s="33"/>
      <c r="H41" s="33">
        <f>D41-F41</f>
        <v>-272563.76512</v>
      </c>
      <c r="I41" s="33"/>
      <c r="J41" s="34">
        <f>H41/F41*100</f>
        <v>-100</v>
      </c>
      <c r="L41" s="44"/>
    </row>
    <row r="42" spans="1:17" ht="10.5" hidden="1" customHeight="1" x14ac:dyDescent="0.25">
      <c r="B42" s="31"/>
      <c r="C42" s="32"/>
      <c r="D42" s="33"/>
      <c r="E42" s="33"/>
      <c r="F42" s="33"/>
      <c r="G42" s="33"/>
      <c r="H42" s="33"/>
      <c r="I42" s="33"/>
      <c r="J42" s="51"/>
    </row>
    <row r="43" spans="1:17" ht="21" hidden="1" thickTop="1" thickBot="1" x14ac:dyDescent="0.3">
      <c r="B43" s="31" t="s">
        <v>40</v>
      </c>
      <c r="C43" s="32"/>
      <c r="D43" s="52">
        <f>SUM(D40:D41)</f>
        <v>178916.61677000002</v>
      </c>
      <c r="E43" s="33"/>
      <c r="F43" s="52">
        <f>SUM(F40:F41)</f>
        <v>481134.22496999998</v>
      </c>
      <c r="G43" s="33"/>
      <c r="H43" s="52">
        <f>SUM(H40:H41)</f>
        <v>-302217.60819999996</v>
      </c>
      <c r="I43" s="33"/>
      <c r="J43" s="53">
        <f>H43/F43*100</f>
        <v>-62.813575196992907</v>
      </c>
      <c r="L43" s="33"/>
    </row>
    <row r="44" spans="1:17" ht="6.75" hidden="1" customHeight="1" thickTop="1" x14ac:dyDescent="0.25">
      <c r="B44" s="31" t="s">
        <v>28</v>
      </c>
      <c r="C44" s="32"/>
      <c r="D44" s="49"/>
      <c r="E44" s="49"/>
      <c r="F44" s="49"/>
      <c r="G44" s="49"/>
      <c r="H44" s="49"/>
      <c r="I44" s="49"/>
      <c r="J44" s="50"/>
    </row>
    <row r="45" spans="1:17" ht="20.25" thickTop="1" x14ac:dyDescent="0.25">
      <c r="B45" s="31"/>
      <c r="C45" s="32"/>
      <c r="D45" s="49"/>
      <c r="E45" s="49"/>
      <c r="F45" s="49"/>
      <c r="G45" s="49"/>
      <c r="H45" s="49"/>
      <c r="I45" s="49"/>
      <c r="J45" s="54" t="s">
        <v>28</v>
      </c>
      <c r="Q45" s="3" t="s">
        <v>41</v>
      </c>
    </row>
    <row r="46" spans="1:17" x14ac:dyDescent="0.25">
      <c r="B46" s="15" t="s">
        <v>42</v>
      </c>
      <c r="C46" s="16"/>
      <c r="J46" s="55" t="s">
        <v>28</v>
      </c>
    </row>
    <row r="47" spans="1:17" ht="8.4499999999999993" customHeight="1" x14ac:dyDescent="0.25">
      <c r="B47" s="15"/>
      <c r="C47" s="16"/>
      <c r="J47" s="55"/>
    </row>
    <row r="48" spans="1:17" x14ac:dyDescent="0.25">
      <c r="B48" s="56" t="s">
        <v>43</v>
      </c>
      <c r="C48" s="16"/>
      <c r="D48" s="35">
        <f>SUM(D49:D54)</f>
        <v>186470.39033000002</v>
      </c>
      <c r="E48" s="36"/>
      <c r="F48" s="35">
        <f>SUM(F49:F54)</f>
        <v>214497.54731999998</v>
      </c>
      <c r="G48" s="36"/>
      <c r="H48" s="35">
        <f t="shared" ref="H48:H56" si="2">D48-F48</f>
        <v>-28027.156989999959</v>
      </c>
      <c r="I48" s="36"/>
      <c r="J48" s="37">
        <f>H48/F48*100</f>
        <v>-13.066423061792593</v>
      </c>
    </row>
    <row r="49" spans="1:12" ht="30.75" customHeight="1" x14ac:dyDescent="0.25">
      <c r="A49" s="2">
        <v>211</v>
      </c>
      <c r="B49" s="31" t="s">
        <v>44</v>
      </c>
      <c r="C49" s="16"/>
      <c r="D49" s="33">
        <f>IFERROR(IF(VLOOKUP($A49,'[2]Escoja el formato de Salida'!$A$5:$D$900,4,FALSE)&lt;0,(VLOOKUP($A49,'[2]Escoja el formato de Salida'!$A$5:$D$900,4,FALSE))*-1,VLOOKUP($A49,'[2]Escoja el formato de Salida'!$A$5:$D$900,4,FALSE)),0)/1000</f>
        <v>41160.70824</v>
      </c>
      <c r="E49" s="36"/>
      <c r="F49" s="33">
        <f>IFERROR(IF(VLOOKUP($A49,'[3]Escoja el formato de Salida'!$A$5:$D$900,4,FALSE)&lt;0,(VLOOKUP($A49,'[3]Escoja el formato de Salida'!$A$5:$D$900,4,FALSE))*-1,VLOOKUP($A49,'[3]Escoja el formato de Salida'!$A$5:$D$900,4,FALSE)),0)/1000</f>
        <v>36632.49538</v>
      </c>
      <c r="G49" s="36"/>
      <c r="H49" s="33">
        <f t="shared" si="2"/>
        <v>4528.2128599999996</v>
      </c>
      <c r="I49" s="33"/>
      <c r="J49" s="34">
        <f>H49/F49*100</f>
        <v>12.361191376747536</v>
      </c>
    </row>
    <row r="50" spans="1:12" ht="18.75" customHeight="1" x14ac:dyDescent="0.25">
      <c r="A50" s="2">
        <v>212</v>
      </c>
      <c r="B50" s="31" t="s">
        <v>35</v>
      </c>
      <c r="C50" s="32"/>
      <c r="D50" s="33">
        <f>IFERROR(IF(VLOOKUP($A50,'[2]Escoja el formato de Salida'!$A$5:$D$900,4,FALSE)&lt;0,(VLOOKUP($A50,'[2]Escoja el formato de Salida'!$A$5:$D$900,4,FALSE))*-1,VLOOKUP($A50,'[2]Escoja el formato de Salida'!$A$5:$D$900,4,FALSE)),0)/1000</f>
        <v>145304.09934000002</v>
      </c>
      <c r="E50" s="33"/>
      <c r="F50" s="33">
        <f>IFERROR(IF(VLOOKUP($A50,'[3]Escoja el formato de Salida'!$A$5:$D$900,4,FALSE)&lt;0,(VLOOKUP($A50,'[3]Escoja el formato de Salida'!$A$5:$D$900,4,FALSE))*-1,VLOOKUP($A50,'[3]Escoja el formato de Salida'!$A$5:$D$900,4,FALSE)),0)/1000</f>
        <v>177856.65894999998</v>
      </c>
      <c r="G50" s="33"/>
      <c r="H50" s="33">
        <f t="shared" si="2"/>
        <v>-32552.559609999968</v>
      </c>
      <c r="I50" s="33"/>
      <c r="J50" s="34">
        <f>H50/F50*100</f>
        <v>-18.302693754722625</v>
      </c>
    </row>
    <row r="51" spans="1:12" x14ac:dyDescent="0.25">
      <c r="A51" s="2">
        <v>213</v>
      </c>
      <c r="B51" s="31" t="s">
        <v>5</v>
      </c>
      <c r="C51" s="32"/>
      <c r="D51" s="33">
        <f>IFERROR(IF(VLOOKUP($A51,'[2]Escoja el formato de Salida'!$A$5:$D$900,4,FALSE)&lt;0,(VLOOKUP($A51,'[2]Escoja el formato de Salida'!$A$5:$D$900,4,FALSE))*-1,VLOOKUP($A51,'[2]Escoja el formato de Salida'!$A$5:$D$900,4,FALSE)),0)/1000</f>
        <v>5.5827499999999999</v>
      </c>
      <c r="E51" s="33"/>
      <c r="F51" s="33">
        <f>IFERROR(IF(VLOOKUP($A51,'[3]Escoja el formato de Salida'!$A$5:$D$900,4,FALSE)&lt;0,(VLOOKUP($A51,'[3]Escoja el formato de Salida'!$A$5:$D$900,4,FALSE))*-1,VLOOKUP($A51,'[3]Escoja el formato de Salida'!$A$5:$D$900,4,FALSE)),0)/1000</f>
        <v>8.3929899999999993</v>
      </c>
      <c r="G51" s="33"/>
      <c r="H51" s="33">
        <f t="shared" si="2"/>
        <v>-2.8102399999999994</v>
      </c>
      <c r="I51" s="33"/>
      <c r="J51" s="34">
        <f>H51/F51*100</f>
        <v>-33.483180606672946</v>
      </c>
    </row>
    <row r="52" spans="1:12" hidden="1" x14ac:dyDescent="0.25">
      <c r="A52" s="2">
        <v>214</v>
      </c>
      <c r="B52" s="31" t="s">
        <v>45</v>
      </c>
      <c r="C52" s="32"/>
      <c r="D52" s="33">
        <f>IFERROR(IF(VLOOKUP($A52,'[1]Escoja el formato de Salida'!$A$5:$D$900,4,FALSE)&lt;0,(VLOOKUP($A52,'[1]Escoja el formato de Salida'!$A$5:$D$900,4,FALSE))*-1,VLOOKUP($A52,'[1]Escoja el formato de Salida'!$A$5:$D$900,4,FALSE)),0)/1000</f>
        <v>0</v>
      </c>
      <c r="E52" s="33"/>
      <c r="F52" s="33">
        <f>IFERROR(IF(VLOOKUP($A52,'[3]Escoja el formato de Salida'!$A$5:$D$900,4,FALSE)&lt;0,(VLOOKUP($A52,'[3]Escoja el formato de Salida'!$A$5:$D$900,4,FALSE))*-1,VLOOKUP($A52,'[3]Escoja el formato de Salida'!$A$5:$D$900,4,FALSE)),0)/1000</f>
        <v>0</v>
      </c>
      <c r="G52" s="33"/>
      <c r="H52" s="33">
        <f t="shared" si="2"/>
        <v>0</v>
      </c>
      <c r="I52" s="33"/>
      <c r="J52" s="34">
        <f>IFERROR(H52/F52*100,0)</f>
        <v>0</v>
      </c>
    </row>
    <row r="53" spans="1:12" hidden="1" x14ac:dyDescent="0.25">
      <c r="A53" s="2">
        <v>215</v>
      </c>
      <c r="B53" s="31" t="s">
        <v>6</v>
      </c>
      <c r="C53" s="32"/>
      <c r="D53" s="33">
        <f>IFERROR(IF(VLOOKUP($A53,'[1]Escoja el formato de Salida'!$A$5:$D$900,4,FALSE)&lt;0,(VLOOKUP($A53,'[1]Escoja el formato de Salida'!$A$5:$D$900,4,FALSE))*-1,VLOOKUP($A53,'[1]Escoja el formato de Salida'!$A$5:$D$900,4,FALSE)),0)/1000</f>
        <v>0</v>
      </c>
      <c r="E53" s="33"/>
      <c r="F53" s="33">
        <f>IFERROR(IF(VLOOKUP($A53,'[3]Escoja el formato de Salida'!$A$5:$D$900,4,FALSE)&lt;0,(VLOOKUP($A53,'[3]Escoja el formato de Salida'!$A$5:$D$900,4,FALSE))*-1,VLOOKUP($A53,'[3]Escoja el formato de Salida'!$A$5:$D$900,4,FALSE)),0)/1000</f>
        <v>0</v>
      </c>
      <c r="G53" s="33"/>
      <c r="H53" s="33">
        <f t="shared" ref="H53" si="3">D53-F53</f>
        <v>0</v>
      </c>
      <c r="I53" s="33"/>
      <c r="J53" s="34">
        <f t="shared" ref="J53:J56" si="4">IFERROR(H53/F53*100,0)</f>
        <v>0</v>
      </c>
    </row>
    <row r="54" spans="1:12" hidden="1" x14ac:dyDescent="0.25">
      <c r="A54" s="2">
        <v>216</v>
      </c>
      <c r="B54" s="31" t="s">
        <v>46</v>
      </c>
      <c r="C54" s="32"/>
      <c r="D54" s="33">
        <f>IFERROR(IF(VLOOKUP($A54,'[1]Escoja el formato de Salida'!$A$5:$D$900,4,FALSE)&lt;0,(VLOOKUP($A54,'[1]Escoja el formato de Salida'!$A$5:$D$900,4,FALSE))*-1,VLOOKUP($A54,'[1]Escoja el formato de Salida'!$A$5:$D$900,4,FALSE)),0)/1000</f>
        <v>0</v>
      </c>
      <c r="E54" s="33"/>
      <c r="F54" s="33">
        <f>IFERROR(IF(VLOOKUP($A54,'[3]Escoja el formato de Salida'!$A$5:$D$900,4,FALSE)&lt;0,(VLOOKUP($A54,'[3]Escoja el formato de Salida'!$A$5:$D$900,4,FALSE))*-1,VLOOKUP($A54,'[3]Escoja el formato de Salida'!$A$5:$D$900,4,FALSE)),0)/1000</f>
        <v>0</v>
      </c>
      <c r="G54" s="33"/>
      <c r="H54" s="33">
        <f t="shared" si="2"/>
        <v>0</v>
      </c>
      <c r="I54" s="33"/>
      <c r="J54" s="34">
        <f t="shared" si="4"/>
        <v>0</v>
      </c>
    </row>
    <row r="55" spans="1:12" x14ac:dyDescent="0.25">
      <c r="A55" s="2">
        <v>22</v>
      </c>
      <c r="B55" s="31" t="s">
        <v>7</v>
      </c>
      <c r="C55" s="32"/>
      <c r="D55" s="33">
        <f>IFERROR(IF(VLOOKUP($A55,'[2]Escoja el formato de Salida'!$A$5:$D$900,4,FALSE)&lt;0,(VLOOKUP($A55,'[2]Escoja el formato de Salida'!$A$5:$D$900,4,FALSE))*-1,VLOOKUP($A55,'[2]Escoja el formato de Salida'!$A$5:$D$900,4,FALSE)),0)/1000</f>
        <v>270844.51598000003</v>
      </c>
      <c r="E55" s="33"/>
      <c r="F55" s="33">
        <f>IFERROR(IF(VLOOKUP($A55,'[3]Escoja el formato de Salida'!$A$5:$D$900,4,FALSE)&lt;0,(VLOOKUP($A55,'[3]Escoja el formato de Salida'!$A$5:$D$900,4,FALSE))*-1,VLOOKUP($A55,'[3]Escoja el formato de Salida'!$A$5:$D$900,4,FALSE)),0)/1000</f>
        <v>249835.70606999999</v>
      </c>
      <c r="G55" s="33"/>
      <c r="H55" s="33">
        <f t="shared" si="2"/>
        <v>21008.80991000004</v>
      </c>
      <c r="I55" s="33"/>
      <c r="J55" s="34">
        <f t="shared" si="4"/>
        <v>8.4090501876115766</v>
      </c>
    </row>
    <row r="56" spans="1:12" hidden="1" x14ac:dyDescent="0.25">
      <c r="A56" s="2">
        <v>24</v>
      </c>
      <c r="B56" s="31" t="s">
        <v>10</v>
      </c>
      <c r="C56" s="32"/>
      <c r="D56" s="33">
        <f>IFERROR(IF(VLOOKUP($A56,'[1]Escoja el formato de Salida'!$A$5:$D$900,4,FALSE)&lt;0,(VLOOKUP($A56,'[1]Escoja el formato de Salida'!$A$5:$D$900,4,FALSE))*-1,VLOOKUP($A56,'[1]Escoja el formato de Salida'!$A$5:$D$900,4,FALSE)),0)/1000</f>
        <v>0</v>
      </c>
      <c r="E56" s="33"/>
      <c r="F56" s="33">
        <f>IFERROR(IF(VLOOKUP($A56,'[3]Escoja el formato de Salida'!$A$5:$D$900,4,FALSE)&lt;0,(VLOOKUP($A56,'[3]Escoja el formato de Salida'!$A$5:$D$900,4,FALSE))*-1,VLOOKUP($A56,'[3]Escoja el formato de Salida'!$A$5:$D$900,4,FALSE)),0)/1000</f>
        <v>0</v>
      </c>
      <c r="G56" s="33"/>
      <c r="H56" s="33">
        <f t="shared" si="2"/>
        <v>0</v>
      </c>
      <c r="I56" s="33"/>
      <c r="J56" s="34">
        <f t="shared" si="4"/>
        <v>0</v>
      </c>
    </row>
    <row r="57" spans="1:12" x14ac:dyDescent="0.25">
      <c r="B57" s="31"/>
      <c r="C57" s="32"/>
      <c r="D57" s="33"/>
      <c r="E57" s="33"/>
      <c r="F57" s="33"/>
      <c r="G57" s="33"/>
      <c r="H57" s="33"/>
      <c r="I57" s="33"/>
      <c r="J57" s="34"/>
    </row>
    <row r="58" spans="1:12" ht="20.25" thickBot="1" x14ac:dyDescent="0.3">
      <c r="B58" s="46" t="s">
        <v>47</v>
      </c>
      <c r="C58" s="32"/>
      <c r="D58" s="47">
        <f>SUM(D48,D55,D56)</f>
        <v>457314.90631000005</v>
      </c>
      <c r="E58" s="40"/>
      <c r="F58" s="47">
        <f>SUM(F48,F55,F56)</f>
        <v>464333.25338999997</v>
      </c>
      <c r="G58" s="40"/>
      <c r="H58" s="47">
        <f t="shared" ref="H58" si="5">D58-F58</f>
        <v>-7018.3470799999195</v>
      </c>
      <c r="I58" s="40"/>
      <c r="J58" s="48">
        <f>H58/F58*100</f>
        <v>-1.5114892221826535</v>
      </c>
      <c r="L58" s="33"/>
    </row>
    <row r="59" spans="1:12" ht="21.75" thickTop="1" x14ac:dyDescent="0.35">
      <c r="B59" s="31" t="s">
        <v>28</v>
      </c>
      <c r="C59" s="32"/>
      <c r="D59" s="49"/>
      <c r="E59" s="49"/>
      <c r="F59" s="49"/>
      <c r="G59" s="49"/>
      <c r="H59" s="49"/>
      <c r="I59" s="49"/>
      <c r="J59" s="50"/>
      <c r="K59" s="57"/>
    </row>
    <row r="60" spans="1:12" x14ac:dyDescent="0.25">
      <c r="B60" s="31"/>
      <c r="C60" s="32"/>
      <c r="D60" s="49"/>
      <c r="E60" s="49"/>
      <c r="F60" s="49"/>
      <c r="G60" s="49"/>
      <c r="H60" s="49"/>
      <c r="I60" s="49"/>
      <c r="J60" s="50"/>
    </row>
    <row r="61" spans="1:12" ht="21.75" x14ac:dyDescent="0.4">
      <c r="B61" s="15" t="s">
        <v>11</v>
      </c>
      <c r="C61" s="16"/>
      <c r="D61" s="58"/>
      <c r="E61" s="58"/>
      <c r="F61" s="58"/>
      <c r="J61" s="42"/>
    </row>
    <row r="62" spans="1:12" ht="7.15" customHeight="1" x14ac:dyDescent="0.25">
      <c r="B62" s="31" t="s">
        <v>28</v>
      </c>
      <c r="C62" s="32"/>
      <c r="D62" s="59" t="s">
        <v>28</v>
      </c>
      <c r="E62" s="59"/>
      <c r="F62" s="59" t="s">
        <v>28</v>
      </c>
      <c r="G62" s="59"/>
      <c r="H62" s="32" t="s">
        <v>28</v>
      </c>
      <c r="I62" s="32"/>
      <c r="J62" s="55" t="s">
        <v>28</v>
      </c>
    </row>
    <row r="63" spans="1:12" x14ac:dyDescent="0.25">
      <c r="B63" s="56" t="s">
        <v>48</v>
      </c>
      <c r="C63" s="16"/>
      <c r="D63" s="26">
        <f>SUM(D64:D66)</f>
        <v>102368.40000000001</v>
      </c>
      <c r="E63" s="27"/>
      <c r="F63" s="26">
        <f>SUM(F64:F66)</f>
        <v>89371.1</v>
      </c>
      <c r="G63" s="27"/>
      <c r="H63" s="26">
        <f>D63-F63</f>
        <v>12997.300000000003</v>
      </c>
      <c r="I63" s="27"/>
      <c r="J63" s="28">
        <f t="shared" ref="J63:J64" si="6">H63/F63*100</f>
        <v>14.543068173044757</v>
      </c>
      <c r="L63" s="33"/>
    </row>
    <row r="64" spans="1:12" x14ac:dyDescent="0.25">
      <c r="A64" s="2">
        <v>311001</v>
      </c>
      <c r="B64" s="31" t="s">
        <v>49</v>
      </c>
      <c r="C64" s="32"/>
      <c r="D64" s="33">
        <f>IFERROR(IF(VLOOKUP($A64,'[2]Escoja el formato de Salida'!$A$5:$D$900,4,FALSE)&lt;0,(VLOOKUP($A64,'[2]Escoja el formato de Salida'!$A$5:$D$900,4,FALSE))*-1,VLOOKUP($A64,'[2]Escoja el formato de Salida'!$A$5:$D$900,4,FALSE)),0)/1000+IFERROR(IF(VLOOKUP($A65,'[2]Escoja el formato de Salida'!$A$5:$D$900,4,FALSE)&lt;0,(VLOOKUP($A65,'[2]Escoja el formato de Salida'!$A$5:$D$900,4,FALSE))*-1,VLOOKUP($A65,'[2]Escoja el formato de Salida'!$A$5:$D$900,4,FALSE)),0)/1000</f>
        <v>103170.8</v>
      </c>
      <c r="E64" s="33"/>
      <c r="F64" s="33">
        <f>IFERROR(IF(VLOOKUP($A64,'[3]Escoja el formato de Salida'!$A$5:$D$900,4,FALSE)&lt;0,(VLOOKUP($A64,'[3]Escoja el formato de Salida'!$A$5:$D$900,4,FALSE))*-1,VLOOKUP($A64,'[3]Escoja el formato de Salida'!$A$5:$D$900,4,FALSE)),0)/1000+IFERROR(IF(VLOOKUP($A65,'[3]Escoja el formato de Salida'!$A$5:$D$900,4,FALSE)&lt;0,(VLOOKUP($A65,'[3]Escoja el formato de Salida'!$A$5:$D$900,4,FALSE))*-1,VLOOKUP($A65,'[3]Escoja el formato de Salida'!$A$5:$D$900,4,FALSE)),0)/1000</f>
        <v>90122.5</v>
      </c>
      <c r="G64" s="33"/>
      <c r="H64" s="33">
        <f>D64-F64</f>
        <v>13048.300000000003</v>
      </c>
      <c r="I64" s="33"/>
      <c r="J64" s="34">
        <f t="shared" si="6"/>
        <v>14.478404394019254</v>
      </c>
    </row>
    <row r="65" spans="1:12" ht="0.75" customHeight="1" x14ac:dyDescent="0.25">
      <c r="A65" s="2">
        <v>311101</v>
      </c>
      <c r="B65" s="31"/>
      <c r="C65" s="32"/>
      <c r="D65" s="33"/>
      <c r="E65" s="33"/>
      <c r="F65" s="33"/>
      <c r="G65" s="33"/>
      <c r="H65" s="33"/>
      <c r="I65" s="33"/>
      <c r="J65" s="34"/>
    </row>
    <row r="66" spans="1:12" x14ac:dyDescent="0.25">
      <c r="A66" s="2">
        <v>311102</v>
      </c>
      <c r="B66" s="31" t="s">
        <v>12</v>
      </c>
      <c r="C66" s="32"/>
      <c r="D66" s="33">
        <f>-IFERROR(IF(VLOOKUP($A66,'[2]Escoja el formato de Salida'!$A$5:$D$900,4,FALSE)&lt;0,(VLOOKUP($A66,'[2]Escoja el formato de Salida'!$A$5:$D$900,4,FALSE))*-1,VLOOKUP($A66,'[2]Escoja el formato de Salida'!$A$5:$D$900,4,FALSE)),0)/1000</f>
        <v>-802.4</v>
      </c>
      <c r="E66" s="33"/>
      <c r="F66" s="33">
        <f>-IFERROR(IF(VLOOKUP($A66,'[3]Escoja el formato de Salida'!$A$5:$D$900,4,FALSE)&lt;0,(VLOOKUP($A66,'[3]Escoja el formato de Salida'!$A$5:$D$900,4,FALSE))*-1,VLOOKUP($A66,'[3]Escoja el formato de Salida'!$A$5:$D$900,4,FALSE)),0)/1000</f>
        <v>-751.4</v>
      </c>
      <c r="G66" s="33"/>
      <c r="H66" s="33">
        <f t="shared" ref="H66:H71" si="7">D66-F66</f>
        <v>-51</v>
      </c>
      <c r="I66" s="33"/>
      <c r="J66" s="34">
        <v>0</v>
      </c>
    </row>
    <row r="67" spans="1:12" x14ac:dyDescent="0.25">
      <c r="A67" s="2">
        <v>313</v>
      </c>
      <c r="B67" s="31" t="s">
        <v>13</v>
      </c>
      <c r="C67" s="32"/>
      <c r="D67" s="33">
        <f>IFERROR(IF(VLOOKUP($A67,'[2]Escoja el formato de Salida'!$A$5:$D$900,4,FALSE)&lt;0,(VLOOKUP($A67,'[2]Escoja el formato de Salida'!$A$5:$D$900,4,FALSE))*-1,VLOOKUP($A67,'[2]Escoja el formato de Salida'!$A$5:$D$900,4,FALSE)),0)/1000</f>
        <v>33845.80287</v>
      </c>
      <c r="E67" s="33"/>
      <c r="F67" s="33">
        <f>IFERROR(IF(VLOOKUP($A67,'[3]Escoja el formato de Salida'!$A$5:$D$900,4,FALSE)&lt;0,(VLOOKUP($A67,'[3]Escoja el formato de Salida'!$A$5:$D$900,4,FALSE))*-1,VLOOKUP($A67,'[3]Escoja el formato de Salida'!$A$5:$D$900,4,FALSE)),0)/1000</f>
        <v>29124.131940000003</v>
      </c>
      <c r="G67" s="33"/>
      <c r="H67" s="33">
        <f t="shared" si="7"/>
        <v>4721.6709299999966</v>
      </c>
      <c r="I67" s="33"/>
      <c r="J67" s="34">
        <f>H67/F67*100</f>
        <v>16.212228881970915</v>
      </c>
    </row>
    <row r="68" spans="1:12" x14ac:dyDescent="0.25">
      <c r="A68" s="2">
        <v>321</v>
      </c>
      <c r="B68" s="60" t="s">
        <v>16</v>
      </c>
      <c r="C68" s="32"/>
      <c r="D68" s="33">
        <f>IFERROR(IF(VLOOKUP($A68,'[2]Escoja el formato de Salida'!$A$5:$D$900,4,FALSE)&lt;0,(VLOOKUP($A68,'[2]Escoja el formato de Salida'!$A$5:$D$900,4,FALSE))*-1,VLOOKUP($A68,'[2]Escoja el formato de Salida'!$A$5:$D$900,4,FALSE)),0)/1000</f>
        <v>1174.4136000000001</v>
      </c>
      <c r="E68" s="33"/>
      <c r="F68" s="33">
        <f>IFERROR(IF(VLOOKUP($A68,'[3]Escoja el formato de Salida'!$A$5:$D$900,4,FALSE)&lt;0,(VLOOKUP($A68,'[3]Escoja el formato de Salida'!$A$5:$D$900,4,FALSE))*-1,VLOOKUP($A68,'[3]Escoja el formato de Salida'!$A$5:$D$900,4,FALSE)),0)/1000</f>
        <v>1146.0461299999999</v>
      </c>
      <c r="G68" s="33"/>
      <c r="H68" s="33">
        <f t="shared" si="7"/>
        <v>28.367470000000139</v>
      </c>
      <c r="I68" s="33"/>
      <c r="J68" s="34">
        <f>H68/F68*100</f>
        <v>2.475246786095787</v>
      </c>
    </row>
    <row r="69" spans="1:12" x14ac:dyDescent="0.25">
      <c r="A69" s="2">
        <v>322</v>
      </c>
      <c r="B69" s="31" t="s">
        <v>17</v>
      </c>
      <c r="C69" s="32"/>
      <c r="D69" s="33">
        <f>IFERROR(IF(VLOOKUP($A69,'[2]Escoja el formato de Salida'!$A$5:$D$900,4,FALSE)&lt;0,(VLOOKUP($A69,'[2]Escoja el formato de Salida'!$A$5:$D$900,4,FALSE))*-1,VLOOKUP($A69,'[2]Escoja el formato de Salida'!$A$5:$D$900,4,FALSE)),0)/1000</f>
        <v>3283.5466800000004</v>
      </c>
      <c r="E69" s="33"/>
      <c r="F69" s="33">
        <f>IFERROR(IF(VLOOKUP($A69,'[3]Escoja el formato de Salida'!$A$5:$D$900,4,FALSE)&lt;0,(VLOOKUP($A69,'[3]Escoja el formato de Salida'!$A$5:$D$900,4,FALSE))*-1,VLOOKUP($A69,'[3]Escoja el formato de Salida'!$A$5:$D$900,4,FALSE)),0)/1000</f>
        <v>3283.5466800000004</v>
      </c>
      <c r="G69" s="33"/>
      <c r="H69" s="33">
        <f t="shared" si="7"/>
        <v>0</v>
      </c>
      <c r="I69" s="33"/>
      <c r="J69" s="34">
        <f>H69/F69*100</f>
        <v>0</v>
      </c>
    </row>
    <row r="70" spans="1:12" x14ac:dyDescent="0.25">
      <c r="A70" s="2">
        <v>324</v>
      </c>
      <c r="B70" s="31" t="s">
        <v>18</v>
      </c>
      <c r="C70" s="32"/>
      <c r="D70" s="33">
        <f>IFERROR(IF(VLOOKUP($A70,'[2]Escoja el formato de Salida'!$A$5:$D$900,4,FALSE)&lt;0,(VLOOKUP($A70,'[2]Escoja el formato de Salida'!$A$5:$D$900,4,FALSE))*-1,VLOOKUP($A70,'[2]Escoja el formato de Salida'!$A$5:$D$900,4,FALSE)),0)/1000</f>
        <v>0.87935000000000008</v>
      </c>
      <c r="E70" s="33"/>
      <c r="F70" s="33">
        <f>IFERROR(IF(VLOOKUP($A70,'[3]Escoja el formato de Salida'!$A$5:$D$900,4,FALSE)&lt;0,(VLOOKUP($A70,'[3]Escoja el formato de Salida'!$A$5:$D$900,4,FALSE))*-1,VLOOKUP($A70,'[3]Escoja el formato de Salida'!$A$5:$D$900,4,FALSE)),0)/1000</f>
        <v>0.87935000000000008</v>
      </c>
      <c r="G70" s="33"/>
      <c r="H70" s="33">
        <f t="shared" si="7"/>
        <v>0</v>
      </c>
      <c r="I70" s="33"/>
      <c r="J70" s="34">
        <v>0</v>
      </c>
      <c r="L70" s="44"/>
    </row>
    <row r="71" spans="1:12" hidden="1" x14ac:dyDescent="0.25">
      <c r="A71" s="2">
        <v>325</v>
      </c>
      <c r="B71" s="31" t="s">
        <v>8</v>
      </c>
      <c r="C71" s="32"/>
      <c r="D71" s="33">
        <f>IFERROR(IF(VLOOKUP($A71,'[1]Escoja el formato de Salida'!$A$5:$D$900,4,FALSE)&lt;0,(VLOOKUP($A71,'[1]Escoja el formato de Salida'!$A$5:$D$900,4,FALSE))*-1,VLOOKUP($A71,'[1]Escoja el formato de Salida'!$A$5:$D$900,4,FALSE)),0)/1000</f>
        <v>0</v>
      </c>
      <c r="E71" s="33"/>
      <c r="F71" s="33">
        <f>IFERROR(IF(VLOOKUP($A71,'[3]Escoja el formato de Salida'!$A$5:$D$900,4,FALSE)&lt;0,(VLOOKUP($A71,'[3]Escoja el formato de Salida'!$A$5:$D$900,4,FALSE))*-1,VLOOKUP($A71,'[3]Escoja el formato de Salida'!$A$5:$D$900,4,FALSE)),0)/1000</f>
        <v>0</v>
      </c>
      <c r="G71" s="33"/>
      <c r="H71" s="33">
        <f t="shared" si="7"/>
        <v>0</v>
      </c>
      <c r="I71" s="33"/>
      <c r="J71" s="34">
        <v>0</v>
      </c>
    </row>
    <row r="72" spans="1:12" ht="19.899999999999999" hidden="1" customHeight="1" x14ac:dyDescent="0.25">
      <c r="B72" s="46" t="s">
        <v>14</v>
      </c>
      <c r="C72" s="12"/>
      <c r="D72" s="26">
        <f>SUM(D73:D76)</f>
        <v>26724.882719999991</v>
      </c>
      <c r="E72" s="40"/>
      <c r="F72" s="26">
        <f>SUM(F73:F76)</f>
        <v>25410.940780000008</v>
      </c>
      <c r="G72" s="40"/>
      <c r="H72" s="26">
        <f>SUM(H73:H76)</f>
        <v>1313.9419399999824</v>
      </c>
      <c r="I72" s="40"/>
      <c r="J72" s="28">
        <f>SUM(J73:J76)</f>
        <v>10.341545016972661</v>
      </c>
    </row>
    <row r="73" spans="1:12" ht="19.899999999999999" hidden="1" customHeight="1" x14ac:dyDescent="0.25">
      <c r="B73" s="31" t="s">
        <v>50</v>
      </c>
      <c r="D73" s="33">
        <v>0</v>
      </c>
      <c r="E73" s="33"/>
      <c r="F73" s="33">
        <v>0</v>
      </c>
      <c r="G73" s="33"/>
      <c r="H73" s="33">
        <f t="shared" ref="H73" si="8">D73-F73</f>
        <v>0</v>
      </c>
      <c r="I73" s="33"/>
      <c r="J73" s="34">
        <v>0</v>
      </c>
    </row>
    <row r="74" spans="1:12" ht="19.899999999999999" hidden="1" customHeight="1" x14ac:dyDescent="0.25">
      <c r="B74" s="46" t="s">
        <v>14</v>
      </c>
      <c r="D74" s="40">
        <f>+D75+D76</f>
        <v>13362.441359999995</v>
      </c>
      <c r="E74" s="33"/>
      <c r="F74" s="40">
        <f>+F75+F76</f>
        <v>12705.470390000004</v>
      </c>
      <c r="G74" s="33"/>
      <c r="H74" s="40">
        <f>D74-F74</f>
        <v>656.97096999999121</v>
      </c>
      <c r="I74" s="40"/>
      <c r="J74" s="41">
        <f t="shared" ref="J74" si="9">H74/F74*100</f>
        <v>5.1707725084863307</v>
      </c>
      <c r="L74" s="44"/>
    </row>
    <row r="75" spans="1:12" ht="19.899999999999999" hidden="1" customHeight="1" x14ac:dyDescent="0.25">
      <c r="A75" s="2">
        <v>314</v>
      </c>
      <c r="B75" s="31" t="s">
        <v>51</v>
      </c>
      <c r="D75" s="33">
        <f>IFERROR(IF(VLOOKUP($A75,'[1]Escoja el formato de Salida'!$A$5:$D$900,4,FALSE)&lt;0,(VLOOKUP($A75,'[1]Escoja el formato de Salida'!$A$5:$D$900,4,FALSE))*-1,VLOOKUP($A75,'[1]Escoja el formato de Salida'!$A$5:$D$900,4,FALSE)),0)/1000</f>
        <v>0</v>
      </c>
      <c r="E75" s="33"/>
      <c r="F75" s="33">
        <f>IFERROR(IF(VLOOKUP($A75,'[3]Escoja el formato de Salida'!$A$5:$D$900,4,FALSE)&lt;0,(VLOOKUP($A75,'[3]Escoja el formato de Salida'!$A$5:$D$900,4,FALSE))*-1,VLOOKUP($A75,'[3]Escoja el formato de Salida'!$A$5:$D$900,4,FALSE)),0)/1000</f>
        <v>0</v>
      </c>
      <c r="G75" s="33"/>
      <c r="H75" s="33">
        <f>D75-F75</f>
        <v>0</v>
      </c>
      <c r="I75" s="33"/>
      <c r="J75" s="34">
        <v>0</v>
      </c>
    </row>
    <row r="76" spans="1:12" ht="16.5" customHeight="1" x14ac:dyDescent="0.25">
      <c r="B76" s="9" t="s">
        <v>15</v>
      </c>
      <c r="D76" s="33">
        <f>+'ESTAD.RESULT. JUL 2023-2022'!C54</f>
        <v>13362.441359999995</v>
      </c>
      <c r="E76" s="61"/>
      <c r="F76" s="33">
        <f>+'ESTAD.RESULT. JUL 2023-2022'!E54</f>
        <v>12705.470390000004</v>
      </c>
      <c r="G76" s="40"/>
      <c r="H76" s="33">
        <f>D76-F76</f>
        <v>656.97096999999121</v>
      </c>
      <c r="I76" s="33"/>
      <c r="J76" s="34">
        <f>H76/F76*100</f>
        <v>5.1707725084863307</v>
      </c>
    </row>
    <row r="77" spans="1:12" ht="20.25" thickBot="1" x14ac:dyDescent="0.3">
      <c r="B77" s="46" t="s">
        <v>52</v>
      </c>
      <c r="C77" s="32"/>
      <c r="D77" s="47">
        <f>D63+D67+D68+D69+D70+D71+D76+D75</f>
        <v>154035.48386000001</v>
      </c>
      <c r="E77" s="40"/>
      <c r="F77" s="47">
        <f>F63+F67+F68+F69+F70+F71+F76+F75</f>
        <v>135631.17449000003</v>
      </c>
      <c r="G77" s="40"/>
      <c r="H77" s="47">
        <f>H63+H67+H68+H69+H70+H71+H72+H73</f>
        <v>19061.280339999983</v>
      </c>
      <c r="I77" s="40"/>
      <c r="J77" s="48">
        <f>H77/F77*100</f>
        <v>14.053760436473514</v>
      </c>
      <c r="L77" s="33"/>
    </row>
    <row r="78" spans="1:12" ht="20.25" thickTop="1" x14ac:dyDescent="0.25">
      <c r="B78" s="31"/>
      <c r="C78" s="32"/>
      <c r="D78" s="62"/>
      <c r="E78" s="62"/>
      <c r="F78" s="62"/>
      <c r="G78" s="62"/>
      <c r="H78" s="62"/>
      <c r="I78" s="62"/>
      <c r="J78" s="63"/>
    </row>
    <row r="79" spans="1:12" ht="21.75" customHeight="1" thickBot="1" x14ac:dyDescent="0.3">
      <c r="B79" s="31" t="s">
        <v>53</v>
      </c>
      <c r="C79" s="32"/>
      <c r="D79" s="64">
        <f>D58+D77</f>
        <v>611350.39017000003</v>
      </c>
      <c r="E79" s="40"/>
      <c r="F79" s="64">
        <f>F58+F77</f>
        <v>599964.42787999997</v>
      </c>
      <c r="G79" s="40"/>
      <c r="H79" s="64">
        <f>D79-F79</f>
        <v>11385.962290000054</v>
      </c>
      <c r="I79" s="40"/>
      <c r="J79" s="65">
        <f>H79/F79*100</f>
        <v>1.8977728946752461</v>
      </c>
      <c r="K79" s="3" t="s">
        <v>28</v>
      </c>
      <c r="L79" s="33"/>
    </row>
    <row r="80" spans="1:12" ht="8.4499999999999993" customHeight="1" thickTop="1" x14ac:dyDescent="0.25">
      <c r="B80" s="31" t="s">
        <v>28</v>
      </c>
      <c r="C80" s="32"/>
      <c r="D80" s="49"/>
      <c r="E80" s="49"/>
      <c r="F80" s="49"/>
      <c r="G80" s="49"/>
      <c r="H80" s="49"/>
      <c r="I80" s="49"/>
      <c r="J80" s="50"/>
    </row>
    <row r="81" spans="1:12" ht="7.15" customHeight="1" x14ac:dyDescent="0.25">
      <c r="B81" s="31"/>
      <c r="C81" s="32"/>
      <c r="D81" s="49"/>
      <c r="E81" s="49"/>
      <c r="F81" s="49"/>
      <c r="G81" s="49"/>
      <c r="H81" s="49"/>
      <c r="I81" s="49"/>
      <c r="J81" s="50"/>
    </row>
    <row r="82" spans="1:12" ht="6.75" customHeight="1" x14ac:dyDescent="0.25">
      <c r="B82" s="31"/>
      <c r="C82" s="32"/>
      <c r="D82" s="66" t="s">
        <v>28</v>
      </c>
      <c r="E82" s="66"/>
      <c r="F82" s="66" t="s">
        <v>28</v>
      </c>
      <c r="G82" s="49"/>
      <c r="H82" s="49"/>
      <c r="I82" s="49"/>
      <c r="J82" s="50"/>
    </row>
    <row r="83" spans="1:12" ht="20.25" hidden="1" thickBot="1" x14ac:dyDescent="0.3">
      <c r="A83" s="2">
        <v>93</v>
      </c>
      <c r="B83" s="31" t="s">
        <v>54</v>
      </c>
      <c r="C83" s="32"/>
      <c r="D83" s="67">
        <f>+D43</f>
        <v>178916.61677000002</v>
      </c>
      <c r="E83" s="33"/>
      <c r="F83" s="67">
        <f>+F43</f>
        <v>481134.22496999998</v>
      </c>
      <c r="G83" s="33"/>
      <c r="H83" s="67">
        <f>D83-F83</f>
        <v>-302217.60819999996</v>
      </c>
      <c r="I83" s="33"/>
      <c r="J83" s="68">
        <f>H83/F83*100</f>
        <v>-62.813575196992907</v>
      </c>
      <c r="L83" s="33"/>
    </row>
    <row r="84" spans="1:12" ht="16.5" hidden="1" customHeight="1" thickTop="1" x14ac:dyDescent="0.25">
      <c r="B84" s="9" t="s">
        <v>28</v>
      </c>
      <c r="D84" s="49"/>
      <c r="E84" s="49"/>
      <c r="F84" s="49"/>
      <c r="G84" s="49"/>
      <c r="H84" s="49"/>
      <c r="I84" s="49"/>
      <c r="J84" s="50"/>
    </row>
    <row r="85" spans="1:12" hidden="1" x14ac:dyDescent="0.25">
      <c r="B85" s="9"/>
      <c r="D85" s="49"/>
      <c r="E85" s="49"/>
      <c r="F85" s="49"/>
      <c r="G85" s="49"/>
      <c r="H85" s="49"/>
      <c r="I85" s="49"/>
      <c r="J85" s="50"/>
    </row>
    <row r="86" spans="1:12" ht="27" hidden="1" customHeight="1" x14ac:dyDescent="0.25">
      <c r="B86" s="69" t="s">
        <v>55</v>
      </c>
      <c r="C86" s="70"/>
      <c r="D86" s="49"/>
      <c r="E86" s="49"/>
      <c r="F86" s="49"/>
      <c r="G86" s="49"/>
      <c r="H86" s="49"/>
      <c r="I86" s="49"/>
      <c r="J86" s="50"/>
    </row>
    <row r="87" spans="1:12" ht="4.1500000000000004" customHeight="1" thickBot="1" x14ac:dyDescent="0.3">
      <c r="B87" s="71"/>
      <c r="C87" s="72"/>
      <c r="D87" s="73"/>
      <c r="E87" s="73"/>
      <c r="F87" s="72"/>
      <c r="G87" s="72"/>
      <c r="H87" s="72"/>
      <c r="I87" s="72"/>
      <c r="J87" s="74"/>
    </row>
    <row r="88" spans="1:12" ht="20.25" hidden="1" thickTop="1" x14ac:dyDescent="0.25">
      <c r="B88" s="9"/>
      <c r="D88" s="33"/>
      <c r="J88" s="42"/>
    </row>
    <row r="89" spans="1:12" ht="21" hidden="1" thickTop="1" thickBot="1" x14ac:dyDescent="0.3">
      <c r="B89" s="71"/>
      <c r="C89" s="72"/>
      <c r="D89" s="72"/>
      <c r="E89" s="72"/>
      <c r="F89" s="72"/>
      <c r="G89" s="72"/>
      <c r="H89" s="72"/>
      <c r="I89" s="72"/>
      <c r="J89" s="74"/>
    </row>
    <row r="90" spans="1:12" ht="20.25" thickTop="1" x14ac:dyDescent="0.25"/>
    <row r="91" spans="1:12" x14ac:dyDescent="0.25">
      <c r="D91" s="33">
        <f>+D36-D79</f>
        <v>0</v>
      </c>
      <c r="F91" s="399">
        <f>+F36-F79</f>
        <v>0</v>
      </c>
    </row>
  </sheetData>
  <mergeCells count="4">
    <mergeCell ref="B1:J1"/>
    <mergeCell ref="B3:J3"/>
    <mergeCell ref="B4:J4"/>
    <mergeCell ref="B5:J5"/>
  </mergeCells>
  <pageMargins left="0.6692913385826772" right="0.39370078740157483" top="0.6692913385826772" bottom="0.23622047244094491" header="0.23622047244094491" footer="0.19685039370078741"/>
  <pageSetup scale="60" fitToHeight="0" orientation="portrait" r:id="rId1"/>
  <headerFooter alignWithMargins="0">
    <oddHeader>&amp;L&amp;"Arial,Negrita Cursiva"&amp;8&amp;D&amp;R&amp;"Arial,Negrita Cursiva"&amp;8&amp;T</oddHeader>
    <oddFooter>&amp;LMCASTANEDA/DCONT/GP/DFO&amp;RPagina  1</oddFooter>
  </headerFooter>
  <ignoredErrors>
    <ignoredError sqref="D24 F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FAB42-1396-4040-89B8-661B885F2977}">
  <sheetPr>
    <pageSetUpPr fitToPage="1"/>
  </sheetPr>
  <dimension ref="C3:H41"/>
  <sheetViews>
    <sheetView view="pageBreakPreview" topLeftCell="C1" zoomScaleNormal="100" zoomScaleSheetLayoutView="100" workbookViewId="0">
      <selection activeCell="F4" sqref="F4"/>
    </sheetView>
  </sheetViews>
  <sheetFormatPr baseColWidth="10" defaultColWidth="11.42578125" defaultRowHeight="12.75" x14ac:dyDescent="0.2"/>
  <cols>
    <col min="1" max="2" width="0" style="75" hidden="1" customWidth="1"/>
    <col min="3" max="3" width="49.85546875" style="75" customWidth="1"/>
    <col min="4" max="4" width="14.42578125" style="75" bestFit="1" customWidth="1"/>
    <col min="5" max="6" width="12.5703125" style="75" bestFit="1" customWidth="1"/>
    <col min="7" max="7" width="11.42578125" style="75"/>
    <col min="8" max="8" width="32.140625" style="75" customWidth="1"/>
    <col min="9" max="16384" width="11.42578125" style="75"/>
  </cols>
  <sheetData>
    <row r="3" spans="3:8" ht="13.5" thickBot="1" x14ac:dyDescent="0.25"/>
    <row r="4" spans="3:8" ht="33.75" thickBot="1" x14ac:dyDescent="0.3">
      <c r="C4" s="348" t="s">
        <v>30</v>
      </c>
      <c r="D4" s="349">
        <v>2019</v>
      </c>
      <c r="E4" s="349">
        <v>2018</v>
      </c>
      <c r="F4" s="350" t="s">
        <v>56</v>
      </c>
      <c r="G4" s="351" t="s">
        <v>57</v>
      </c>
    </row>
    <row r="5" spans="3:8" ht="16.5" x14ac:dyDescent="0.25">
      <c r="C5" s="352" t="s">
        <v>58</v>
      </c>
      <c r="D5" s="353">
        <f>SUM(D6+D8+D9+D12)</f>
        <v>476470.9</v>
      </c>
      <c r="E5" s="353">
        <f>SUM(E6+E8+E9+E12)</f>
        <v>454999.7</v>
      </c>
      <c r="F5" s="353">
        <f>SUM(D5-E5)</f>
        <v>21471.200000000012</v>
      </c>
      <c r="G5" s="354">
        <f>F5/E5%</f>
        <v>4.7189481663394526</v>
      </c>
    </row>
    <row r="6" spans="3:8" ht="17.25" thickBot="1" x14ac:dyDescent="0.3">
      <c r="C6" s="355" t="s">
        <v>59</v>
      </c>
      <c r="D6" s="356">
        <v>37887.199999999997</v>
      </c>
      <c r="E6" s="357">
        <v>47388.1</v>
      </c>
      <c r="F6" s="356">
        <f>SUM(D6-E6)</f>
        <v>-9500.9000000000015</v>
      </c>
      <c r="G6" s="358">
        <f t="shared" ref="G6:G16" si="0">F6/E6%</f>
        <v>-20.049126257435944</v>
      </c>
    </row>
    <row r="7" spans="3:8" ht="17.25" hidden="1" thickBot="1" x14ac:dyDescent="0.3">
      <c r="C7" s="355" t="s">
        <v>60</v>
      </c>
      <c r="D7" s="356">
        <f>'[4]BALANCE ENE 2018-2017'!D11</f>
        <v>0</v>
      </c>
      <c r="E7" s="357">
        <f>'[4]BALANCE ENE 2018-2017'!F11</f>
        <v>0</v>
      </c>
      <c r="F7" s="356">
        <f>'[4]BALANCE ENE 2018-2017'!H11</f>
        <v>0</v>
      </c>
      <c r="G7" s="358" t="e">
        <f t="shared" si="0"/>
        <v>#DIV/0!</v>
      </c>
    </row>
    <row r="8" spans="3:8" ht="54.75" customHeight="1" thickBot="1" x14ac:dyDescent="0.3">
      <c r="C8" s="355" t="s">
        <v>61</v>
      </c>
      <c r="D8" s="356">
        <v>99919.6</v>
      </c>
      <c r="E8" s="357">
        <v>103013.2</v>
      </c>
      <c r="F8" s="356">
        <f t="shared" ref="F8:F15" si="1">SUM(D8-E8)</f>
        <v>-3093.5999999999913</v>
      </c>
      <c r="G8" s="358">
        <f t="shared" si="0"/>
        <v>-3.0031102810125216</v>
      </c>
      <c r="H8" s="76" t="s">
        <v>75</v>
      </c>
    </row>
    <row r="9" spans="3:8" ht="16.5" x14ac:dyDescent="0.25">
      <c r="C9" s="355" t="s">
        <v>62</v>
      </c>
      <c r="D9" s="359">
        <f>SUM(D10:D11)</f>
        <v>342084.9</v>
      </c>
      <c r="E9" s="359">
        <f>SUM(E10:E11)</f>
        <v>307675.2</v>
      </c>
      <c r="F9" s="359">
        <f t="shared" si="1"/>
        <v>34409.700000000012</v>
      </c>
      <c r="G9" s="360">
        <f t="shared" si="0"/>
        <v>11.183774317852077</v>
      </c>
    </row>
    <row r="10" spans="3:8" ht="16.5" x14ac:dyDescent="0.25">
      <c r="C10" s="361" t="s">
        <v>63</v>
      </c>
      <c r="D10" s="356">
        <v>341073.2</v>
      </c>
      <c r="E10" s="357">
        <v>306693</v>
      </c>
      <c r="F10" s="356">
        <f t="shared" si="1"/>
        <v>34380.200000000012</v>
      </c>
      <c r="G10" s="358">
        <f t="shared" si="0"/>
        <v>11.209972187170889</v>
      </c>
    </row>
    <row r="11" spans="3:8" ht="16.5" x14ac:dyDescent="0.25">
      <c r="C11" s="361" t="s">
        <v>64</v>
      </c>
      <c r="D11" s="356">
        <v>1011.7</v>
      </c>
      <c r="E11" s="357">
        <v>982.2</v>
      </c>
      <c r="F11" s="356">
        <f t="shared" si="1"/>
        <v>29.5</v>
      </c>
      <c r="G11" s="358">
        <f t="shared" si="0"/>
        <v>3.0034616167786599</v>
      </c>
    </row>
    <row r="12" spans="3:8" ht="17.25" thickBot="1" x14ac:dyDescent="0.3">
      <c r="C12" s="361" t="s">
        <v>65</v>
      </c>
      <c r="D12" s="362">
        <v>-3420.8</v>
      </c>
      <c r="E12" s="363">
        <v>-3076.8</v>
      </c>
      <c r="F12" s="362">
        <f t="shared" si="1"/>
        <v>-344</v>
      </c>
      <c r="G12" s="364">
        <f t="shared" si="0"/>
        <v>11.180447217888716</v>
      </c>
    </row>
    <row r="13" spans="3:8" ht="52.5" thickBot="1" x14ac:dyDescent="0.3">
      <c r="C13" s="365" t="s">
        <v>66</v>
      </c>
      <c r="D13" s="366">
        <v>19438.7</v>
      </c>
      <c r="E13" s="367">
        <v>16689.7</v>
      </c>
      <c r="F13" s="366">
        <f t="shared" si="1"/>
        <v>2749</v>
      </c>
      <c r="G13" s="368">
        <f t="shared" si="0"/>
        <v>16.471236750810377</v>
      </c>
      <c r="H13" s="76" t="s">
        <v>76</v>
      </c>
    </row>
    <row r="14" spans="3:8" ht="33.75" customHeight="1" thickBot="1" x14ac:dyDescent="0.3">
      <c r="C14" s="365" t="s">
        <v>4</v>
      </c>
      <c r="D14" s="366">
        <v>2218.9</v>
      </c>
      <c r="E14" s="367">
        <v>1460.9</v>
      </c>
      <c r="F14" s="366">
        <f t="shared" si="1"/>
        <v>758</v>
      </c>
      <c r="G14" s="368">
        <f t="shared" si="0"/>
        <v>51.885823807242105</v>
      </c>
      <c r="H14" s="76" t="s">
        <v>77</v>
      </c>
    </row>
    <row r="15" spans="3:8" ht="53.25" customHeight="1" thickBot="1" x14ac:dyDescent="0.3">
      <c r="C15" s="365" t="s">
        <v>38</v>
      </c>
      <c r="D15" s="366">
        <v>11340.7</v>
      </c>
      <c r="E15" s="367">
        <v>8763</v>
      </c>
      <c r="F15" s="369">
        <f t="shared" si="1"/>
        <v>2577.7000000000007</v>
      </c>
      <c r="G15" s="368">
        <f t="shared" si="0"/>
        <v>29.415725208262021</v>
      </c>
      <c r="H15" s="76" t="s">
        <v>78</v>
      </c>
    </row>
    <row r="16" spans="3:8" ht="19.5" customHeight="1" thickBot="1" x14ac:dyDescent="0.25">
      <c r="C16" s="370" t="s">
        <v>39</v>
      </c>
      <c r="D16" s="371">
        <f>D5+D13+D14+D15</f>
        <v>509469.20000000007</v>
      </c>
      <c r="E16" s="371">
        <f>E5+E13+E14+E15</f>
        <v>481913.30000000005</v>
      </c>
      <c r="F16" s="371">
        <f>F5+F13+F14+F15</f>
        <v>27555.900000000012</v>
      </c>
      <c r="G16" s="372">
        <f t="shared" si="0"/>
        <v>5.7180202331000221</v>
      </c>
    </row>
    <row r="17" spans="3:8" ht="13.5" thickBot="1" x14ac:dyDescent="0.25">
      <c r="C17" s="373"/>
      <c r="D17" s="373"/>
      <c r="E17" s="373"/>
      <c r="F17" s="373"/>
      <c r="G17" s="373"/>
    </row>
    <row r="18" spans="3:8" ht="33.75" thickBot="1" x14ac:dyDescent="0.3">
      <c r="C18" s="374" t="s">
        <v>42</v>
      </c>
      <c r="D18" s="375">
        <v>2019</v>
      </c>
      <c r="E18" s="375">
        <v>2018</v>
      </c>
      <c r="F18" s="376" t="s">
        <v>56</v>
      </c>
      <c r="G18" s="377" t="s">
        <v>57</v>
      </c>
    </row>
    <row r="19" spans="3:8" ht="17.25" thickBot="1" x14ac:dyDescent="0.3">
      <c r="C19" s="378" t="s">
        <v>43</v>
      </c>
      <c r="D19" s="366">
        <f>SUM(D20:D24)</f>
        <v>255986.90000000002</v>
      </c>
      <c r="E19" s="379">
        <f>SUM(E20:E24)</f>
        <v>257893.80000000002</v>
      </c>
      <c r="F19" s="380">
        <f>SUM(F20:F24)</f>
        <v>-1906.8999999999862</v>
      </c>
      <c r="G19" s="368">
        <f>F19/E19%</f>
        <v>-0.73941289011212608</v>
      </c>
    </row>
    <row r="20" spans="3:8" ht="58.5" customHeight="1" thickBot="1" x14ac:dyDescent="0.3">
      <c r="C20" s="355" t="s">
        <v>67</v>
      </c>
      <c r="D20" s="356">
        <v>21861.200000000001</v>
      </c>
      <c r="E20" s="381">
        <v>21104.1</v>
      </c>
      <c r="F20" s="356">
        <f t="shared" ref="F20:F26" si="2">SUM(D20-E20)</f>
        <v>757.10000000000218</v>
      </c>
      <c r="G20" s="358">
        <f t="shared" ref="G20:G23" si="3">F20/E20%</f>
        <v>3.58745457043893</v>
      </c>
      <c r="H20" s="76" t="s">
        <v>79</v>
      </c>
    </row>
    <row r="21" spans="3:8" ht="16.5" x14ac:dyDescent="0.25">
      <c r="C21" s="355" t="s">
        <v>62</v>
      </c>
      <c r="D21" s="356">
        <v>203844.6</v>
      </c>
      <c r="E21" s="381">
        <v>206124.9</v>
      </c>
      <c r="F21" s="356">
        <f t="shared" si="2"/>
        <v>-2280.2999999999884</v>
      </c>
      <c r="G21" s="358">
        <f t="shared" si="3"/>
        <v>-1.1062710036487531</v>
      </c>
    </row>
    <row r="22" spans="3:8" ht="16.5" x14ac:dyDescent="0.25">
      <c r="C22" s="355" t="s">
        <v>68</v>
      </c>
      <c r="D22" s="356">
        <v>1</v>
      </c>
      <c r="E22" s="381">
        <v>384.7</v>
      </c>
      <c r="F22" s="356">
        <f t="shared" si="2"/>
        <v>-383.7</v>
      </c>
      <c r="G22" s="358">
        <f t="shared" si="3"/>
        <v>-99.74005718741877</v>
      </c>
    </row>
    <row r="23" spans="3:8" ht="17.25" thickBot="1" x14ac:dyDescent="0.3">
      <c r="C23" s="355" t="s">
        <v>69</v>
      </c>
      <c r="D23" s="356">
        <v>30280.1</v>
      </c>
      <c r="E23" s="381">
        <v>30280.1</v>
      </c>
      <c r="F23" s="356">
        <f t="shared" si="2"/>
        <v>0</v>
      </c>
      <c r="G23" s="358">
        <f t="shared" si="3"/>
        <v>0</v>
      </c>
    </row>
    <row r="24" spans="3:8" ht="17.25" hidden="1" thickBot="1" x14ac:dyDescent="0.3">
      <c r="C24" s="355" t="s">
        <v>70</v>
      </c>
      <c r="D24" s="356">
        <f>'[4]BALANCE ENE 2018-2017'!D52</f>
        <v>0</v>
      </c>
      <c r="E24" s="381">
        <v>0</v>
      </c>
      <c r="F24" s="356">
        <f t="shared" si="2"/>
        <v>0</v>
      </c>
      <c r="G24" s="358">
        <v>100</v>
      </c>
    </row>
    <row r="25" spans="3:8" ht="30.75" customHeight="1" thickBot="1" x14ac:dyDescent="0.3">
      <c r="C25" s="378" t="s">
        <v>7</v>
      </c>
      <c r="D25" s="366">
        <v>155436.4</v>
      </c>
      <c r="E25" s="379">
        <v>134238.39999999999</v>
      </c>
      <c r="F25" s="366">
        <f t="shared" si="2"/>
        <v>21198</v>
      </c>
      <c r="G25" s="368">
        <f>F25/E25%</f>
        <v>15.791308597241922</v>
      </c>
      <c r="H25" s="77" t="s">
        <v>80</v>
      </c>
    </row>
    <row r="26" spans="3:8" ht="16.5" x14ac:dyDescent="0.25">
      <c r="C26" s="378" t="s">
        <v>10</v>
      </c>
      <c r="D26" s="366">
        <v>5048.3999999999996</v>
      </c>
      <c r="E26" s="379">
        <v>7069.5</v>
      </c>
      <c r="F26" s="369">
        <f t="shared" si="2"/>
        <v>-2021.1000000000004</v>
      </c>
      <c r="G26" s="368">
        <f>F26/E26%</f>
        <v>-28.589009123700411</v>
      </c>
    </row>
    <row r="27" spans="3:8" ht="18" customHeight="1" x14ac:dyDescent="0.2">
      <c r="C27" s="382" t="s">
        <v>47</v>
      </c>
      <c r="D27" s="383">
        <f>SUM(D19,D25:D26)</f>
        <v>416471.70000000007</v>
      </c>
      <c r="E27" s="383">
        <f>SUM(E19,E25:E26)</f>
        <v>399201.7</v>
      </c>
      <c r="F27" s="383">
        <f>SUM(F19,F25:F26)</f>
        <v>17270.000000000015</v>
      </c>
      <c r="G27" s="384">
        <f>F27/E27%</f>
        <v>4.3261338816943953</v>
      </c>
    </row>
    <row r="28" spans="3:8" ht="19.5" thickBot="1" x14ac:dyDescent="0.45">
      <c r="C28" s="385" t="s">
        <v>11</v>
      </c>
      <c r="D28" s="386"/>
      <c r="E28" s="386"/>
      <c r="F28" s="387"/>
      <c r="G28" s="388"/>
    </row>
    <row r="29" spans="3:8" ht="17.25" thickBot="1" x14ac:dyDescent="0.3">
      <c r="C29" s="352" t="s">
        <v>71</v>
      </c>
      <c r="D29" s="353">
        <f>SUM(D30:D31)</f>
        <v>63067.100000000006</v>
      </c>
      <c r="E29" s="389">
        <f>SUM(E30:E31)</f>
        <v>55967.199999999997</v>
      </c>
      <c r="F29" s="353">
        <f>SUM(F30:F31)</f>
        <v>7099.900000000006</v>
      </c>
      <c r="G29" s="354">
        <f>F29/E29%</f>
        <v>12.685823124973208</v>
      </c>
    </row>
    <row r="30" spans="3:8" ht="42.75" customHeight="1" thickBot="1" x14ac:dyDescent="0.3">
      <c r="C30" s="361" t="s">
        <v>72</v>
      </c>
      <c r="D30" s="356">
        <v>63664.3</v>
      </c>
      <c r="E30" s="356">
        <v>56582.7</v>
      </c>
      <c r="F30" s="356">
        <f>SUM(D30-E30)</f>
        <v>7081.6000000000058</v>
      </c>
      <c r="G30" s="358">
        <f t="shared" ref="G30:G41" si="4">F30/E30%</f>
        <v>12.5154861821723</v>
      </c>
      <c r="H30" s="76" t="s">
        <v>81</v>
      </c>
    </row>
    <row r="31" spans="3:8" ht="16.5" x14ac:dyDescent="0.25">
      <c r="C31" s="361" t="s">
        <v>73</v>
      </c>
      <c r="D31" s="356">
        <v>-597.20000000000005</v>
      </c>
      <c r="E31" s="356">
        <v>-615.5</v>
      </c>
      <c r="F31" s="356">
        <f>SUM(D31-E31)</f>
        <v>18.299999999999955</v>
      </c>
      <c r="G31" s="358">
        <v>0</v>
      </c>
    </row>
    <row r="32" spans="3:8" ht="16.5" x14ac:dyDescent="0.25">
      <c r="C32" s="365" t="s">
        <v>13</v>
      </c>
      <c r="D32" s="366">
        <v>19013.8</v>
      </c>
      <c r="E32" s="366">
        <v>17057.900000000001</v>
      </c>
      <c r="F32" s="366">
        <f t="shared" ref="F32:F41" si="5">SUM(D32-E32)</f>
        <v>1955.8999999999978</v>
      </c>
      <c r="G32" s="368">
        <f t="shared" si="4"/>
        <v>11.46624144824391</v>
      </c>
    </row>
    <row r="33" spans="3:7" ht="16.5" x14ac:dyDescent="0.25">
      <c r="C33" s="365" t="s">
        <v>16</v>
      </c>
      <c r="D33" s="366">
        <v>1504.3</v>
      </c>
      <c r="E33" s="366">
        <v>1217.2</v>
      </c>
      <c r="F33" s="366">
        <f t="shared" si="5"/>
        <v>287.09999999999991</v>
      </c>
      <c r="G33" s="368">
        <f t="shared" si="4"/>
        <v>23.586920801840282</v>
      </c>
    </row>
    <row r="34" spans="3:7" ht="16.5" x14ac:dyDescent="0.25">
      <c r="C34" s="365" t="s">
        <v>17</v>
      </c>
      <c r="D34" s="366">
        <v>3283.5</v>
      </c>
      <c r="E34" s="366">
        <f>'[4]BALANCE ENE 2018-2017'!F67</f>
        <v>3283.5</v>
      </c>
      <c r="F34" s="366">
        <f t="shared" si="5"/>
        <v>0</v>
      </c>
      <c r="G34" s="368">
        <f t="shared" si="4"/>
        <v>0</v>
      </c>
    </row>
    <row r="35" spans="3:7" ht="16.5" x14ac:dyDescent="0.25">
      <c r="C35" s="365" t="s">
        <v>18</v>
      </c>
      <c r="D35" s="366">
        <f>'[4]BALANCE ENE 2018-2017'!D68</f>
        <v>0.87935000000000008</v>
      </c>
      <c r="E35" s="366">
        <f>'[4]BALANCE ENE 2018-2017'!F68</f>
        <v>0.9</v>
      </c>
      <c r="F35" s="366">
        <f t="shared" si="5"/>
        <v>-2.0649999999999946E-2</v>
      </c>
      <c r="G35" s="368">
        <v>0</v>
      </c>
    </row>
    <row r="36" spans="3:7" ht="16.5" hidden="1" x14ac:dyDescent="0.25">
      <c r="C36" s="361" t="s">
        <v>8</v>
      </c>
      <c r="D36" s="356">
        <f>'[4]BALANCE ENE 2018-2017'!D69</f>
        <v>0</v>
      </c>
      <c r="E36" s="356">
        <f>'[4]BALANCE ENE 2018-2017'!F69</f>
        <v>0</v>
      </c>
      <c r="F36" s="356">
        <f t="shared" si="5"/>
        <v>0</v>
      </c>
      <c r="G36" s="358" t="e">
        <f t="shared" si="4"/>
        <v>#DIV/0!</v>
      </c>
    </row>
    <row r="37" spans="3:7" ht="16.5" x14ac:dyDescent="0.25">
      <c r="C37" s="390" t="s">
        <v>14</v>
      </c>
      <c r="D37" s="369">
        <v>6127.9</v>
      </c>
      <c r="E37" s="369">
        <v>5184.8999999999996</v>
      </c>
      <c r="F37" s="369">
        <f t="shared" si="5"/>
        <v>943</v>
      </c>
      <c r="G37" s="391">
        <f t="shared" si="4"/>
        <v>18.187428880016974</v>
      </c>
    </row>
    <row r="38" spans="3:7" ht="19.5" hidden="1" customHeight="1" x14ac:dyDescent="0.25">
      <c r="C38" s="392" t="s">
        <v>74</v>
      </c>
      <c r="D38" s="356">
        <v>0</v>
      </c>
      <c r="E38" s="356">
        <v>0</v>
      </c>
      <c r="F38" s="356">
        <f t="shared" si="5"/>
        <v>0</v>
      </c>
      <c r="G38" s="358" t="e">
        <f t="shared" si="4"/>
        <v>#DIV/0!</v>
      </c>
    </row>
    <row r="39" spans="3:7" ht="19.5" hidden="1" customHeight="1" x14ac:dyDescent="0.25">
      <c r="C39" s="392" t="s">
        <v>15</v>
      </c>
      <c r="D39" s="369">
        <v>0</v>
      </c>
      <c r="E39" s="369">
        <v>0</v>
      </c>
      <c r="F39" s="369">
        <f t="shared" si="5"/>
        <v>0</v>
      </c>
      <c r="G39" s="393" t="e">
        <f t="shared" si="4"/>
        <v>#DIV/0!</v>
      </c>
    </row>
    <row r="40" spans="3:7" ht="16.5" x14ac:dyDescent="0.25">
      <c r="C40" s="394" t="s">
        <v>52</v>
      </c>
      <c r="D40" s="395">
        <f>SUM(D29,D32:D37)</f>
        <v>92997.479350000009</v>
      </c>
      <c r="E40" s="395">
        <f>SUM(E29,E32:E37)</f>
        <v>82711.599999999991</v>
      </c>
      <c r="F40" s="395">
        <f t="shared" si="5"/>
        <v>10285.879350000017</v>
      </c>
      <c r="G40" s="396">
        <f t="shared" si="4"/>
        <v>12.435836509026569</v>
      </c>
    </row>
    <row r="41" spans="3:7" ht="21" customHeight="1" thickBot="1" x14ac:dyDescent="0.25">
      <c r="C41" s="397" t="s">
        <v>53</v>
      </c>
      <c r="D41" s="398">
        <f>SUM(D27,D40)</f>
        <v>509469.17935000011</v>
      </c>
      <c r="E41" s="398">
        <f>SUM(E27,E40)</f>
        <v>481913.3</v>
      </c>
      <c r="F41" s="398">
        <f t="shared" si="5"/>
        <v>27555.879350000119</v>
      </c>
      <c r="G41" s="372">
        <f t="shared" si="4"/>
        <v>5.7180159480969133</v>
      </c>
    </row>
  </sheetData>
  <pageMargins left="0.7" right="0.7" top="0.75" bottom="0.75" header="0.3" footer="0.3"/>
  <pageSetup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6E3C4-2F9E-4171-9C06-E7A099F2B2AE}">
  <sheetPr>
    <pageSetUpPr fitToPage="1"/>
  </sheetPr>
  <dimension ref="A1:DY62"/>
  <sheetViews>
    <sheetView showGridLines="0" topLeftCell="A10" zoomScale="80" zoomScaleNormal="80" zoomScaleSheetLayoutView="90" workbookViewId="0">
      <selection activeCell="F20" sqref="F20"/>
    </sheetView>
  </sheetViews>
  <sheetFormatPr baseColWidth="10" defaultColWidth="10" defaultRowHeight="12.75" x14ac:dyDescent="0.2"/>
  <cols>
    <col min="1" max="1" width="23.7109375" style="79" customWidth="1"/>
    <col min="2" max="2" width="53.140625" style="144" customWidth="1"/>
    <col min="3" max="3" width="10.5703125" style="95" bestFit="1" customWidth="1"/>
    <col min="4" max="4" width="1.5703125" style="95" customWidth="1"/>
    <col min="5" max="5" width="11.28515625" style="95" customWidth="1"/>
    <col min="6" max="6" width="1.5703125" style="95" customWidth="1"/>
    <col min="7" max="7" width="13.7109375" style="95" customWidth="1"/>
    <col min="8" max="8" width="1.5703125" style="95" customWidth="1"/>
    <col min="9" max="9" width="13.7109375" style="95" bestFit="1" customWidth="1"/>
    <col min="10" max="43" width="12.5703125" style="80" customWidth="1"/>
    <col min="44" max="68" width="10" style="80" customWidth="1"/>
    <col min="69" max="69" width="9.5703125" style="80" customWidth="1"/>
    <col min="70" max="70" width="0.28515625" style="80" hidden="1" customWidth="1"/>
    <col min="71" max="87" width="10" style="80" hidden="1" customWidth="1"/>
    <col min="88" max="88" width="1.140625" style="80" customWidth="1"/>
    <col min="89" max="96" width="10" style="80" hidden="1" customWidth="1"/>
    <col min="97" max="97" width="2.28515625" style="80" customWidth="1"/>
    <col min="98" max="105" width="10" style="80" hidden="1" customWidth="1"/>
    <col min="106" max="106" width="0.28515625" style="80" hidden="1" customWidth="1"/>
    <col min="107" max="121" width="10" style="80" hidden="1" customWidth="1"/>
    <col min="122" max="122" width="0.28515625" style="80" customWidth="1"/>
    <col min="123" max="129" width="10" style="80" hidden="1" customWidth="1"/>
    <col min="130" max="257" width="10" style="80"/>
    <col min="258" max="258" width="53.140625" style="80" customWidth="1"/>
    <col min="259" max="259" width="10.5703125" style="80" bestFit="1" customWidth="1"/>
    <col min="260" max="260" width="1.5703125" style="80" customWidth="1"/>
    <col min="261" max="261" width="9.85546875" style="80" bestFit="1" customWidth="1"/>
    <col min="262" max="262" width="1.5703125" style="80" customWidth="1"/>
    <col min="263" max="263" width="13.7109375" style="80" customWidth="1"/>
    <col min="264" max="264" width="1.5703125" style="80" customWidth="1"/>
    <col min="265" max="265" width="10.7109375" style="80" customWidth="1"/>
    <col min="266" max="299" width="12.5703125" style="80" customWidth="1"/>
    <col min="300" max="324" width="10" style="80" customWidth="1"/>
    <col min="325" max="325" width="9.5703125" style="80" customWidth="1"/>
    <col min="326" max="343" width="0" style="80" hidden="1" customWidth="1"/>
    <col min="344" max="344" width="1.140625" style="80" customWidth="1"/>
    <col min="345" max="352" width="0" style="80" hidden="1" customWidth="1"/>
    <col min="353" max="353" width="2.28515625" style="80" customWidth="1"/>
    <col min="354" max="377" width="0" style="80" hidden="1" customWidth="1"/>
    <col min="378" max="378" width="0.28515625" style="80" customWidth="1"/>
    <col min="379" max="385" width="0" style="80" hidden="1" customWidth="1"/>
    <col min="386" max="513" width="10" style="80"/>
    <col min="514" max="514" width="53.140625" style="80" customWidth="1"/>
    <col min="515" max="515" width="10.5703125" style="80" bestFit="1" customWidth="1"/>
    <col min="516" max="516" width="1.5703125" style="80" customWidth="1"/>
    <col min="517" max="517" width="9.85546875" style="80" bestFit="1" customWidth="1"/>
    <col min="518" max="518" width="1.5703125" style="80" customWidth="1"/>
    <col min="519" max="519" width="13.7109375" style="80" customWidth="1"/>
    <col min="520" max="520" width="1.5703125" style="80" customWidth="1"/>
    <col min="521" max="521" width="10.7109375" style="80" customWidth="1"/>
    <col min="522" max="555" width="12.5703125" style="80" customWidth="1"/>
    <col min="556" max="580" width="10" style="80" customWidth="1"/>
    <col min="581" max="581" width="9.5703125" style="80" customWidth="1"/>
    <col min="582" max="599" width="0" style="80" hidden="1" customWidth="1"/>
    <col min="600" max="600" width="1.140625" style="80" customWidth="1"/>
    <col min="601" max="608" width="0" style="80" hidden="1" customWidth="1"/>
    <col min="609" max="609" width="2.28515625" style="80" customWidth="1"/>
    <col min="610" max="633" width="0" style="80" hidden="1" customWidth="1"/>
    <col min="634" max="634" width="0.28515625" style="80" customWidth="1"/>
    <col min="635" max="641" width="0" style="80" hidden="1" customWidth="1"/>
    <col min="642" max="769" width="10" style="80"/>
    <col min="770" max="770" width="53.140625" style="80" customWidth="1"/>
    <col min="771" max="771" width="10.5703125" style="80" bestFit="1" customWidth="1"/>
    <col min="772" max="772" width="1.5703125" style="80" customWidth="1"/>
    <col min="773" max="773" width="9.85546875" style="80" bestFit="1" customWidth="1"/>
    <col min="774" max="774" width="1.5703125" style="80" customWidth="1"/>
    <col min="775" max="775" width="13.7109375" style="80" customWidth="1"/>
    <col min="776" max="776" width="1.5703125" style="80" customWidth="1"/>
    <col min="777" max="777" width="10.7109375" style="80" customWidth="1"/>
    <col min="778" max="811" width="12.5703125" style="80" customWidth="1"/>
    <col min="812" max="836" width="10" style="80" customWidth="1"/>
    <col min="837" max="837" width="9.5703125" style="80" customWidth="1"/>
    <col min="838" max="855" width="0" style="80" hidden="1" customWidth="1"/>
    <col min="856" max="856" width="1.140625" style="80" customWidth="1"/>
    <col min="857" max="864" width="0" style="80" hidden="1" customWidth="1"/>
    <col min="865" max="865" width="2.28515625" style="80" customWidth="1"/>
    <col min="866" max="889" width="0" style="80" hidden="1" customWidth="1"/>
    <col min="890" max="890" width="0.28515625" style="80" customWidth="1"/>
    <col min="891" max="897" width="0" style="80" hidden="1" customWidth="1"/>
    <col min="898" max="1025" width="10" style="80"/>
    <col min="1026" max="1026" width="53.140625" style="80" customWidth="1"/>
    <col min="1027" max="1027" width="10.5703125" style="80" bestFit="1" customWidth="1"/>
    <col min="1028" max="1028" width="1.5703125" style="80" customWidth="1"/>
    <col min="1029" max="1029" width="9.85546875" style="80" bestFit="1" customWidth="1"/>
    <col min="1030" max="1030" width="1.5703125" style="80" customWidth="1"/>
    <col min="1031" max="1031" width="13.7109375" style="80" customWidth="1"/>
    <col min="1032" max="1032" width="1.5703125" style="80" customWidth="1"/>
    <col min="1033" max="1033" width="10.7109375" style="80" customWidth="1"/>
    <col min="1034" max="1067" width="12.5703125" style="80" customWidth="1"/>
    <col min="1068" max="1092" width="10" style="80" customWidth="1"/>
    <col min="1093" max="1093" width="9.5703125" style="80" customWidth="1"/>
    <col min="1094" max="1111" width="0" style="80" hidden="1" customWidth="1"/>
    <col min="1112" max="1112" width="1.140625" style="80" customWidth="1"/>
    <col min="1113" max="1120" width="0" style="80" hidden="1" customWidth="1"/>
    <col min="1121" max="1121" width="2.28515625" style="80" customWidth="1"/>
    <col min="1122" max="1145" width="0" style="80" hidden="1" customWidth="1"/>
    <col min="1146" max="1146" width="0.28515625" style="80" customWidth="1"/>
    <col min="1147" max="1153" width="0" style="80" hidden="1" customWidth="1"/>
    <col min="1154" max="1281" width="10" style="80"/>
    <col min="1282" max="1282" width="53.140625" style="80" customWidth="1"/>
    <col min="1283" max="1283" width="10.5703125" style="80" bestFit="1" customWidth="1"/>
    <col min="1284" max="1284" width="1.5703125" style="80" customWidth="1"/>
    <col min="1285" max="1285" width="9.85546875" style="80" bestFit="1" customWidth="1"/>
    <col min="1286" max="1286" width="1.5703125" style="80" customWidth="1"/>
    <col min="1287" max="1287" width="13.7109375" style="80" customWidth="1"/>
    <col min="1288" max="1288" width="1.5703125" style="80" customWidth="1"/>
    <col min="1289" max="1289" width="10.7109375" style="80" customWidth="1"/>
    <col min="1290" max="1323" width="12.5703125" style="80" customWidth="1"/>
    <col min="1324" max="1348" width="10" style="80" customWidth="1"/>
    <col min="1349" max="1349" width="9.5703125" style="80" customWidth="1"/>
    <col min="1350" max="1367" width="0" style="80" hidden="1" customWidth="1"/>
    <col min="1368" max="1368" width="1.140625" style="80" customWidth="1"/>
    <col min="1369" max="1376" width="0" style="80" hidden="1" customWidth="1"/>
    <col min="1377" max="1377" width="2.28515625" style="80" customWidth="1"/>
    <col min="1378" max="1401" width="0" style="80" hidden="1" customWidth="1"/>
    <col min="1402" max="1402" width="0.28515625" style="80" customWidth="1"/>
    <col min="1403" max="1409" width="0" style="80" hidden="1" customWidth="1"/>
    <col min="1410" max="1537" width="10" style="80"/>
    <col min="1538" max="1538" width="53.140625" style="80" customWidth="1"/>
    <col min="1539" max="1539" width="10.5703125" style="80" bestFit="1" customWidth="1"/>
    <col min="1540" max="1540" width="1.5703125" style="80" customWidth="1"/>
    <col min="1541" max="1541" width="9.85546875" style="80" bestFit="1" customWidth="1"/>
    <col min="1542" max="1542" width="1.5703125" style="80" customWidth="1"/>
    <col min="1543" max="1543" width="13.7109375" style="80" customWidth="1"/>
    <col min="1544" max="1544" width="1.5703125" style="80" customWidth="1"/>
    <col min="1545" max="1545" width="10.7109375" style="80" customWidth="1"/>
    <col min="1546" max="1579" width="12.5703125" style="80" customWidth="1"/>
    <col min="1580" max="1604" width="10" style="80" customWidth="1"/>
    <col min="1605" max="1605" width="9.5703125" style="80" customWidth="1"/>
    <col min="1606" max="1623" width="0" style="80" hidden="1" customWidth="1"/>
    <col min="1624" max="1624" width="1.140625" style="80" customWidth="1"/>
    <col min="1625" max="1632" width="0" style="80" hidden="1" customWidth="1"/>
    <col min="1633" max="1633" width="2.28515625" style="80" customWidth="1"/>
    <col min="1634" max="1657" width="0" style="80" hidden="1" customWidth="1"/>
    <col min="1658" max="1658" width="0.28515625" style="80" customWidth="1"/>
    <col min="1659" max="1665" width="0" style="80" hidden="1" customWidth="1"/>
    <col min="1666" max="1793" width="10" style="80"/>
    <col min="1794" max="1794" width="53.140625" style="80" customWidth="1"/>
    <col min="1795" max="1795" width="10.5703125" style="80" bestFit="1" customWidth="1"/>
    <col min="1796" max="1796" width="1.5703125" style="80" customWidth="1"/>
    <col min="1797" max="1797" width="9.85546875" style="80" bestFit="1" customWidth="1"/>
    <col min="1798" max="1798" width="1.5703125" style="80" customWidth="1"/>
    <col min="1799" max="1799" width="13.7109375" style="80" customWidth="1"/>
    <col min="1800" max="1800" width="1.5703125" style="80" customWidth="1"/>
    <col min="1801" max="1801" width="10.7109375" style="80" customWidth="1"/>
    <col min="1802" max="1835" width="12.5703125" style="80" customWidth="1"/>
    <col min="1836" max="1860" width="10" style="80" customWidth="1"/>
    <col min="1861" max="1861" width="9.5703125" style="80" customWidth="1"/>
    <col min="1862" max="1879" width="0" style="80" hidden="1" customWidth="1"/>
    <col min="1880" max="1880" width="1.140625" style="80" customWidth="1"/>
    <col min="1881" max="1888" width="0" style="80" hidden="1" customWidth="1"/>
    <col min="1889" max="1889" width="2.28515625" style="80" customWidth="1"/>
    <col min="1890" max="1913" width="0" style="80" hidden="1" customWidth="1"/>
    <col min="1914" max="1914" width="0.28515625" style="80" customWidth="1"/>
    <col min="1915" max="1921" width="0" style="80" hidden="1" customWidth="1"/>
    <col min="1922" max="2049" width="10" style="80"/>
    <col min="2050" max="2050" width="53.140625" style="80" customWidth="1"/>
    <col min="2051" max="2051" width="10.5703125" style="80" bestFit="1" customWidth="1"/>
    <col min="2052" max="2052" width="1.5703125" style="80" customWidth="1"/>
    <col min="2053" max="2053" width="9.85546875" style="80" bestFit="1" customWidth="1"/>
    <col min="2054" max="2054" width="1.5703125" style="80" customWidth="1"/>
    <col min="2055" max="2055" width="13.7109375" style="80" customWidth="1"/>
    <col min="2056" max="2056" width="1.5703125" style="80" customWidth="1"/>
    <col min="2057" max="2057" width="10.7109375" style="80" customWidth="1"/>
    <col min="2058" max="2091" width="12.5703125" style="80" customWidth="1"/>
    <col min="2092" max="2116" width="10" style="80" customWidth="1"/>
    <col min="2117" max="2117" width="9.5703125" style="80" customWidth="1"/>
    <col min="2118" max="2135" width="0" style="80" hidden="1" customWidth="1"/>
    <col min="2136" max="2136" width="1.140625" style="80" customWidth="1"/>
    <col min="2137" max="2144" width="0" style="80" hidden="1" customWidth="1"/>
    <col min="2145" max="2145" width="2.28515625" style="80" customWidth="1"/>
    <col min="2146" max="2169" width="0" style="80" hidden="1" customWidth="1"/>
    <col min="2170" max="2170" width="0.28515625" style="80" customWidth="1"/>
    <col min="2171" max="2177" width="0" style="80" hidden="1" customWidth="1"/>
    <col min="2178" max="2305" width="10" style="80"/>
    <col min="2306" max="2306" width="53.140625" style="80" customWidth="1"/>
    <col min="2307" max="2307" width="10.5703125" style="80" bestFit="1" customWidth="1"/>
    <col min="2308" max="2308" width="1.5703125" style="80" customWidth="1"/>
    <col min="2309" max="2309" width="9.85546875" style="80" bestFit="1" customWidth="1"/>
    <col min="2310" max="2310" width="1.5703125" style="80" customWidth="1"/>
    <col min="2311" max="2311" width="13.7109375" style="80" customWidth="1"/>
    <col min="2312" max="2312" width="1.5703125" style="80" customWidth="1"/>
    <col min="2313" max="2313" width="10.7109375" style="80" customWidth="1"/>
    <col min="2314" max="2347" width="12.5703125" style="80" customWidth="1"/>
    <col min="2348" max="2372" width="10" style="80" customWidth="1"/>
    <col min="2373" max="2373" width="9.5703125" style="80" customWidth="1"/>
    <col min="2374" max="2391" width="0" style="80" hidden="1" customWidth="1"/>
    <col min="2392" max="2392" width="1.140625" style="80" customWidth="1"/>
    <col min="2393" max="2400" width="0" style="80" hidden="1" customWidth="1"/>
    <col min="2401" max="2401" width="2.28515625" style="80" customWidth="1"/>
    <col min="2402" max="2425" width="0" style="80" hidden="1" customWidth="1"/>
    <col min="2426" max="2426" width="0.28515625" style="80" customWidth="1"/>
    <col min="2427" max="2433" width="0" style="80" hidden="1" customWidth="1"/>
    <col min="2434" max="2561" width="10" style="80"/>
    <col min="2562" max="2562" width="53.140625" style="80" customWidth="1"/>
    <col min="2563" max="2563" width="10.5703125" style="80" bestFit="1" customWidth="1"/>
    <col min="2564" max="2564" width="1.5703125" style="80" customWidth="1"/>
    <col min="2565" max="2565" width="9.85546875" style="80" bestFit="1" customWidth="1"/>
    <col min="2566" max="2566" width="1.5703125" style="80" customWidth="1"/>
    <col min="2567" max="2567" width="13.7109375" style="80" customWidth="1"/>
    <col min="2568" max="2568" width="1.5703125" style="80" customWidth="1"/>
    <col min="2569" max="2569" width="10.7109375" style="80" customWidth="1"/>
    <col min="2570" max="2603" width="12.5703125" style="80" customWidth="1"/>
    <col min="2604" max="2628" width="10" style="80" customWidth="1"/>
    <col min="2629" max="2629" width="9.5703125" style="80" customWidth="1"/>
    <col min="2630" max="2647" width="0" style="80" hidden="1" customWidth="1"/>
    <col min="2648" max="2648" width="1.140625" style="80" customWidth="1"/>
    <col min="2649" max="2656" width="0" style="80" hidden="1" customWidth="1"/>
    <col min="2657" max="2657" width="2.28515625" style="80" customWidth="1"/>
    <col min="2658" max="2681" width="0" style="80" hidden="1" customWidth="1"/>
    <col min="2682" max="2682" width="0.28515625" style="80" customWidth="1"/>
    <col min="2683" max="2689" width="0" style="80" hidden="1" customWidth="1"/>
    <col min="2690" max="2817" width="10" style="80"/>
    <col min="2818" max="2818" width="53.140625" style="80" customWidth="1"/>
    <col min="2819" max="2819" width="10.5703125" style="80" bestFit="1" customWidth="1"/>
    <col min="2820" max="2820" width="1.5703125" style="80" customWidth="1"/>
    <col min="2821" max="2821" width="9.85546875" style="80" bestFit="1" customWidth="1"/>
    <col min="2822" max="2822" width="1.5703125" style="80" customWidth="1"/>
    <col min="2823" max="2823" width="13.7109375" style="80" customWidth="1"/>
    <col min="2824" max="2824" width="1.5703125" style="80" customWidth="1"/>
    <col min="2825" max="2825" width="10.7109375" style="80" customWidth="1"/>
    <col min="2826" max="2859" width="12.5703125" style="80" customWidth="1"/>
    <col min="2860" max="2884" width="10" style="80" customWidth="1"/>
    <col min="2885" max="2885" width="9.5703125" style="80" customWidth="1"/>
    <col min="2886" max="2903" width="0" style="80" hidden="1" customWidth="1"/>
    <col min="2904" max="2904" width="1.140625" style="80" customWidth="1"/>
    <col min="2905" max="2912" width="0" style="80" hidden="1" customWidth="1"/>
    <col min="2913" max="2913" width="2.28515625" style="80" customWidth="1"/>
    <col min="2914" max="2937" width="0" style="80" hidden="1" customWidth="1"/>
    <col min="2938" max="2938" width="0.28515625" style="80" customWidth="1"/>
    <col min="2939" max="2945" width="0" style="80" hidden="1" customWidth="1"/>
    <col min="2946" max="3073" width="10" style="80"/>
    <col min="3074" max="3074" width="53.140625" style="80" customWidth="1"/>
    <col min="3075" max="3075" width="10.5703125" style="80" bestFit="1" customWidth="1"/>
    <col min="3076" max="3076" width="1.5703125" style="80" customWidth="1"/>
    <col min="3077" max="3077" width="9.85546875" style="80" bestFit="1" customWidth="1"/>
    <col min="3078" max="3078" width="1.5703125" style="80" customWidth="1"/>
    <col min="3079" max="3079" width="13.7109375" style="80" customWidth="1"/>
    <col min="3080" max="3080" width="1.5703125" style="80" customWidth="1"/>
    <col min="3081" max="3081" width="10.7109375" style="80" customWidth="1"/>
    <col min="3082" max="3115" width="12.5703125" style="80" customWidth="1"/>
    <col min="3116" max="3140" width="10" style="80" customWidth="1"/>
    <col min="3141" max="3141" width="9.5703125" style="80" customWidth="1"/>
    <col min="3142" max="3159" width="0" style="80" hidden="1" customWidth="1"/>
    <col min="3160" max="3160" width="1.140625" style="80" customWidth="1"/>
    <col min="3161" max="3168" width="0" style="80" hidden="1" customWidth="1"/>
    <col min="3169" max="3169" width="2.28515625" style="80" customWidth="1"/>
    <col min="3170" max="3193" width="0" style="80" hidden="1" customWidth="1"/>
    <col min="3194" max="3194" width="0.28515625" style="80" customWidth="1"/>
    <col min="3195" max="3201" width="0" style="80" hidden="1" customWidth="1"/>
    <col min="3202" max="3329" width="10" style="80"/>
    <col min="3330" max="3330" width="53.140625" style="80" customWidth="1"/>
    <col min="3331" max="3331" width="10.5703125" style="80" bestFit="1" customWidth="1"/>
    <col min="3332" max="3332" width="1.5703125" style="80" customWidth="1"/>
    <col min="3333" max="3333" width="9.85546875" style="80" bestFit="1" customWidth="1"/>
    <col min="3334" max="3334" width="1.5703125" style="80" customWidth="1"/>
    <col min="3335" max="3335" width="13.7109375" style="80" customWidth="1"/>
    <col min="3336" max="3336" width="1.5703125" style="80" customWidth="1"/>
    <col min="3337" max="3337" width="10.7109375" style="80" customWidth="1"/>
    <col min="3338" max="3371" width="12.5703125" style="80" customWidth="1"/>
    <col min="3372" max="3396" width="10" style="80" customWidth="1"/>
    <col min="3397" max="3397" width="9.5703125" style="80" customWidth="1"/>
    <col min="3398" max="3415" width="0" style="80" hidden="1" customWidth="1"/>
    <col min="3416" max="3416" width="1.140625" style="80" customWidth="1"/>
    <col min="3417" max="3424" width="0" style="80" hidden="1" customWidth="1"/>
    <col min="3425" max="3425" width="2.28515625" style="80" customWidth="1"/>
    <col min="3426" max="3449" width="0" style="80" hidden="1" customWidth="1"/>
    <col min="3450" max="3450" width="0.28515625" style="80" customWidth="1"/>
    <col min="3451" max="3457" width="0" style="80" hidden="1" customWidth="1"/>
    <col min="3458" max="3585" width="10" style="80"/>
    <col min="3586" max="3586" width="53.140625" style="80" customWidth="1"/>
    <col min="3587" max="3587" width="10.5703125" style="80" bestFit="1" customWidth="1"/>
    <col min="3588" max="3588" width="1.5703125" style="80" customWidth="1"/>
    <col min="3589" max="3589" width="9.85546875" style="80" bestFit="1" customWidth="1"/>
    <col min="3590" max="3590" width="1.5703125" style="80" customWidth="1"/>
    <col min="3591" max="3591" width="13.7109375" style="80" customWidth="1"/>
    <col min="3592" max="3592" width="1.5703125" style="80" customWidth="1"/>
    <col min="3593" max="3593" width="10.7109375" style="80" customWidth="1"/>
    <col min="3594" max="3627" width="12.5703125" style="80" customWidth="1"/>
    <col min="3628" max="3652" width="10" style="80" customWidth="1"/>
    <col min="3653" max="3653" width="9.5703125" style="80" customWidth="1"/>
    <col min="3654" max="3671" width="0" style="80" hidden="1" customWidth="1"/>
    <col min="3672" max="3672" width="1.140625" style="80" customWidth="1"/>
    <col min="3673" max="3680" width="0" style="80" hidden="1" customWidth="1"/>
    <col min="3681" max="3681" width="2.28515625" style="80" customWidth="1"/>
    <col min="3682" max="3705" width="0" style="80" hidden="1" customWidth="1"/>
    <col min="3706" max="3706" width="0.28515625" style="80" customWidth="1"/>
    <col min="3707" max="3713" width="0" style="80" hidden="1" customWidth="1"/>
    <col min="3714" max="3841" width="10" style="80"/>
    <col min="3842" max="3842" width="53.140625" style="80" customWidth="1"/>
    <col min="3843" max="3843" width="10.5703125" style="80" bestFit="1" customWidth="1"/>
    <col min="3844" max="3844" width="1.5703125" style="80" customWidth="1"/>
    <col min="3845" max="3845" width="9.85546875" style="80" bestFit="1" customWidth="1"/>
    <col min="3846" max="3846" width="1.5703125" style="80" customWidth="1"/>
    <col min="3847" max="3847" width="13.7109375" style="80" customWidth="1"/>
    <col min="3848" max="3848" width="1.5703125" style="80" customWidth="1"/>
    <col min="3849" max="3849" width="10.7109375" style="80" customWidth="1"/>
    <col min="3850" max="3883" width="12.5703125" style="80" customWidth="1"/>
    <col min="3884" max="3908" width="10" style="80" customWidth="1"/>
    <col min="3909" max="3909" width="9.5703125" style="80" customWidth="1"/>
    <col min="3910" max="3927" width="0" style="80" hidden="1" customWidth="1"/>
    <col min="3928" max="3928" width="1.140625" style="80" customWidth="1"/>
    <col min="3929" max="3936" width="0" style="80" hidden="1" customWidth="1"/>
    <col min="3937" max="3937" width="2.28515625" style="80" customWidth="1"/>
    <col min="3938" max="3961" width="0" style="80" hidden="1" customWidth="1"/>
    <col min="3962" max="3962" width="0.28515625" style="80" customWidth="1"/>
    <col min="3963" max="3969" width="0" style="80" hidden="1" customWidth="1"/>
    <col min="3970" max="4097" width="10" style="80"/>
    <col min="4098" max="4098" width="53.140625" style="80" customWidth="1"/>
    <col min="4099" max="4099" width="10.5703125" style="80" bestFit="1" customWidth="1"/>
    <col min="4100" max="4100" width="1.5703125" style="80" customWidth="1"/>
    <col min="4101" max="4101" width="9.85546875" style="80" bestFit="1" customWidth="1"/>
    <col min="4102" max="4102" width="1.5703125" style="80" customWidth="1"/>
    <col min="4103" max="4103" width="13.7109375" style="80" customWidth="1"/>
    <col min="4104" max="4104" width="1.5703125" style="80" customWidth="1"/>
    <col min="4105" max="4105" width="10.7109375" style="80" customWidth="1"/>
    <col min="4106" max="4139" width="12.5703125" style="80" customWidth="1"/>
    <col min="4140" max="4164" width="10" style="80" customWidth="1"/>
    <col min="4165" max="4165" width="9.5703125" style="80" customWidth="1"/>
    <col min="4166" max="4183" width="0" style="80" hidden="1" customWidth="1"/>
    <col min="4184" max="4184" width="1.140625" style="80" customWidth="1"/>
    <col min="4185" max="4192" width="0" style="80" hidden="1" customWidth="1"/>
    <col min="4193" max="4193" width="2.28515625" style="80" customWidth="1"/>
    <col min="4194" max="4217" width="0" style="80" hidden="1" customWidth="1"/>
    <col min="4218" max="4218" width="0.28515625" style="80" customWidth="1"/>
    <col min="4219" max="4225" width="0" style="80" hidden="1" customWidth="1"/>
    <col min="4226" max="4353" width="10" style="80"/>
    <col min="4354" max="4354" width="53.140625" style="80" customWidth="1"/>
    <col min="4355" max="4355" width="10.5703125" style="80" bestFit="1" customWidth="1"/>
    <col min="4356" max="4356" width="1.5703125" style="80" customWidth="1"/>
    <col min="4357" max="4357" width="9.85546875" style="80" bestFit="1" customWidth="1"/>
    <col min="4358" max="4358" width="1.5703125" style="80" customWidth="1"/>
    <col min="4359" max="4359" width="13.7109375" style="80" customWidth="1"/>
    <col min="4360" max="4360" width="1.5703125" style="80" customWidth="1"/>
    <col min="4361" max="4361" width="10.7109375" style="80" customWidth="1"/>
    <col min="4362" max="4395" width="12.5703125" style="80" customWidth="1"/>
    <col min="4396" max="4420" width="10" style="80" customWidth="1"/>
    <col min="4421" max="4421" width="9.5703125" style="80" customWidth="1"/>
    <col min="4422" max="4439" width="0" style="80" hidden="1" customWidth="1"/>
    <col min="4440" max="4440" width="1.140625" style="80" customWidth="1"/>
    <col min="4441" max="4448" width="0" style="80" hidden="1" customWidth="1"/>
    <col min="4449" max="4449" width="2.28515625" style="80" customWidth="1"/>
    <col min="4450" max="4473" width="0" style="80" hidden="1" customWidth="1"/>
    <col min="4474" max="4474" width="0.28515625" style="80" customWidth="1"/>
    <col min="4475" max="4481" width="0" style="80" hidden="1" customWidth="1"/>
    <col min="4482" max="4609" width="10" style="80"/>
    <col min="4610" max="4610" width="53.140625" style="80" customWidth="1"/>
    <col min="4611" max="4611" width="10.5703125" style="80" bestFit="1" customWidth="1"/>
    <col min="4612" max="4612" width="1.5703125" style="80" customWidth="1"/>
    <col min="4613" max="4613" width="9.85546875" style="80" bestFit="1" customWidth="1"/>
    <col min="4614" max="4614" width="1.5703125" style="80" customWidth="1"/>
    <col min="4615" max="4615" width="13.7109375" style="80" customWidth="1"/>
    <col min="4616" max="4616" width="1.5703125" style="80" customWidth="1"/>
    <col min="4617" max="4617" width="10.7109375" style="80" customWidth="1"/>
    <col min="4618" max="4651" width="12.5703125" style="80" customWidth="1"/>
    <col min="4652" max="4676" width="10" style="80" customWidth="1"/>
    <col min="4677" max="4677" width="9.5703125" style="80" customWidth="1"/>
    <col min="4678" max="4695" width="0" style="80" hidden="1" customWidth="1"/>
    <col min="4696" max="4696" width="1.140625" style="80" customWidth="1"/>
    <col min="4697" max="4704" width="0" style="80" hidden="1" customWidth="1"/>
    <col min="4705" max="4705" width="2.28515625" style="80" customWidth="1"/>
    <col min="4706" max="4729" width="0" style="80" hidden="1" customWidth="1"/>
    <col min="4730" max="4730" width="0.28515625" style="80" customWidth="1"/>
    <col min="4731" max="4737" width="0" style="80" hidden="1" customWidth="1"/>
    <col min="4738" max="4865" width="10" style="80"/>
    <col min="4866" max="4866" width="53.140625" style="80" customWidth="1"/>
    <col min="4867" max="4867" width="10.5703125" style="80" bestFit="1" customWidth="1"/>
    <col min="4868" max="4868" width="1.5703125" style="80" customWidth="1"/>
    <col min="4869" max="4869" width="9.85546875" style="80" bestFit="1" customWidth="1"/>
    <col min="4870" max="4870" width="1.5703125" style="80" customWidth="1"/>
    <col min="4871" max="4871" width="13.7109375" style="80" customWidth="1"/>
    <col min="4872" max="4872" width="1.5703125" style="80" customWidth="1"/>
    <col min="4873" max="4873" width="10.7109375" style="80" customWidth="1"/>
    <col min="4874" max="4907" width="12.5703125" style="80" customWidth="1"/>
    <col min="4908" max="4932" width="10" style="80" customWidth="1"/>
    <col min="4933" max="4933" width="9.5703125" style="80" customWidth="1"/>
    <col min="4934" max="4951" width="0" style="80" hidden="1" customWidth="1"/>
    <col min="4952" max="4952" width="1.140625" style="80" customWidth="1"/>
    <col min="4953" max="4960" width="0" style="80" hidden="1" customWidth="1"/>
    <col min="4961" max="4961" width="2.28515625" style="80" customWidth="1"/>
    <col min="4962" max="4985" width="0" style="80" hidden="1" customWidth="1"/>
    <col min="4986" max="4986" width="0.28515625" style="80" customWidth="1"/>
    <col min="4987" max="4993" width="0" style="80" hidden="1" customWidth="1"/>
    <col min="4994" max="5121" width="10" style="80"/>
    <col min="5122" max="5122" width="53.140625" style="80" customWidth="1"/>
    <col min="5123" max="5123" width="10.5703125" style="80" bestFit="1" customWidth="1"/>
    <col min="5124" max="5124" width="1.5703125" style="80" customWidth="1"/>
    <col min="5125" max="5125" width="9.85546875" style="80" bestFit="1" customWidth="1"/>
    <col min="5126" max="5126" width="1.5703125" style="80" customWidth="1"/>
    <col min="5127" max="5127" width="13.7109375" style="80" customWidth="1"/>
    <col min="5128" max="5128" width="1.5703125" style="80" customWidth="1"/>
    <col min="5129" max="5129" width="10.7109375" style="80" customWidth="1"/>
    <col min="5130" max="5163" width="12.5703125" style="80" customWidth="1"/>
    <col min="5164" max="5188" width="10" style="80" customWidth="1"/>
    <col min="5189" max="5189" width="9.5703125" style="80" customWidth="1"/>
    <col min="5190" max="5207" width="0" style="80" hidden="1" customWidth="1"/>
    <col min="5208" max="5208" width="1.140625" style="80" customWidth="1"/>
    <col min="5209" max="5216" width="0" style="80" hidden="1" customWidth="1"/>
    <col min="5217" max="5217" width="2.28515625" style="80" customWidth="1"/>
    <col min="5218" max="5241" width="0" style="80" hidden="1" customWidth="1"/>
    <col min="5242" max="5242" width="0.28515625" style="80" customWidth="1"/>
    <col min="5243" max="5249" width="0" style="80" hidden="1" customWidth="1"/>
    <col min="5250" max="5377" width="10" style="80"/>
    <col min="5378" max="5378" width="53.140625" style="80" customWidth="1"/>
    <col min="5379" max="5379" width="10.5703125" style="80" bestFit="1" customWidth="1"/>
    <col min="5380" max="5380" width="1.5703125" style="80" customWidth="1"/>
    <col min="5381" max="5381" width="9.85546875" style="80" bestFit="1" customWidth="1"/>
    <col min="5382" max="5382" width="1.5703125" style="80" customWidth="1"/>
    <col min="5383" max="5383" width="13.7109375" style="80" customWidth="1"/>
    <col min="5384" max="5384" width="1.5703125" style="80" customWidth="1"/>
    <col min="5385" max="5385" width="10.7109375" style="80" customWidth="1"/>
    <col min="5386" max="5419" width="12.5703125" style="80" customWidth="1"/>
    <col min="5420" max="5444" width="10" style="80" customWidth="1"/>
    <col min="5445" max="5445" width="9.5703125" style="80" customWidth="1"/>
    <col min="5446" max="5463" width="0" style="80" hidden="1" customWidth="1"/>
    <col min="5464" max="5464" width="1.140625" style="80" customWidth="1"/>
    <col min="5465" max="5472" width="0" style="80" hidden="1" customWidth="1"/>
    <col min="5473" max="5473" width="2.28515625" style="80" customWidth="1"/>
    <col min="5474" max="5497" width="0" style="80" hidden="1" customWidth="1"/>
    <col min="5498" max="5498" width="0.28515625" style="80" customWidth="1"/>
    <col min="5499" max="5505" width="0" style="80" hidden="1" customWidth="1"/>
    <col min="5506" max="5633" width="10" style="80"/>
    <col min="5634" max="5634" width="53.140625" style="80" customWidth="1"/>
    <col min="5635" max="5635" width="10.5703125" style="80" bestFit="1" customWidth="1"/>
    <col min="5636" max="5636" width="1.5703125" style="80" customWidth="1"/>
    <col min="5637" max="5637" width="9.85546875" style="80" bestFit="1" customWidth="1"/>
    <col min="5638" max="5638" width="1.5703125" style="80" customWidth="1"/>
    <col min="5639" max="5639" width="13.7109375" style="80" customWidth="1"/>
    <col min="5640" max="5640" width="1.5703125" style="80" customWidth="1"/>
    <col min="5641" max="5641" width="10.7109375" style="80" customWidth="1"/>
    <col min="5642" max="5675" width="12.5703125" style="80" customWidth="1"/>
    <col min="5676" max="5700" width="10" style="80" customWidth="1"/>
    <col min="5701" max="5701" width="9.5703125" style="80" customWidth="1"/>
    <col min="5702" max="5719" width="0" style="80" hidden="1" customWidth="1"/>
    <col min="5720" max="5720" width="1.140625" style="80" customWidth="1"/>
    <col min="5721" max="5728" width="0" style="80" hidden="1" customWidth="1"/>
    <col min="5729" max="5729" width="2.28515625" style="80" customWidth="1"/>
    <col min="5730" max="5753" width="0" style="80" hidden="1" customWidth="1"/>
    <col min="5754" max="5754" width="0.28515625" style="80" customWidth="1"/>
    <col min="5755" max="5761" width="0" style="80" hidden="1" customWidth="1"/>
    <col min="5762" max="5889" width="10" style="80"/>
    <col min="5890" max="5890" width="53.140625" style="80" customWidth="1"/>
    <col min="5891" max="5891" width="10.5703125" style="80" bestFit="1" customWidth="1"/>
    <col min="5892" max="5892" width="1.5703125" style="80" customWidth="1"/>
    <col min="5893" max="5893" width="9.85546875" style="80" bestFit="1" customWidth="1"/>
    <col min="5894" max="5894" width="1.5703125" style="80" customWidth="1"/>
    <col min="5895" max="5895" width="13.7109375" style="80" customWidth="1"/>
    <col min="5896" max="5896" width="1.5703125" style="80" customWidth="1"/>
    <col min="5897" max="5897" width="10.7109375" style="80" customWidth="1"/>
    <col min="5898" max="5931" width="12.5703125" style="80" customWidth="1"/>
    <col min="5932" max="5956" width="10" style="80" customWidth="1"/>
    <col min="5957" max="5957" width="9.5703125" style="80" customWidth="1"/>
    <col min="5958" max="5975" width="0" style="80" hidden="1" customWidth="1"/>
    <col min="5976" max="5976" width="1.140625" style="80" customWidth="1"/>
    <col min="5977" max="5984" width="0" style="80" hidden="1" customWidth="1"/>
    <col min="5985" max="5985" width="2.28515625" style="80" customWidth="1"/>
    <col min="5986" max="6009" width="0" style="80" hidden="1" customWidth="1"/>
    <col min="6010" max="6010" width="0.28515625" style="80" customWidth="1"/>
    <col min="6011" max="6017" width="0" style="80" hidden="1" customWidth="1"/>
    <col min="6018" max="6145" width="10" style="80"/>
    <col min="6146" max="6146" width="53.140625" style="80" customWidth="1"/>
    <col min="6147" max="6147" width="10.5703125" style="80" bestFit="1" customWidth="1"/>
    <col min="6148" max="6148" width="1.5703125" style="80" customWidth="1"/>
    <col min="6149" max="6149" width="9.85546875" style="80" bestFit="1" customWidth="1"/>
    <col min="6150" max="6150" width="1.5703125" style="80" customWidth="1"/>
    <col min="6151" max="6151" width="13.7109375" style="80" customWidth="1"/>
    <col min="6152" max="6152" width="1.5703125" style="80" customWidth="1"/>
    <col min="6153" max="6153" width="10.7109375" style="80" customWidth="1"/>
    <col min="6154" max="6187" width="12.5703125" style="80" customWidth="1"/>
    <col min="6188" max="6212" width="10" style="80" customWidth="1"/>
    <col min="6213" max="6213" width="9.5703125" style="80" customWidth="1"/>
    <col min="6214" max="6231" width="0" style="80" hidden="1" customWidth="1"/>
    <col min="6232" max="6232" width="1.140625" style="80" customWidth="1"/>
    <col min="6233" max="6240" width="0" style="80" hidden="1" customWidth="1"/>
    <col min="6241" max="6241" width="2.28515625" style="80" customWidth="1"/>
    <col min="6242" max="6265" width="0" style="80" hidden="1" customWidth="1"/>
    <col min="6266" max="6266" width="0.28515625" style="80" customWidth="1"/>
    <col min="6267" max="6273" width="0" style="80" hidden="1" customWidth="1"/>
    <col min="6274" max="6401" width="10" style="80"/>
    <col min="6402" max="6402" width="53.140625" style="80" customWidth="1"/>
    <col min="6403" max="6403" width="10.5703125" style="80" bestFit="1" customWidth="1"/>
    <col min="6404" max="6404" width="1.5703125" style="80" customWidth="1"/>
    <col min="6405" max="6405" width="9.85546875" style="80" bestFit="1" customWidth="1"/>
    <col min="6406" max="6406" width="1.5703125" style="80" customWidth="1"/>
    <col min="6407" max="6407" width="13.7109375" style="80" customWidth="1"/>
    <col min="6408" max="6408" width="1.5703125" style="80" customWidth="1"/>
    <col min="6409" max="6409" width="10.7109375" style="80" customWidth="1"/>
    <col min="6410" max="6443" width="12.5703125" style="80" customWidth="1"/>
    <col min="6444" max="6468" width="10" style="80" customWidth="1"/>
    <col min="6469" max="6469" width="9.5703125" style="80" customWidth="1"/>
    <col min="6470" max="6487" width="0" style="80" hidden="1" customWidth="1"/>
    <col min="6488" max="6488" width="1.140625" style="80" customWidth="1"/>
    <col min="6489" max="6496" width="0" style="80" hidden="1" customWidth="1"/>
    <col min="6497" max="6497" width="2.28515625" style="80" customWidth="1"/>
    <col min="6498" max="6521" width="0" style="80" hidden="1" customWidth="1"/>
    <col min="6522" max="6522" width="0.28515625" style="80" customWidth="1"/>
    <col min="6523" max="6529" width="0" style="80" hidden="1" customWidth="1"/>
    <col min="6530" max="6657" width="10" style="80"/>
    <col min="6658" max="6658" width="53.140625" style="80" customWidth="1"/>
    <col min="6659" max="6659" width="10.5703125" style="80" bestFit="1" customWidth="1"/>
    <col min="6660" max="6660" width="1.5703125" style="80" customWidth="1"/>
    <col min="6661" max="6661" width="9.85546875" style="80" bestFit="1" customWidth="1"/>
    <col min="6662" max="6662" width="1.5703125" style="80" customWidth="1"/>
    <col min="6663" max="6663" width="13.7109375" style="80" customWidth="1"/>
    <col min="6664" max="6664" width="1.5703125" style="80" customWidth="1"/>
    <col min="6665" max="6665" width="10.7109375" style="80" customWidth="1"/>
    <col min="6666" max="6699" width="12.5703125" style="80" customWidth="1"/>
    <col min="6700" max="6724" width="10" style="80" customWidth="1"/>
    <col min="6725" max="6725" width="9.5703125" style="80" customWidth="1"/>
    <col min="6726" max="6743" width="0" style="80" hidden="1" customWidth="1"/>
    <col min="6744" max="6744" width="1.140625" style="80" customWidth="1"/>
    <col min="6745" max="6752" width="0" style="80" hidden="1" customWidth="1"/>
    <col min="6753" max="6753" width="2.28515625" style="80" customWidth="1"/>
    <col min="6754" max="6777" width="0" style="80" hidden="1" customWidth="1"/>
    <col min="6778" max="6778" width="0.28515625" style="80" customWidth="1"/>
    <col min="6779" max="6785" width="0" style="80" hidden="1" customWidth="1"/>
    <col min="6786" max="6913" width="10" style="80"/>
    <col min="6914" max="6914" width="53.140625" style="80" customWidth="1"/>
    <col min="6915" max="6915" width="10.5703125" style="80" bestFit="1" customWidth="1"/>
    <col min="6916" max="6916" width="1.5703125" style="80" customWidth="1"/>
    <col min="6917" max="6917" width="9.85546875" style="80" bestFit="1" customWidth="1"/>
    <col min="6918" max="6918" width="1.5703125" style="80" customWidth="1"/>
    <col min="6919" max="6919" width="13.7109375" style="80" customWidth="1"/>
    <col min="6920" max="6920" width="1.5703125" style="80" customWidth="1"/>
    <col min="6921" max="6921" width="10.7109375" style="80" customWidth="1"/>
    <col min="6922" max="6955" width="12.5703125" style="80" customWidth="1"/>
    <col min="6956" max="6980" width="10" style="80" customWidth="1"/>
    <col min="6981" max="6981" width="9.5703125" style="80" customWidth="1"/>
    <col min="6982" max="6999" width="0" style="80" hidden="1" customWidth="1"/>
    <col min="7000" max="7000" width="1.140625" style="80" customWidth="1"/>
    <col min="7001" max="7008" width="0" style="80" hidden="1" customWidth="1"/>
    <col min="7009" max="7009" width="2.28515625" style="80" customWidth="1"/>
    <col min="7010" max="7033" width="0" style="80" hidden="1" customWidth="1"/>
    <col min="7034" max="7034" width="0.28515625" style="80" customWidth="1"/>
    <col min="7035" max="7041" width="0" style="80" hidden="1" customWidth="1"/>
    <col min="7042" max="7169" width="10" style="80"/>
    <col min="7170" max="7170" width="53.140625" style="80" customWidth="1"/>
    <col min="7171" max="7171" width="10.5703125" style="80" bestFit="1" customWidth="1"/>
    <col min="7172" max="7172" width="1.5703125" style="80" customWidth="1"/>
    <col min="7173" max="7173" width="9.85546875" style="80" bestFit="1" customWidth="1"/>
    <col min="7174" max="7174" width="1.5703125" style="80" customWidth="1"/>
    <col min="7175" max="7175" width="13.7109375" style="80" customWidth="1"/>
    <col min="7176" max="7176" width="1.5703125" style="80" customWidth="1"/>
    <col min="7177" max="7177" width="10.7109375" style="80" customWidth="1"/>
    <col min="7178" max="7211" width="12.5703125" style="80" customWidth="1"/>
    <col min="7212" max="7236" width="10" style="80" customWidth="1"/>
    <col min="7237" max="7237" width="9.5703125" style="80" customWidth="1"/>
    <col min="7238" max="7255" width="0" style="80" hidden="1" customWidth="1"/>
    <col min="7256" max="7256" width="1.140625" style="80" customWidth="1"/>
    <col min="7257" max="7264" width="0" style="80" hidden="1" customWidth="1"/>
    <col min="7265" max="7265" width="2.28515625" style="80" customWidth="1"/>
    <col min="7266" max="7289" width="0" style="80" hidden="1" customWidth="1"/>
    <col min="7290" max="7290" width="0.28515625" style="80" customWidth="1"/>
    <col min="7291" max="7297" width="0" style="80" hidden="1" customWidth="1"/>
    <col min="7298" max="7425" width="10" style="80"/>
    <col min="7426" max="7426" width="53.140625" style="80" customWidth="1"/>
    <col min="7427" max="7427" width="10.5703125" style="80" bestFit="1" customWidth="1"/>
    <col min="7428" max="7428" width="1.5703125" style="80" customWidth="1"/>
    <col min="7429" max="7429" width="9.85546875" style="80" bestFit="1" customWidth="1"/>
    <col min="7430" max="7430" width="1.5703125" style="80" customWidth="1"/>
    <col min="7431" max="7431" width="13.7109375" style="80" customWidth="1"/>
    <col min="7432" max="7432" width="1.5703125" style="80" customWidth="1"/>
    <col min="7433" max="7433" width="10.7109375" style="80" customWidth="1"/>
    <col min="7434" max="7467" width="12.5703125" style="80" customWidth="1"/>
    <col min="7468" max="7492" width="10" style="80" customWidth="1"/>
    <col min="7493" max="7493" width="9.5703125" style="80" customWidth="1"/>
    <col min="7494" max="7511" width="0" style="80" hidden="1" customWidth="1"/>
    <col min="7512" max="7512" width="1.140625" style="80" customWidth="1"/>
    <col min="7513" max="7520" width="0" style="80" hidden="1" customWidth="1"/>
    <col min="7521" max="7521" width="2.28515625" style="80" customWidth="1"/>
    <col min="7522" max="7545" width="0" style="80" hidden="1" customWidth="1"/>
    <col min="7546" max="7546" width="0.28515625" style="80" customWidth="1"/>
    <col min="7547" max="7553" width="0" style="80" hidden="1" customWidth="1"/>
    <col min="7554" max="7681" width="10" style="80"/>
    <col min="7682" max="7682" width="53.140625" style="80" customWidth="1"/>
    <col min="7683" max="7683" width="10.5703125" style="80" bestFit="1" customWidth="1"/>
    <col min="7684" max="7684" width="1.5703125" style="80" customWidth="1"/>
    <col min="7685" max="7685" width="9.85546875" style="80" bestFit="1" customWidth="1"/>
    <col min="7686" max="7686" width="1.5703125" style="80" customWidth="1"/>
    <col min="7687" max="7687" width="13.7109375" style="80" customWidth="1"/>
    <col min="7688" max="7688" width="1.5703125" style="80" customWidth="1"/>
    <col min="7689" max="7689" width="10.7109375" style="80" customWidth="1"/>
    <col min="7690" max="7723" width="12.5703125" style="80" customWidth="1"/>
    <col min="7724" max="7748" width="10" style="80" customWidth="1"/>
    <col min="7749" max="7749" width="9.5703125" style="80" customWidth="1"/>
    <col min="7750" max="7767" width="0" style="80" hidden="1" customWidth="1"/>
    <col min="7768" max="7768" width="1.140625" style="80" customWidth="1"/>
    <col min="7769" max="7776" width="0" style="80" hidden="1" customWidth="1"/>
    <col min="7777" max="7777" width="2.28515625" style="80" customWidth="1"/>
    <col min="7778" max="7801" width="0" style="80" hidden="1" customWidth="1"/>
    <col min="7802" max="7802" width="0.28515625" style="80" customWidth="1"/>
    <col min="7803" max="7809" width="0" style="80" hidden="1" customWidth="1"/>
    <col min="7810" max="7937" width="10" style="80"/>
    <col min="7938" max="7938" width="53.140625" style="80" customWidth="1"/>
    <col min="7939" max="7939" width="10.5703125" style="80" bestFit="1" customWidth="1"/>
    <col min="7940" max="7940" width="1.5703125" style="80" customWidth="1"/>
    <col min="7941" max="7941" width="9.85546875" style="80" bestFit="1" customWidth="1"/>
    <col min="7942" max="7942" width="1.5703125" style="80" customWidth="1"/>
    <col min="7943" max="7943" width="13.7109375" style="80" customWidth="1"/>
    <col min="7944" max="7944" width="1.5703125" style="80" customWidth="1"/>
    <col min="7945" max="7945" width="10.7109375" style="80" customWidth="1"/>
    <col min="7946" max="7979" width="12.5703125" style="80" customWidth="1"/>
    <col min="7980" max="8004" width="10" style="80" customWidth="1"/>
    <col min="8005" max="8005" width="9.5703125" style="80" customWidth="1"/>
    <col min="8006" max="8023" width="0" style="80" hidden="1" customWidth="1"/>
    <col min="8024" max="8024" width="1.140625" style="80" customWidth="1"/>
    <col min="8025" max="8032" width="0" style="80" hidden="1" customWidth="1"/>
    <col min="8033" max="8033" width="2.28515625" style="80" customWidth="1"/>
    <col min="8034" max="8057" width="0" style="80" hidden="1" customWidth="1"/>
    <col min="8058" max="8058" width="0.28515625" style="80" customWidth="1"/>
    <col min="8059" max="8065" width="0" style="80" hidden="1" customWidth="1"/>
    <col min="8066" max="8193" width="10" style="80"/>
    <col min="8194" max="8194" width="53.140625" style="80" customWidth="1"/>
    <col min="8195" max="8195" width="10.5703125" style="80" bestFit="1" customWidth="1"/>
    <col min="8196" max="8196" width="1.5703125" style="80" customWidth="1"/>
    <col min="8197" max="8197" width="9.85546875" style="80" bestFit="1" customWidth="1"/>
    <col min="8198" max="8198" width="1.5703125" style="80" customWidth="1"/>
    <col min="8199" max="8199" width="13.7109375" style="80" customWidth="1"/>
    <col min="8200" max="8200" width="1.5703125" style="80" customWidth="1"/>
    <col min="8201" max="8201" width="10.7109375" style="80" customWidth="1"/>
    <col min="8202" max="8235" width="12.5703125" style="80" customWidth="1"/>
    <col min="8236" max="8260" width="10" style="80" customWidth="1"/>
    <col min="8261" max="8261" width="9.5703125" style="80" customWidth="1"/>
    <col min="8262" max="8279" width="0" style="80" hidden="1" customWidth="1"/>
    <col min="8280" max="8280" width="1.140625" style="80" customWidth="1"/>
    <col min="8281" max="8288" width="0" style="80" hidden="1" customWidth="1"/>
    <col min="8289" max="8289" width="2.28515625" style="80" customWidth="1"/>
    <col min="8290" max="8313" width="0" style="80" hidden="1" customWidth="1"/>
    <col min="8314" max="8314" width="0.28515625" style="80" customWidth="1"/>
    <col min="8315" max="8321" width="0" style="80" hidden="1" customWidth="1"/>
    <col min="8322" max="8449" width="10" style="80"/>
    <col min="8450" max="8450" width="53.140625" style="80" customWidth="1"/>
    <col min="8451" max="8451" width="10.5703125" style="80" bestFit="1" customWidth="1"/>
    <col min="8452" max="8452" width="1.5703125" style="80" customWidth="1"/>
    <col min="8453" max="8453" width="9.85546875" style="80" bestFit="1" customWidth="1"/>
    <col min="8454" max="8454" width="1.5703125" style="80" customWidth="1"/>
    <col min="8455" max="8455" width="13.7109375" style="80" customWidth="1"/>
    <col min="8456" max="8456" width="1.5703125" style="80" customWidth="1"/>
    <col min="8457" max="8457" width="10.7109375" style="80" customWidth="1"/>
    <col min="8458" max="8491" width="12.5703125" style="80" customWidth="1"/>
    <col min="8492" max="8516" width="10" style="80" customWidth="1"/>
    <col min="8517" max="8517" width="9.5703125" style="80" customWidth="1"/>
    <col min="8518" max="8535" width="0" style="80" hidden="1" customWidth="1"/>
    <col min="8536" max="8536" width="1.140625" style="80" customWidth="1"/>
    <col min="8537" max="8544" width="0" style="80" hidden="1" customWidth="1"/>
    <col min="8545" max="8545" width="2.28515625" style="80" customWidth="1"/>
    <col min="8546" max="8569" width="0" style="80" hidden="1" customWidth="1"/>
    <col min="8570" max="8570" width="0.28515625" style="80" customWidth="1"/>
    <col min="8571" max="8577" width="0" style="80" hidden="1" customWidth="1"/>
    <col min="8578" max="8705" width="10" style="80"/>
    <col min="8706" max="8706" width="53.140625" style="80" customWidth="1"/>
    <col min="8707" max="8707" width="10.5703125" style="80" bestFit="1" customWidth="1"/>
    <col min="8708" max="8708" width="1.5703125" style="80" customWidth="1"/>
    <col min="8709" max="8709" width="9.85546875" style="80" bestFit="1" customWidth="1"/>
    <col min="8710" max="8710" width="1.5703125" style="80" customWidth="1"/>
    <col min="8711" max="8711" width="13.7109375" style="80" customWidth="1"/>
    <col min="8712" max="8712" width="1.5703125" style="80" customWidth="1"/>
    <col min="8713" max="8713" width="10.7109375" style="80" customWidth="1"/>
    <col min="8714" max="8747" width="12.5703125" style="80" customWidth="1"/>
    <col min="8748" max="8772" width="10" style="80" customWidth="1"/>
    <col min="8773" max="8773" width="9.5703125" style="80" customWidth="1"/>
    <col min="8774" max="8791" width="0" style="80" hidden="1" customWidth="1"/>
    <col min="8792" max="8792" width="1.140625" style="80" customWidth="1"/>
    <col min="8793" max="8800" width="0" style="80" hidden="1" customWidth="1"/>
    <col min="8801" max="8801" width="2.28515625" style="80" customWidth="1"/>
    <col min="8802" max="8825" width="0" style="80" hidden="1" customWidth="1"/>
    <col min="8826" max="8826" width="0.28515625" style="80" customWidth="1"/>
    <col min="8827" max="8833" width="0" style="80" hidden="1" customWidth="1"/>
    <col min="8834" max="8961" width="10" style="80"/>
    <col min="8962" max="8962" width="53.140625" style="80" customWidth="1"/>
    <col min="8963" max="8963" width="10.5703125" style="80" bestFit="1" customWidth="1"/>
    <col min="8964" max="8964" width="1.5703125" style="80" customWidth="1"/>
    <col min="8965" max="8965" width="9.85546875" style="80" bestFit="1" customWidth="1"/>
    <col min="8966" max="8966" width="1.5703125" style="80" customWidth="1"/>
    <col min="8967" max="8967" width="13.7109375" style="80" customWidth="1"/>
    <col min="8968" max="8968" width="1.5703125" style="80" customWidth="1"/>
    <col min="8969" max="8969" width="10.7109375" style="80" customWidth="1"/>
    <col min="8970" max="9003" width="12.5703125" style="80" customWidth="1"/>
    <col min="9004" max="9028" width="10" style="80" customWidth="1"/>
    <col min="9029" max="9029" width="9.5703125" style="80" customWidth="1"/>
    <col min="9030" max="9047" width="0" style="80" hidden="1" customWidth="1"/>
    <col min="9048" max="9048" width="1.140625" style="80" customWidth="1"/>
    <col min="9049" max="9056" width="0" style="80" hidden="1" customWidth="1"/>
    <col min="9057" max="9057" width="2.28515625" style="80" customWidth="1"/>
    <col min="9058" max="9081" width="0" style="80" hidden="1" customWidth="1"/>
    <col min="9082" max="9082" width="0.28515625" style="80" customWidth="1"/>
    <col min="9083" max="9089" width="0" style="80" hidden="1" customWidth="1"/>
    <col min="9090" max="9217" width="10" style="80"/>
    <col min="9218" max="9218" width="53.140625" style="80" customWidth="1"/>
    <col min="9219" max="9219" width="10.5703125" style="80" bestFit="1" customWidth="1"/>
    <col min="9220" max="9220" width="1.5703125" style="80" customWidth="1"/>
    <col min="9221" max="9221" width="9.85546875" style="80" bestFit="1" customWidth="1"/>
    <col min="9222" max="9222" width="1.5703125" style="80" customWidth="1"/>
    <col min="9223" max="9223" width="13.7109375" style="80" customWidth="1"/>
    <col min="9224" max="9224" width="1.5703125" style="80" customWidth="1"/>
    <col min="9225" max="9225" width="10.7109375" style="80" customWidth="1"/>
    <col min="9226" max="9259" width="12.5703125" style="80" customWidth="1"/>
    <col min="9260" max="9284" width="10" style="80" customWidth="1"/>
    <col min="9285" max="9285" width="9.5703125" style="80" customWidth="1"/>
    <col min="9286" max="9303" width="0" style="80" hidden="1" customWidth="1"/>
    <col min="9304" max="9304" width="1.140625" style="80" customWidth="1"/>
    <col min="9305" max="9312" width="0" style="80" hidden="1" customWidth="1"/>
    <col min="9313" max="9313" width="2.28515625" style="80" customWidth="1"/>
    <col min="9314" max="9337" width="0" style="80" hidden="1" customWidth="1"/>
    <col min="9338" max="9338" width="0.28515625" style="80" customWidth="1"/>
    <col min="9339" max="9345" width="0" style="80" hidden="1" customWidth="1"/>
    <col min="9346" max="9473" width="10" style="80"/>
    <col min="9474" max="9474" width="53.140625" style="80" customWidth="1"/>
    <col min="9475" max="9475" width="10.5703125" style="80" bestFit="1" customWidth="1"/>
    <col min="9476" max="9476" width="1.5703125" style="80" customWidth="1"/>
    <col min="9477" max="9477" width="9.85546875" style="80" bestFit="1" customWidth="1"/>
    <col min="9478" max="9478" width="1.5703125" style="80" customWidth="1"/>
    <col min="9479" max="9479" width="13.7109375" style="80" customWidth="1"/>
    <col min="9480" max="9480" width="1.5703125" style="80" customWidth="1"/>
    <col min="9481" max="9481" width="10.7109375" style="80" customWidth="1"/>
    <col min="9482" max="9515" width="12.5703125" style="80" customWidth="1"/>
    <col min="9516" max="9540" width="10" style="80" customWidth="1"/>
    <col min="9541" max="9541" width="9.5703125" style="80" customWidth="1"/>
    <col min="9542" max="9559" width="0" style="80" hidden="1" customWidth="1"/>
    <col min="9560" max="9560" width="1.140625" style="80" customWidth="1"/>
    <col min="9561" max="9568" width="0" style="80" hidden="1" customWidth="1"/>
    <col min="9569" max="9569" width="2.28515625" style="80" customWidth="1"/>
    <col min="9570" max="9593" width="0" style="80" hidden="1" customWidth="1"/>
    <col min="9594" max="9594" width="0.28515625" style="80" customWidth="1"/>
    <col min="9595" max="9601" width="0" style="80" hidden="1" customWidth="1"/>
    <col min="9602" max="9729" width="10" style="80"/>
    <col min="9730" max="9730" width="53.140625" style="80" customWidth="1"/>
    <col min="9731" max="9731" width="10.5703125" style="80" bestFit="1" customWidth="1"/>
    <col min="9732" max="9732" width="1.5703125" style="80" customWidth="1"/>
    <col min="9733" max="9733" width="9.85546875" style="80" bestFit="1" customWidth="1"/>
    <col min="9734" max="9734" width="1.5703125" style="80" customWidth="1"/>
    <col min="9735" max="9735" width="13.7109375" style="80" customWidth="1"/>
    <col min="9736" max="9736" width="1.5703125" style="80" customWidth="1"/>
    <col min="9737" max="9737" width="10.7109375" style="80" customWidth="1"/>
    <col min="9738" max="9771" width="12.5703125" style="80" customWidth="1"/>
    <col min="9772" max="9796" width="10" style="80" customWidth="1"/>
    <col min="9797" max="9797" width="9.5703125" style="80" customWidth="1"/>
    <col min="9798" max="9815" width="0" style="80" hidden="1" customWidth="1"/>
    <col min="9816" max="9816" width="1.140625" style="80" customWidth="1"/>
    <col min="9817" max="9824" width="0" style="80" hidden="1" customWidth="1"/>
    <col min="9825" max="9825" width="2.28515625" style="80" customWidth="1"/>
    <col min="9826" max="9849" width="0" style="80" hidden="1" customWidth="1"/>
    <col min="9850" max="9850" width="0.28515625" style="80" customWidth="1"/>
    <col min="9851" max="9857" width="0" style="80" hidden="1" customWidth="1"/>
    <col min="9858" max="9985" width="10" style="80"/>
    <col min="9986" max="9986" width="53.140625" style="80" customWidth="1"/>
    <col min="9987" max="9987" width="10.5703125" style="80" bestFit="1" customWidth="1"/>
    <col min="9988" max="9988" width="1.5703125" style="80" customWidth="1"/>
    <col min="9989" max="9989" width="9.85546875" style="80" bestFit="1" customWidth="1"/>
    <col min="9990" max="9990" width="1.5703125" style="80" customWidth="1"/>
    <col min="9991" max="9991" width="13.7109375" style="80" customWidth="1"/>
    <col min="9992" max="9992" width="1.5703125" style="80" customWidth="1"/>
    <col min="9993" max="9993" width="10.7109375" style="80" customWidth="1"/>
    <col min="9994" max="10027" width="12.5703125" style="80" customWidth="1"/>
    <col min="10028" max="10052" width="10" style="80" customWidth="1"/>
    <col min="10053" max="10053" width="9.5703125" style="80" customWidth="1"/>
    <col min="10054" max="10071" width="0" style="80" hidden="1" customWidth="1"/>
    <col min="10072" max="10072" width="1.140625" style="80" customWidth="1"/>
    <col min="10073" max="10080" width="0" style="80" hidden="1" customWidth="1"/>
    <col min="10081" max="10081" width="2.28515625" style="80" customWidth="1"/>
    <col min="10082" max="10105" width="0" style="80" hidden="1" customWidth="1"/>
    <col min="10106" max="10106" width="0.28515625" style="80" customWidth="1"/>
    <col min="10107" max="10113" width="0" style="80" hidden="1" customWidth="1"/>
    <col min="10114" max="10241" width="10" style="80"/>
    <col min="10242" max="10242" width="53.140625" style="80" customWidth="1"/>
    <col min="10243" max="10243" width="10.5703125" style="80" bestFit="1" customWidth="1"/>
    <col min="10244" max="10244" width="1.5703125" style="80" customWidth="1"/>
    <col min="10245" max="10245" width="9.85546875" style="80" bestFit="1" customWidth="1"/>
    <col min="10246" max="10246" width="1.5703125" style="80" customWidth="1"/>
    <col min="10247" max="10247" width="13.7109375" style="80" customWidth="1"/>
    <col min="10248" max="10248" width="1.5703125" style="80" customWidth="1"/>
    <col min="10249" max="10249" width="10.7109375" style="80" customWidth="1"/>
    <col min="10250" max="10283" width="12.5703125" style="80" customWidth="1"/>
    <col min="10284" max="10308" width="10" style="80" customWidth="1"/>
    <col min="10309" max="10309" width="9.5703125" style="80" customWidth="1"/>
    <col min="10310" max="10327" width="0" style="80" hidden="1" customWidth="1"/>
    <col min="10328" max="10328" width="1.140625" style="80" customWidth="1"/>
    <col min="10329" max="10336" width="0" style="80" hidden="1" customWidth="1"/>
    <col min="10337" max="10337" width="2.28515625" style="80" customWidth="1"/>
    <col min="10338" max="10361" width="0" style="80" hidden="1" customWidth="1"/>
    <col min="10362" max="10362" width="0.28515625" style="80" customWidth="1"/>
    <col min="10363" max="10369" width="0" style="80" hidden="1" customWidth="1"/>
    <col min="10370" max="10497" width="10" style="80"/>
    <col min="10498" max="10498" width="53.140625" style="80" customWidth="1"/>
    <col min="10499" max="10499" width="10.5703125" style="80" bestFit="1" customWidth="1"/>
    <col min="10500" max="10500" width="1.5703125" style="80" customWidth="1"/>
    <col min="10501" max="10501" width="9.85546875" style="80" bestFit="1" customWidth="1"/>
    <col min="10502" max="10502" width="1.5703125" style="80" customWidth="1"/>
    <col min="10503" max="10503" width="13.7109375" style="80" customWidth="1"/>
    <col min="10504" max="10504" width="1.5703125" style="80" customWidth="1"/>
    <col min="10505" max="10505" width="10.7109375" style="80" customWidth="1"/>
    <col min="10506" max="10539" width="12.5703125" style="80" customWidth="1"/>
    <col min="10540" max="10564" width="10" style="80" customWidth="1"/>
    <col min="10565" max="10565" width="9.5703125" style="80" customWidth="1"/>
    <col min="10566" max="10583" width="0" style="80" hidden="1" customWidth="1"/>
    <col min="10584" max="10584" width="1.140625" style="80" customWidth="1"/>
    <col min="10585" max="10592" width="0" style="80" hidden="1" customWidth="1"/>
    <col min="10593" max="10593" width="2.28515625" style="80" customWidth="1"/>
    <col min="10594" max="10617" width="0" style="80" hidden="1" customWidth="1"/>
    <col min="10618" max="10618" width="0.28515625" style="80" customWidth="1"/>
    <col min="10619" max="10625" width="0" style="80" hidden="1" customWidth="1"/>
    <col min="10626" max="10753" width="10" style="80"/>
    <col min="10754" max="10754" width="53.140625" style="80" customWidth="1"/>
    <col min="10755" max="10755" width="10.5703125" style="80" bestFit="1" customWidth="1"/>
    <col min="10756" max="10756" width="1.5703125" style="80" customWidth="1"/>
    <col min="10757" max="10757" width="9.85546875" style="80" bestFit="1" customWidth="1"/>
    <col min="10758" max="10758" width="1.5703125" style="80" customWidth="1"/>
    <col min="10759" max="10759" width="13.7109375" style="80" customWidth="1"/>
    <col min="10760" max="10760" width="1.5703125" style="80" customWidth="1"/>
    <col min="10761" max="10761" width="10.7109375" style="80" customWidth="1"/>
    <col min="10762" max="10795" width="12.5703125" style="80" customWidth="1"/>
    <col min="10796" max="10820" width="10" style="80" customWidth="1"/>
    <col min="10821" max="10821" width="9.5703125" style="80" customWidth="1"/>
    <col min="10822" max="10839" width="0" style="80" hidden="1" customWidth="1"/>
    <col min="10840" max="10840" width="1.140625" style="80" customWidth="1"/>
    <col min="10841" max="10848" width="0" style="80" hidden="1" customWidth="1"/>
    <col min="10849" max="10849" width="2.28515625" style="80" customWidth="1"/>
    <col min="10850" max="10873" width="0" style="80" hidden="1" customWidth="1"/>
    <col min="10874" max="10874" width="0.28515625" style="80" customWidth="1"/>
    <col min="10875" max="10881" width="0" style="80" hidden="1" customWidth="1"/>
    <col min="10882" max="11009" width="10" style="80"/>
    <col min="11010" max="11010" width="53.140625" style="80" customWidth="1"/>
    <col min="11011" max="11011" width="10.5703125" style="80" bestFit="1" customWidth="1"/>
    <col min="11012" max="11012" width="1.5703125" style="80" customWidth="1"/>
    <col min="11013" max="11013" width="9.85546875" style="80" bestFit="1" customWidth="1"/>
    <col min="11014" max="11014" width="1.5703125" style="80" customWidth="1"/>
    <col min="11015" max="11015" width="13.7109375" style="80" customWidth="1"/>
    <col min="11016" max="11016" width="1.5703125" style="80" customWidth="1"/>
    <col min="11017" max="11017" width="10.7109375" style="80" customWidth="1"/>
    <col min="11018" max="11051" width="12.5703125" style="80" customWidth="1"/>
    <col min="11052" max="11076" width="10" style="80" customWidth="1"/>
    <col min="11077" max="11077" width="9.5703125" style="80" customWidth="1"/>
    <col min="11078" max="11095" width="0" style="80" hidden="1" customWidth="1"/>
    <col min="11096" max="11096" width="1.140625" style="80" customWidth="1"/>
    <col min="11097" max="11104" width="0" style="80" hidden="1" customWidth="1"/>
    <col min="11105" max="11105" width="2.28515625" style="80" customWidth="1"/>
    <col min="11106" max="11129" width="0" style="80" hidden="1" customWidth="1"/>
    <col min="11130" max="11130" width="0.28515625" style="80" customWidth="1"/>
    <col min="11131" max="11137" width="0" style="80" hidden="1" customWidth="1"/>
    <col min="11138" max="11265" width="10" style="80"/>
    <col min="11266" max="11266" width="53.140625" style="80" customWidth="1"/>
    <col min="11267" max="11267" width="10.5703125" style="80" bestFit="1" customWidth="1"/>
    <col min="11268" max="11268" width="1.5703125" style="80" customWidth="1"/>
    <col min="11269" max="11269" width="9.85546875" style="80" bestFit="1" customWidth="1"/>
    <col min="11270" max="11270" width="1.5703125" style="80" customWidth="1"/>
    <col min="11271" max="11271" width="13.7109375" style="80" customWidth="1"/>
    <col min="11272" max="11272" width="1.5703125" style="80" customWidth="1"/>
    <col min="11273" max="11273" width="10.7109375" style="80" customWidth="1"/>
    <col min="11274" max="11307" width="12.5703125" style="80" customWidth="1"/>
    <col min="11308" max="11332" width="10" style="80" customWidth="1"/>
    <col min="11333" max="11333" width="9.5703125" style="80" customWidth="1"/>
    <col min="11334" max="11351" width="0" style="80" hidden="1" customWidth="1"/>
    <col min="11352" max="11352" width="1.140625" style="80" customWidth="1"/>
    <col min="11353" max="11360" width="0" style="80" hidden="1" customWidth="1"/>
    <col min="11361" max="11361" width="2.28515625" style="80" customWidth="1"/>
    <col min="11362" max="11385" width="0" style="80" hidden="1" customWidth="1"/>
    <col min="11386" max="11386" width="0.28515625" style="80" customWidth="1"/>
    <col min="11387" max="11393" width="0" style="80" hidden="1" customWidth="1"/>
    <col min="11394" max="11521" width="10" style="80"/>
    <col min="11522" max="11522" width="53.140625" style="80" customWidth="1"/>
    <col min="11523" max="11523" width="10.5703125" style="80" bestFit="1" customWidth="1"/>
    <col min="11524" max="11524" width="1.5703125" style="80" customWidth="1"/>
    <col min="11525" max="11525" width="9.85546875" style="80" bestFit="1" customWidth="1"/>
    <col min="11526" max="11526" width="1.5703125" style="80" customWidth="1"/>
    <col min="11527" max="11527" width="13.7109375" style="80" customWidth="1"/>
    <col min="11528" max="11528" width="1.5703125" style="80" customWidth="1"/>
    <col min="11529" max="11529" width="10.7109375" style="80" customWidth="1"/>
    <col min="11530" max="11563" width="12.5703125" style="80" customWidth="1"/>
    <col min="11564" max="11588" width="10" style="80" customWidth="1"/>
    <col min="11589" max="11589" width="9.5703125" style="80" customWidth="1"/>
    <col min="11590" max="11607" width="0" style="80" hidden="1" customWidth="1"/>
    <col min="11608" max="11608" width="1.140625" style="80" customWidth="1"/>
    <col min="11609" max="11616" width="0" style="80" hidden="1" customWidth="1"/>
    <col min="11617" max="11617" width="2.28515625" style="80" customWidth="1"/>
    <col min="11618" max="11641" width="0" style="80" hidden="1" customWidth="1"/>
    <col min="11642" max="11642" width="0.28515625" style="80" customWidth="1"/>
    <col min="11643" max="11649" width="0" style="80" hidden="1" customWidth="1"/>
    <col min="11650" max="11777" width="10" style="80"/>
    <col min="11778" max="11778" width="53.140625" style="80" customWidth="1"/>
    <col min="11779" max="11779" width="10.5703125" style="80" bestFit="1" customWidth="1"/>
    <col min="11780" max="11780" width="1.5703125" style="80" customWidth="1"/>
    <col min="11781" max="11781" width="9.85546875" style="80" bestFit="1" customWidth="1"/>
    <col min="11782" max="11782" width="1.5703125" style="80" customWidth="1"/>
    <col min="11783" max="11783" width="13.7109375" style="80" customWidth="1"/>
    <col min="11784" max="11784" width="1.5703125" style="80" customWidth="1"/>
    <col min="11785" max="11785" width="10.7109375" style="80" customWidth="1"/>
    <col min="11786" max="11819" width="12.5703125" style="80" customWidth="1"/>
    <col min="11820" max="11844" width="10" style="80" customWidth="1"/>
    <col min="11845" max="11845" width="9.5703125" style="80" customWidth="1"/>
    <col min="11846" max="11863" width="0" style="80" hidden="1" customWidth="1"/>
    <col min="11864" max="11864" width="1.140625" style="80" customWidth="1"/>
    <col min="11865" max="11872" width="0" style="80" hidden="1" customWidth="1"/>
    <col min="11873" max="11873" width="2.28515625" style="80" customWidth="1"/>
    <col min="11874" max="11897" width="0" style="80" hidden="1" customWidth="1"/>
    <col min="11898" max="11898" width="0.28515625" style="80" customWidth="1"/>
    <col min="11899" max="11905" width="0" style="80" hidden="1" customWidth="1"/>
    <col min="11906" max="12033" width="10" style="80"/>
    <col min="12034" max="12034" width="53.140625" style="80" customWidth="1"/>
    <col min="12035" max="12035" width="10.5703125" style="80" bestFit="1" customWidth="1"/>
    <col min="12036" max="12036" width="1.5703125" style="80" customWidth="1"/>
    <col min="12037" max="12037" width="9.85546875" style="80" bestFit="1" customWidth="1"/>
    <col min="12038" max="12038" width="1.5703125" style="80" customWidth="1"/>
    <col min="12039" max="12039" width="13.7109375" style="80" customWidth="1"/>
    <col min="12040" max="12040" width="1.5703125" style="80" customWidth="1"/>
    <col min="12041" max="12041" width="10.7109375" style="80" customWidth="1"/>
    <col min="12042" max="12075" width="12.5703125" style="80" customWidth="1"/>
    <col min="12076" max="12100" width="10" style="80" customWidth="1"/>
    <col min="12101" max="12101" width="9.5703125" style="80" customWidth="1"/>
    <col min="12102" max="12119" width="0" style="80" hidden="1" customWidth="1"/>
    <col min="12120" max="12120" width="1.140625" style="80" customWidth="1"/>
    <col min="12121" max="12128" width="0" style="80" hidden="1" customWidth="1"/>
    <col min="12129" max="12129" width="2.28515625" style="80" customWidth="1"/>
    <col min="12130" max="12153" width="0" style="80" hidden="1" customWidth="1"/>
    <col min="12154" max="12154" width="0.28515625" style="80" customWidth="1"/>
    <col min="12155" max="12161" width="0" style="80" hidden="1" customWidth="1"/>
    <col min="12162" max="12289" width="10" style="80"/>
    <col min="12290" max="12290" width="53.140625" style="80" customWidth="1"/>
    <col min="12291" max="12291" width="10.5703125" style="80" bestFit="1" customWidth="1"/>
    <col min="12292" max="12292" width="1.5703125" style="80" customWidth="1"/>
    <col min="12293" max="12293" width="9.85546875" style="80" bestFit="1" customWidth="1"/>
    <col min="12294" max="12294" width="1.5703125" style="80" customWidth="1"/>
    <col min="12295" max="12295" width="13.7109375" style="80" customWidth="1"/>
    <col min="12296" max="12296" width="1.5703125" style="80" customWidth="1"/>
    <col min="12297" max="12297" width="10.7109375" style="80" customWidth="1"/>
    <col min="12298" max="12331" width="12.5703125" style="80" customWidth="1"/>
    <col min="12332" max="12356" width="10" style="80" customWidth="1"/>
    <col min="12357" max="12357" width="9.5703125" style="80" customWidth="1"/>
    <col min="12358" max="12375" width="0" style="80" hidden="1" customWidth="1"/>
    <col min="12376" max="12376" width="1.140625" style="80" customWidth="1"/>
    <col min="12377" max="12384" width="0" style="80" hidden="1" customWidth="1"/>
    <col min="12385" max="12385" width="2.28515625" style="80" customWidth="1"/>
    <col min="12386" max="12409" width="0" style="80" hidden="1" customWidth="1"/>
    <col min="12410" max="12410" width="0.28515625" style="80" customWidth="1"/>
    <col min="12411" max="12417" width="0" style="80" hidden="1" customWidth="1"/>
    <col min="12418" max="12545" width="10" style="80"/>
    <col min="12546" max="12546" width="53.140625" style="80" customWidth="1"/>
    <col min="12547" max="12547" width="10.5703125" style="80" bestFit="1" customWidth="1"/>
    <col min="12548" max="12548" width="1.5703125" style="80" customWidth="1"/>
    <col min="12549" max="12549" width="9.85546875" style="80" bestFit="1" customWidth="1"/>
    <col min="12550" max="12550" width="1.5703125" style="80" customWidth="1"/>
    <col min="12551" max="12551" width="13.7109375" style="80" customWidth="1"/>
    <col min="12552" max="12552" width="1.5703125" style="80" customWidth="1"/>
    <col min="12553" max="12553" width="10.7109375" style="80" customWidth="1"/>
    <col min="12554" max="12587" width="12.5703125" style="80" customWidth="1"/>
    <col min="12588" max="12612" width="10" style="80" customWidth="1"/>
    <col min="12613" max="12613" width="9.5703125" style="80" customWidth="1"/>
    <col min="12614" max="12631" width="0" style="80" hidden="1" customWidth="1"/>
    <col min="12632" max="12632" width="1.140625" style="80" customWidth="1"/>
    <col min="12633" max="12640" width="0" style="80" hidden="1" customWidth="1"/>
    <col min="12641" max="12641" width="2.28515625" style="80" customWidth="1"/>
    <col min="12642" max="12665" width="0" style="80" hidden="1" customWidth="1"/>
    <col min="12666" max="12666" width="0.28515625" style="80" customWidth="1"/>
    <col min="12667" max="12673" width="0" style="80" hidden="1" customWidth="1"/>
    <col min="12674" max="12801" width="10" style="80"/>
    <col min="12802" max="12802" width="53.140625" style="80" customWidth="1"/>
    <col min="12803" max="12803" width="10.5703125" style="80" bestFit="1" customWidth="1"/>
    <col min="12804" max="12804" width="1.5703125" style="80" customWidth="1"/>
    <col min="12805" max="12805" width="9.85546875" style="80" bestFit="1" customWidth="1"/>
    <col min="12806" max="12806" width="1.5703125" style="80" customWidth="1"/>
    <col min="12807" max="12807" width="13.7109375" style="80" customWidth="1"/>
    <col min="12808" max="12808" width="1.5703125" style="80" customWidth="1"/>
    <col min="12809" max="12809" width="10.7109375" style="80" customWidth="1"/>
    <col min="12810" max="12843" width="12.5703125" style="80" customWidth="1"/>
    <col min="12844" max="12868" width="10" style="80" customWidth="1"/>
    <col min="12869" max="12869" width="9.5703125" style="80" customWidth="1"/>
    <col min="12870" max="12887" width="0" style="80" hidden="1" customWidth="1"/>
    <col min="12888" max="12888" width="1.140625" style="80" customWidth="1"/>
    <col min="12889" max="12896" width="0" style="80" hidden="1" customWidth="1"/>
    <col min="12897" max="12897" width="2.28515625" style="80" customWidth="1"/>
    <col min="12898" max="12921" width="0" style="80" hidden="1" customWidth="1"/>
    <col min="12922" max="12922" width="0.28515625" style="80" customWidth="1"/>
    <col min="12923" max="12929" width="0" style="80" hidden="1" customWidth="1"/>
    <col min="12930" max="13057" width="10" style="80"/>
    <col min="13058" max="13058" width="53.140625" style="80" customWidth="1"/>
    <col min="13059" max="13059" width="10.5703125" style="80" bestFit="1" customWidth="1"/>
    <col min="13060" max="13060" width="1.5703125" style="80" customWidth="1"/>
    <col min="13061" max="13061" width="9.85546875" style="80" bestFit="1" customWidth="1"/>
    <col min="13062" max="13062" width="1.5703125" style="80" customWidth="1"/>
    <col min="13063" max="13063" width="13.7109375" style="80" customWidth="1"/>
    <col min="13064" max="13064" width="1.5703125" style="80" customWidth="1"/>
    <col min="13065" max="13065" width="10.7109375" style="80" customWidth="1"/>
    <col min="13066" max="13099" width="12.5703125" style="80" customWidth="1"/>
    <col min="13100" max="13124" width="10" style="80" customWidth="1"/>
    <col min="13125" max="13125" width="9.5703125" style="80" customWidth="1"/>
    <col min="13126" max="13143" width="0" style="80" hidden="1" customWidth="1"/>
    <col min="13144" max="13144" width="1.140625" style="80" customWidth="1"/>
    <col min="13145" max="13152" width="0" style="80" hidden="1" customWidth="1"/>
    <col min="13153" max="13153" width="2.28515625" style="80" customWidth="1"/>
    <col min="13154" max="13177" width="0" style="80" hidden="1" customWidth="1"/>
    <col min="13178" max="13178" width="0.28515625" style="80" customWidth="1"/>
    <col min="13179" max="13185" width="0" style="80" hidden="1" customWidth="1"/>
    <col min="13186" max="13313" width="10" style="80"/>
    <col min="13314" max="13314" width="53.140625" style="80" customWidth="1"/>
    <col min="13315" max="13315" width="10.5703125" style="80" bestFit="1" customWidth="1"/>
    <col min="13316" max="13316" width="1.5703125" style="80" customWidth="1"/>
    <col min="13317" max="13317" width="9.85546875" style="80" bestFit="1" customWidth="1"/>
    <col min="13318" max="13318" width="1.5703125" style="80" customWidth="1"/>
    <col min="13319" max="13319" width="13.7109375" style="80" customWidth="1"/>
    <col min="13320" max="13320" width="1.5703125" style="80" customWidth="1"/>
    <col min="13321" max="13321" width="10.7109375" style="80" customWidth="1"/>
    <col min="13322" max="13355" width="12.5703125" style="80" customWidth="1"/>
    <col min="13356" max="13380" width="10" style="80" customWidth="1"/>
    <col min="13381" max="13381" width="9.5703125" style="80" customWidth="1"/>
    <col min="13382" max="13399" width="0" style="80" hidden="1" customWidth="1"/>
    <col min="13400" max="13400" width="1.140625" style="80" customWidth="1"/>
    <col min="13401" max="13408" width="0" style="80" hidden="1" customWidth="1"/>
    <col min="13409" max="13409" width="2.28515625" style="80" customWidth="1"/>
    <col min="13410" max="13433" width="0" style="80" hidden="1" customWidth="1"/>
    <col min="13434" max="13434" width="0.28515625" style="80" customWidth="1"/>
    <col min="13435" max="13441" width="0" style="80" hidden="1" customWidth="1"/>
    <col min="13442" max="13569" width="10" style="80"/>
    <col min="13570" max="13570" width="53.140625" style="80" customWidth="1"/>
    <col min="13571" max="13571" width="10.5703125" style="80" bestFit="1" customWidth="1"/>
    <col min="13572" max="13572" width="1.5703125" style="80" customWidth="1"/>
    <col min="13573" max="13573" width="9.85546875" style="80" bestFit="1" customWidth="1"/>
    <col min="13574" max="13574" width="1.5703125" style="80" customWidth="1"/>
    <col min="13575" max="13575" width="13.7109375" style="80" customWidth="1"/>
    <col min="13576" max="13576" width="1.5703125" style="80" customWidth="1"/>
    <col min="13577" max="13577" width="10.7109375" style="80" customWidth="1"/>
    <col min="13578" max="13611" width="12.5703125" style="80" customWidth="1"/>
    <col min="13612" max="13636" width="10" style="80" customWidth="1"/>
    <col min="13637" max="13637" width="9.5703125" style="80" customWidth="1"/>
    <col min="13638" max="13655" width="0" style="80" hidden="1" customWidth="1"/>
    <col min="13656" max="13656" width="1.140625" style="80" customWidth="1"/>
    <col min="13657" max="13664" width="0" style="80" hidden="1" customWidth="1"/>
    <col min="13665" max="13665" width="2.28515625" style="80" customWidth="1"/>
    <col min="13666" max="13689" width="0" style="80" hidden="1" customWidth="1"/>
    <col min="13690" max="13690" width="0.28515625" style="80" customWidth="1"/>
    <col min="13691" max="13697" width="0" style="80" hidden="1" customWidth="1"/>
    <col min="13698" max="13825" width="10" style="80"/>
    <col min="13826" max="13826" width="53.140625" style="80" customWidth="1"/>
    <col min="13827" max="13827" width="10.5703125" style="80" bestFit="1" customWidth="1"/>
    <col min="13828" max="13828" width="1.5703125" style="80" customWidth="1"/>
    <col min="13829" max="13829" width="9.85546875" style="80" bestFit="1" customWidth="1"/>
    <col min="13830" max="13830" width="1.5703125" style="80" customWidth="1"/>
    <col min="13831" max="13831" width="13.7109375" style="80" customWidth="1"/>
    <col min="13832" max="13832" width="1.5703125" style="80" customWidth="1"/>
    <col min="13833" max="13833" width="10.7109375" style="80" customWidth="1"/>
    <col min="13834" max="13867" width="12.5703125" style="80" customWidth="1"/>
    <col min="13868" max="13892" width="10" style="80" customWidth="1"/>
    <col min="13893" max="13893" width="9.5703125" style="80" customWidth="1"/>
    <col min="13894" max="13911" width="0" style="80" hidden="1" customWidth="1"/>
    <col min="13912" max="13912" width="1.140625" style="80" customWidth="1"/>
    <col min="13913" max="13920" width="0" style="80" hidden="1" customWidth="1"/>
    <col min="13921" max="13921" width="2.28515625" style="80" customWidth="1"/>
    <col min="13922" max="13945" width="0" style="80" hidden="1" customWidth="1"/>
    <col min="13946" max="13946" width="0.28515625" style="80" customWidth="1"/>
    <col min="13947" max="13953" width="0" style="80" hidden="1" customWidth="1"/>
    <col min="13954" max="14081" width="10" style="80"/>
    <col min="14082" max="14082" width="53.140625" style="80" customWidth="1"/>
    <col min="14083" max="14083" width="10.5703125" style="80" bestFit="1" customWidth="1"/>
    <col min="14084" max="14084" width="1.5703125" style="80" customWidth="1"/>
    <col min="14085" max="14085" width="9.85546875" style="80" bestFit="1" customWidth="1"/>
    <col min="14086" max="14086" width="1.5703125" style="80" customWidth="1"/>
    <col min="14087" max="14087" width="13.7109375" style="80" customWidth="1"/>
    <col min="14088" max="14088" width="1.5703125" style="80" customWidth="1"/>
    <col min="14089" max="14089" width="10.7109375" style="80" customWidth="1"/>
    <col min="14090" max="14123" width="12.5703125" style="80" customWidth="1"/>
    <col min="14124" max="14148" width="10" style="80" customWidth="1"/>
    <col min="14149" max="14149" width="9.5703125" style="80" customWidth="1"/>
    <col min="14150" max="14167" width="0" style="80" hidden="1" customWidth="1"/>
    <col min="14168" max="14168" width="1.140625" style="80" customWidth="1"/>
    <col min="14169" max="14176" width="0" style="80" hidden="1" customWidth="1"/>
    <col min="14177" max="14177" width="2.28515625" style="80" customWidth="1"/>
    <col min="14178" max="14201" width="0" style="80" hidden="1" customWidth="1"/>
    <col min="14202" max="14202" width="0.28515625" style="80" customWidth="1"/>
    <col min="14203" max="14209" width="0" style="80" hidden="1" customWidth="1"/>
    <col min="14210" max="14337" width="10" style="80"/>
    <col min="14338" max="14338" width="53.140625" style="80" customWidth="1"/>
    <col min="14339" max="14339" width="10.5703125" style="80" bestFit="1" customWidth="1"/>
    <col min="14340" max="14340" width="1.5703125" style="80" customWidth="1"/>
    <col min="14341" max="14341" width="9.85546875" style="80" bestFit="1" customWidth="1"/>
    <col min="14342" max="14342" width="1.5703125" style="80" customWidth="1"/>
    <col min="14343" max="14343" width="13.7109375" style="80" customWidth="1"/>
    <col min="14344" max="14344" width="1.5703125" style="80" customWidth="1"/>
    <col min="14345" max="14345" width="10.7109375" style="80" customWidth="1"/>
    <col min="14346" max="14379" width="12.5703125" style="80" customWidth="1"/>
    <col min="14380" max="14404" width="10" style="80" customWidth="1"/>
    <col min="14405" max="14405" width="9.5703125" style="80" customWidth="1"/>
    <col min="14406" max="14423" width="0" style="80" hidden="1" customWidth="1"/>
    <col min="14424" max="14424" width="1.140625" style="80" customWidth="1"/>
    <col min="14425" max="14432" width="0" style="80" hidden="1" customWidth="1"/>
    <col min="14433" max="14433" width="2.28515625" style="80" customWidth="1"/>
    <col min="14434" max="14457" width="0" style="80" hidden="1" customWidth="1"/>
    <col min="14458" max="14458" width="0.28515625" style="80" customWidth="1"/>
    <col min="14459" max="14465" width="0" style="80" hidden="1" customWidth="1"/>
    <col min="14466" max="14593" width="10" style="80"/>
    <col min="14594" max="14594" width="53.140625" style="80" customWidth="1"/>
    <col min="14595" max="14595" width="10.5703125" style="80" bestFit="1" customWidth="1"/>
    <col min="14596" max="14596" width="1.5703125" style="80" customWidth="1"/>
    <col min="14597" max="14597" width="9.85546875" style="80" bestFit="1" customWidth="1"/>
    <col min="14598" max="14598" width="1.5703125" style="80" customWidth="1"/>
    <col min="14599" max="14599" width="13.7109375" style="80" customWidth="1"/>
    <col min="14600" max="14600" width="1.5703125" style="80" customWidth="1"/>
    <col min="14601" max="14601" width="10.7109375" style="80" customWidth="1"/>
    <col min="14602" max="14635" width="12.5703125" style="80" customWidth="1"/>
    <col min="14636" max="14660" width="10" style="80" customWidth="1"/>
    <col min="14661" max="14661" width="9.5703125" style="80" customWidth="1"/>
    <col min="14662" max="14679" width="0" style="80" hidden="1" customWidth="1"/>
    <col min="14680" max="14680" width="1.140625" style="80" customWidth="1"/>
    <col min="14681" max="14688" width="0" style="80" hidden="1" customWidth="1"/>
    <col min="14689" max="14689" width="2.28515625" style="80" customWidth="1"/>
    <col min="14690" max="14713" width="0" style="80" hidden="1" customWidth="1"/>
    <col min="14714" max="14714" width="0.28515625" style="80" customWidth="1"/>
    <col min="14715" max="14721" width="0" style="80" hidden="1" customWidth="1"/>
    <col min="14722" max="14849" width="10" style="80"/>
    <col min="14850" max="14850" width="53.140625" style="80" customWidth="1"/>
    <col min="14851" max="14851" width="10.5703125" style="80" bestFit="1" customWidth="1"/>
    <col min="14852" max="14852" width="1.5703125" style="80" customWidth="1"/>
    <col min="14853" max="14853" width="9.85546875" style="80" bestFit="1" customWidth="1"/>
    <col min="14854" max="14854" width="1.5703125" style="80" customWidth="1"/>
    <col min="14855" max="14855" width="13.7109375" style="80" customWidth="1"/>
    <col min="14856" max="14856" width="1.5703125" style="80" customWidth="1"/>
    <col min="14857" max="14857" width="10.7109375" style="80" customWidth="1"/>
    <col min="14858" max="14891" width="12.5703125" style="80" customWidth="1"/>
    <col min="14892" max="14916" width="10" style="80" customWidth="1"/>
    <col min="14917" max="14917" width="9.5703125" style="80" customWidth="1"/>
    <col min="14918" max="14935" width="0" style="80" hidden="1" customWidth="1"/>
    <col min="14936" max="14936" width="1.140625" style="80" customWidth="1"/>
    <col min="14937" max="14944" width="0" style="80" hidden="1" customWidth="1"/>
    <col min="14945" max="14945" width="2.28515625" style="80" customWidth="1"/>
    <col min="14946" max="14969" width="0" style="80" hidden="1" customWidth="1"/>
    <col min="14970" max="14970" width="0.28515625" style="80" customWidth="1"/>
    <col min="14971" max="14977" width="0" style="80" hidden="1" customWidth="1"/>
    <col min="14978" max="15105" width="10" style="80"/>
    <col min="15106" max="15106" width="53.140625" style="80" customWidth="1"/>
    <col min="15107" max="15107" width="10.5703125" style="80" bestFit="1" customWidth="1"/>
    <col min="15108" max="15108" width="1.5703125" style="80" customWidth="1"/>
    <col min="15109" max="15109" width="9.85546875" style="80" bestFit="1" customWidth="1"/>
    <col min="15110" max="15110" width="1.5703125" style="80" customWidth="1"/>
    <col min="15111" max="15111" width="13.7109375" style="80" customWidth="1"/>
    <col min="15112" max="15112" width="1.5703125" style="80" customWidth="1"/>
    <col min="15113" max="15113" width="10.7109375" style="80" customWidth="1"/>
    <col min="15114" max="15147" width="12.5703125" style="80" customWidth="1"/>
    <col min="15148" max="15172" width="10" style="80" customWidth="1"/>
    <col min="15173" max="15173" width="9.5703125" style="80" customWidth="1"/>
    <col min="15174" max="15191" width="0" style="80" hidden="1" customWidth="1"/>
    <col min="15192" max="15192" width="1.140625" style="80" customWidth="1"/>
    <col min="15193" max="15200" width="0" style="80" hidden="1" customWidth="1"/>
    <col min="15201" max="15201" width="2.28515625" style="80" customWidth="1"/>
    <col min="15202" max="15225" width="0" style="80" hidden="1" customWidth="1"/>
    <col min="15226" max="15226" width="0.28515625" style="80" customWidth="1"/>
    <col min="15227" max="15233" width="0" style="80" hidden="1" customWidth="1"/>
    <col min="15234" max="15361" width="10" style="80"/>
    <col min="15362" max="15362" width="53.140625" style="80" customWidth="1"/>
    <col min="15363" max="15363" width="10.5703125" style="80" bestFit="1" customWidth="1"/>
    <col min="15364" max="15364" width="1.5703125" style="80" customWidth="1"/>
    <col min="15365" max="15365" width="9.85546875" style="80" bestFit="1" customWidth="1"/>
    <col min="15366" max="15366" width="1.5703125" style="80" customWidth="1"/>
    <col min="15367" max="15367" width="13.7109375" style="80" customWidth="1"/>
    <col min="15368" max="15368" width="1.5703125" style="80" customWidth="1"/>
    <col min="15369" max="15369" width="10.7109375" style="80" customWidth="1"/>
    <col min="15370" max="15403" width="12.5703125" style="80" customWidth="1"/>
    <col min="15404" max="15428" width="10" style="80" customWidth="1"/>
    <col min="15429" max="15429" width="9.5703125" style="80" customWidth="1"/>
    <col min="15430" max="15447" width="0" style="80" hidden="1" customWidth="1"/>
    <col min="15448" max="15448" width="1.140625" style="80" customWidth="1"/>
    <col min="15449" max="15456" width="0" style="80" hidden="1" customWidth="1"/>
    <col min="15457" max="15457" width="2.28515625" style="80" customWidth="1"/>
    <col min="15458" max="15481" width="0" style="80" hidden="1" customWidth="1"/>
    <col min="15482" max="15482" width="0.28515625" style="80" customWidth="1"/>
    <col min="15483" max="15489" width="0" style="80" hidden="1" customWidth="1"/>
    <col min="15490" max="15617" width="10" style="80"/>
    <col min="15618" max="15618" width="53.140625" style="80" customWidth="1"/>
    <col min="15619" max="15619" width="10.5703125" style="80" bestFit="1" customWidth="1"/>
    <col min="15620" max="15620" width="1.5703125" style="80" customWidth="1"/>
    <col min="15621" max="15621" width="9.85546875" style="80" bestFit="1" customWidth="1"/>
    <col min="15622" max="15622" width="1.5703125" style="80" customWidth="1"/>
    <col min="15623" max="15623" width="13.7109375" style="80" customWidth="1"/>
    <col min="15624" max="15624" width="1.5703125" style="80" customWidth="1"/>
    <col min="15625" max="15625" width="10.7109375" style="80" customWidth="1"/>
    <col min="15626" max="15659" width="12.5703125" style="80" customWidth="1"/>
    <col min="15660" max="15684" width="10" style="80" customWidth="1"/>
    <col min="15685" max="15685" width="9.5703125" style="80" customWidth="1"/>
    <col min="15686" max="15703" width="0" style="80" hidden="1" customWidth="1"/>
    <col min="15704" max="15704" width="1.140625" style="80" customWidth="1"/>
    <col min="15705" max="15712" width="0" style="80" hidden="1" customWidth="1"/>
    <col min="15713" max="15713" width="2.28515625" style="80" customWidth="1"/>
    <col min="15714" max="15737" width="0" style="80" hidden="1" customWidth="1"/>
    <col min="15738" max="15738" width="0.28515625" style="80" customWidth="1"/>
    <col min="15739" max="15745" width="0" style="80" hidden="1" customWidth="1"/>
    <col min="15746" max="15873" width="10" style="80"/>
    <col min="15874" max="15874" width="53.140625" style="80" customWidth="1"/>
    <col min="15875" max="15875" width="10.5703125" style="80" bestFit="1" customWidth="1"/>
    <col min="15876" max="15876" width="1.5703125" style="80" customWidth="1"/>
    <col min="15877" max="15877" width="9.85546875" style="80" bestFit="1" customWidth="1"/>
    <col min="15878" max="15878" width="1.5703125" style="80" customWidth="1"/>
    <col min="15879" max="15879" width="13.7109375" style="80" customWidth="1"/>
    <col min="15880" max="15880" width="1.5703125" style="80" customWidth="1"/>
    <col min="15881" max="15881" width="10.7109375" style="80" customWidth="1"/>
    <col min="15882" max="15915" width="12.5703125" style="80" customWidth="1"/>
    <col min="15916" max="15940" width="10" style="80" customWidth="1"/>
    <col min="15941" max="15941" width="9.5703125" style="80" customWidth="1"/>
    <col min="15942" max="15959" width="0" style="80" hidden="1" customWidth="1"/>
    <col min="15960" max="15960" width="1.140625" style="80" customWidth="1"/>
    <col min="15961" max="15968" width="0" style="80" hidden="1" customWidth="1"/>
    <col min="15969" max="15969" width="2.28515625" style="80" customWidth="1"/>
    <col min="15970" max="15993" width="0" style="80" hidden="1" customWidth="1"/>
    <col min="15994" max="15994" width="0.28515625" style="80" customWidth="1"/>
    <col min="15995" max="16001" width="0" style="80" hidden="1" customWidth="1"/>
    <col min="16002" max="16129" width="10" style="80"/>
    <col min="16130" max="16130" width="53.140625" style="80" customWidth="1"/>
    <col min="16131" max="16131" width="10.5703125" style="80" bestFit="1" customWidth="1"/>
    <col min="16132" max="16132" width="1.5703125" style="80" customWidth="1"/>
    <col min="16133" max="16133" width="9.85546875" style="80" bestFit="1" customWidth="1"/>
    <col min="16134" max="16134" width="1.5703125" style="80" customWidth="1"/>
    <col min="16135" max="16135" width="13.7109375" style="80" customWidth="1"/>
    <col min="16136" max="16136" width="1.5703125" style="80" customWidth="1"/>
    <col min="16137" max="16137" width="10.7109375" style="80" customWidth="1"/>
    <col min="16138" max="16171" width="12.5703125" style="80" customWidth="1"/>
    <col min="16172" max="16196" width="10" style="80" customWidth="1"/>
    <col min="16197" max="16197" width="9.5703125" style="80" customWidth="1"/>
    <col min="16198" max="16215" width="0" style="80" hidden="1" customWidth="1"/>
    <col min="16216" max="16216" width="1.140625" style="80" customWidth="1"/>
    <col min="16217" max="16224" width="0" style="80" hidden="1" customWidth="1"/>
    <col min="16225" max="16225" width="2.28515625" style="80" customWidth="1"/>
    <col min="16226" max="16249" width="0" style="80" hidden="1" customWidth="1"/>
    <col min="16250" max="16250" width="0.28515625" style="80" customWidth="1"/>
    <col min="16251" max="16257" width="0" style="80" hidden="1" customWidth="1"/>
    <col min="16258" max="16384" width="10" style="80"/>
  </cols>
  <sheetData>
    <row r="1" spans="1:43" ht="13.5" customHeight="1" thickTop="1" x14ac:dyDescent="0.2">
      <c r="B1" s="412" t="s">
        <v>87</v>
      </c>
      <c r="C1" s="413"/>
      <c r="D1" s="413"/>
      <c r="E1" s="413"/>
      <c r="F1" s="413"/>
      <c r="G1" s="413"/>
      <c r="H1" s="413"/>
      <c r="I1" s="414"/>
    </row>
    <row r="2" spans="1:43" x14ac:dyDescent="0.2">
      <c r="B2" s="415" t="s">
        <v>88</v>
      </c>
      <c r="C2" s="416"/>
      <c r="D2" s="416"/>
      <c r="E2" s="416"/>
      <c r="F2" s="416"/>
      <c r="G2" s="416"/>
      <c r="H2" s="416"/>
      <c r="I2" s="417"/>
    </row>
    <row r="3" spans="1:43" x14ac:dyDescent="0.2">
      <c r="B3" s="415" t="s">
        <v>140</v>
      </c>
      <c r="C3" s="416"/>
      <c r="D3" s="416"/>
      <c r="E3" s="416"/>
      <c r="F3" s="416"/>
      <c r="G3" s="416"/>
      <c r="H3" s="416"/>
      <c r="I3" s="417"/>
      <c r="AQ3" s="80" t="s">
        <v>28</v>
      </c>
    </row>
    <row r="4" spans="1:43" ht="14.45" customHeight="1" thickBot="1" x14ac:dyDescent="0.25">
      <c r="B4" s="418" t="s">
        <v>27</v>
      </c>
      <c r="C4" s="419"/>
      <c r="D4" s="419"/>
      <c r="E4" s="419"/>
      <c r="F4" s="419"/>
      <c r="G4" s="419"/>
      <c r="H4" s="419"/>
      <c r="I4" s="420"/>
    </row>
    <row r="5" spans="1:43" ht="13.5" hidden="1" thickTop="1" x14ac:dyDescent="0.2">
      <c r="B5" s="421"/>
      <c r="C5" s="422"/>
      <c r="D5" s="422"/>
      <c r="E5" s="422"/>
      <c r="F5" s="422"/>
      <c r="G5" s="422"/>
      <c r="H5" s="422"/>
      <c r="I5" s="423"/>
    </row>
    <row r="6" spans="1:43" ht="13.5" thickTop="1" x14ac:dyDescent="0.2">
      <c r="B6" s="81"/>
      <c r="C6" s="82"/>
      <c r="D6" s="82"/>
      <c r="E6" s="82"/>
      <c r="F6" s="83" t="s">
        <v>89</v>
      </c>
      <c r="G6" s="84"/>
      <c r="H6" s="85"/>
      <c r="I6" s="86"/>
    </row>
    <row r="7" spans="1:43" x14ac:dyDescent="0.2">
      <c r="B7" s="87" t="s">
        <v>90</v>
      </c>
      <c r="C7" s="88">
        <v>2023</v>
      </c>
      <c r="D7" s="89"/>
      <c r="E7" s="88" t="s">
        <v>91</v>
      </c>
      <c r="F7" s="89"/>
      <c r="G7" s="90" t="s">
        <v>31</v>
      </c>
      <c r="H7" s="91"/>
      <c r="I7" s="92" t="s">
        <v>92</v>
      </c>
    </row>
    <row r="8" spans="1:43" x14ac:dyDescent="0.2">
      <c r="B8" s="93"/>
      <c r="C8" s="94"/>
      <c r="D8" s="94"/>
      <c r="E8" s="94"/>
      <c r="F8" s="94"/>
      <c r="I8" s="96"/>
      <c r="K8" s="44"/>
      <c r="L8" s="44"/>
    </row>
    <row r="9" spans="1:43" x14ac:dyDescent="0.2">
      <c r="A9" s="79">
        <v>611001</v>
      </c>
      <c r="B9" s="97" t="s">
        <v>93</v>
      </c>
      <c r="C9" s="98">
        <f>IFERROR(IF(VLOOKUP($A9,'[2]Escoja el formato de Salida'!$A$5:$D$900,4,FALSE)&lt;0,(VLOOKUP($A9,'[2]Escoja el formato de Salida'!$A$5:$D$900,4,FALSE))*-1,VLOOKUP($A9,'[2]Escoja el formato de Salida'!$A$5:$D$900,4,FALSE)),0)/1000</f>
        <v>17911.811389999999</v>
      </c>
      <c r="D9" s="98"/>
      <c r="E9" s="98">
        <f>IFERROR(IF(VLOOKUP($A9,'[3]Escoja el formato de Salida'!$A$5:$D$900,4,FALSE)&lt;0,(VLOOKUP($A9,'[3]Escoja el formato de Salida'!$A$5:$D$900,4,FALSE))*-1,VLOOKUP($A9,'[3]Escoja el formato de Salida'!$A$5:$D$900,4,FALSE)),0)/1000</f>
        <v>13403.26057</v>
      </c>
      <c r="F9" s="99"/>
      <c r="G9" s="100">
        <f>C9-E9</f>
        <v>4508.5508199999986</v>
      </c>
      <c r="H9" s="100"/>
      <c r="I9" s="101">
        <f>G9/E9*100</f>
        <v>33.63771670671921</v>
      </c>
    </row>
    <row r="10" spans="1:43" ht="15.75" customHeight="1" x14ac:dyDescent="0.2">
      <c r="B10" s="97" t="s">
        <v>9</v>
      </c>
      <c r="C10" s="98">
        <f>IFERROR(IF(VLOOKUP($A10,'[2]Escoja el formato de Salida'!$A$5:$D$900,4,FALSE)&lt;0,(VLOOKUP($A10,'[2]Escoja el formato de Salida'!$A$5:$D$900,4,FALSE))*-1,VLOOKUP($A10,'[2]Escoja el formato de Salida'!$A$5:$D$900,4,FALSE)),0)/1000</f>
        <v>0</v>
      </c>
      <c r="D10" s="99"/>
      <c r="E10" s="98">
        <f>IFERROR(IF(VLOOKUP($A10,'[3]Escoja el formato de Salida'!$A$5:$D$900,4,FALSE)&lt;0,(VLOOKUP($A10,'[3]Escoja el formato de Salida'!$A$5:$D$900,4,FALSE))*-1,VLOOKUP($A10,'[3]Escoja el formato de Salida'!$A$5:$D$900,4,FALSE)),0)/1000</f>
        <v>0</v>
      </c>
      <c r="F10" s="99"/>
      <c r="G10" s="100"/>
      <c r="H10" s="100"/>
      <c r="I10" s="101"/>
    </row>
    <row r="11" spans="1:43" x14ac:dyDescent="0.2">
      <c r="A11" s="79">
        <v>611002</v>
      </c>
      <c r="B11" s="97" t="s">
        <v>94</v>
      </c>
      <c r="C11" s="98">
        <f>IFERROR(IF(VLOOKUP($A11,'[2]Escoja el formato de Salida'!$A$5:$D$900,4,FALSE)&lt;0,(VLOOKUP($A11,'[2]Escoja el formato de Salida'!$A$5:$D$900,4,FALSE))*-1,VLOOKUP($A11,'[2]Escoja el formato de Salida'!$A$5:$D$900,4,FALSE)),0)/1000</f>
        <v>5988.6427800000001</v>
      </c>
      <c r="D11" s="99"/>
      <c r="E11" s="98">
        <f>IFERROR(IF(VLOOKUP($A11,'[3]Escoja el formato de Salida'!$A$5:$D$900,4,FALSE)&lt;0,(VLOOKUP($A11,'[3]Escoja el formato de Salida'!$A$5:$D$900,4,FALSE))*-1,VLOOKUP($A11,'[3]Escoja el formato de Salida'!$A$5:$D$900,4,FALSE)),0)/1000</f>
        <v>7728.1506300000001</v>
      </c>
      <c r="F11" s="99"/>
      <c r="G11" s="100">
        <f>C11-E11</f>
        <v>-1739.50785</v>
      </c>
      <c r="H11" s="100"/>
      <c r="I11" s="101">
        <f>G11/E11*100</f>
        <v>-22.50872082186628</v>
      </c>
    </row>
    <row r="12" spans="1:43" ht="15.6" customHeight="1" x14ac:dyDescent="0.2">
      <c r="A12" s="79">
        <v>611003</v>
      </c>
      <c r="B12" s="97" t="s">
        <v>95</v>
      </c>
      <c r="C12" s="98">
        <f>IFERROR(IF(VLOOKUP($A12,'[2]Escoja el formato de Salida'!$A$5:$D$900,4,FALSE)&lt;0,(VLOOKUP($A12,'[2]Escoja el formato de Salida'!$A$5:$D$900,4,FALSE))*-1,VLOOKUP($A12,'[2]Escoja el formato de Salida'!$A$5:$D$900,4,FALSE)),0)/1000</f>
        <v>0</v>
      </c>
      <c r="D12" s="99"/>
      <c r="E12" s="98">
        <f>IFERROR(IF(VLOOKUP($A12,'[3]Escoja el formato de Salida'!$A$5:$D$900,4,FALSE)&lt;0,(VLOOKUP($A12,'[3]Escoja el formato de Salida'!$A$5:$D$900,4,FALSE))*-1,VLOOKUP($A12,'[3]Escoja el formato de Salida'!$A$5:$D$900,4,FALSE)),0)/1000</f>
        <v>0</v>
      </c>
      <c r="F12" s="99"/>
      <c r="G12" s="100">
        <f>C12-E12</f>
        <v>0</v>
      </c>
      <c r="H12" s="100"/>
      <c r="I12" s="101">
        <v>100</v>
      </c>
    </row>
    <row r="13" spans="1:43" ht="15.6" customHeight="1" x14ac:dyDescent="0.2">
      <c r="A13" s="79">
        <v>611004</v>
      </c>
      <c r="B13" s="97" t="s">
        <v>96</v>
      </c>
      <c r="C13" s="98">
        <f>IFERROR(IF(VLOOKUP($A13,'[2]Escoja el formato de Salida'!$A$5:$D$900,4,FALSE)&lt;0,(VLOOKUP($A13,'[2]Escoja el formato de Salida'!$A$5:$D$900,4,FALSE))*-1,VLOOKUP($A13,'[2]Escoja el formato de Salida'!$A$5:$D$900,4,FALSE)),0)/1000</f>
        <v>502.55923999999999</v>
      </c>
      <c r="D13" s="99"/>
      <c r="E13" s="98">
        <f>IFERROR(IF(VLOOKUP($A13,'[3]Escoja el formato de Salida'!$A$5:$D$900,4,FALSE)&lt;0,(VLOOKUP($A13,'[3]Escoja el formato de Salida'!$A$5:$D$900,4,FALSE))*-1,VLOOKUP($A13,'[3]Escoja el formato de Salida'!$A$5:$D$900,4,FALSE)),0)/1000</f>
        <v>451.74002000000002</v>
      </c>
      <c r="F13" s="99"/>
      <c r="G13" s="100">
        <f>C13-E13</f>
        <v>50.819219999999973</v>
      </c>
      <c r="H13" s="100"/>
      <c r="I13" s="101">
        <f>G13/E13*100</f>
        <v>11.249660811543766</v>
      </c>
    </row>
    <row r="14" spans="1:43" ht="6.75" customHeight="1" x14ac:dyDescent="0.2">
      <c r="B14" s="81"/>
      <c r="I14" s="96"/>
    </row>
    <row r="15" spans="1:43" ht="12.6" customHeight="1" x14ac:dyDescent="0.2">
      <c r="B15" s="81"/>
      <c r="C15" s="102">
        <f>SUM(C9:C13)</f>
        <v>24403.013409999996</v>
      </c>
      <c r="D15" s="83"/>
      <c r="E15" s="102">
        <f>SUM(E9:E13)</f>
        <v>21583.151220000003</v>
      </c>
      <c r="F15" s="83"/>
      <c r="G15" s="103">
        <f>C15-E15</f>
        <v>2819.8621899999926</v>
      </c>
      <c r="H15" s="104"/>
      <c r="I15" s="105">
        <f>G15/E15*100</f>
        <v>13.065108802958164</v>
      </c>
      <c r="J15" s="99"/>
    </row>
    <row r="16" spans="1:43" ht="6.6" customHeight="1" x14ac:dyDescent="0.2">
      <c r="B16" s="81"/>
      <c r="I16" s="96"/>
    </row>
    <row r="17" spans="1:10" ht="8.25" customHeight="1" x14ac:dyDescent="0.2">
      <c r="B17" s="81"/>
      <c r="I17" s="96"/>
    </row>
    <row r="18" spans="1:10" ht="12.75" customHeight="1" x14ac:dyDescent="0.2">
      <c r="B18" s="87" t="s">
        <v>97</v>
      </c>
      <c r="C18" s="94"/>
      <c r="D18" s="94"/>
      <c r="E18" s="94"/>
      <c r="F18" s="94"/>
      <c r="I18" s="96"/>
    </row>
    <row r="19" spans="1:10" ht="6" customHeight="1" x14ac:dyDescent="0.2">
      <c r="B19" s="81"/>
      <c r="I19" s="96"/>
    </row>
    <row r="20" spans="1:10" ht="13.5" customHeight="1" x14ac:dyDescent="0.2">
      <c r="A20" s="79">
        <v>711001</v>
      </c>
      <c r="B20" s="81" t="s">
        <v>44</v>
      </c>
      <c r="C20" s="98">
        <f>IFERROR(IF(VLOOKUP($A20,'[2]Escoja el formato de Salida'!$A$5:$D$900,4,FALSE)&lt;0,(VLOOKUP($A20,'[2]Escoja el formato de Salida'!$A$5:$D$900,4,FALSE))*-1,VLOOKUP($A20,'[2]Escoja el formato de Salida'!$A$5:$D$900,4,FALSE)),0)/1000</f>
        <v>138.85617999999999</v>
      </c>
      <c r="E20" s="98">
        <f>IFERROR(IF(VLOOKUP($A20,'[3]Escoja el formato de Salida'!$A$5:$D$900,4,FALSE)&lt;0,(VLOOKUP($A20,'[3]Escoja el formato de Salida'!$A$5:$D$900,4,FALSE))*-1,VLOOKUP($A20,'[3]Escoja el formato de Salida'!$A$5:$D$900,4,FALSE)),0)/1000</f>
        <v>119.16439</v>
      </c>
      <c r="G20" s="100">
        <f t="shared" ref="G20:G26" si="0">C20-E20</f>
        <v>19.691789999999997</v>
      </c>
      <c r="I20" s="101">
        <f>G20/E20*100</f>
        <v>16.524894727359403</v>
      </c>
    </row>
    <row r="21" spans="1:10" ht="15.6" customHeight="1" x14ac:dyDescent="0.2">
      <c r="A21" s="79">
        <v>7110020100</v>
      </c>
      <c r="B21" s="97" t="s">
        <v>93</v>
      </c>
      <c r="C21" s="98">
        <f>IFERROR(IF(VLOOKUP($A21,'[2]Escoja el formato de Salida'!$A$5:$D$900,4,FALSE)&lt;0,(VLOOKUP($A21,'[2]Escoja el formato de Salida'!$A$5:$D$900,4,FALSE))*-1,VLOOKUP($A21,'[2]Escoja el formato de Salida'!$A$5:$D$900,4,FALSE)),0)/1000</f>
        <v>7061.2342900000003</v>
      </c>
      <c r="D21" s="99"/>
      <c r="E21" s="98">
        <f>IFERROR(IF(VLOOKUP($A21,'[3]Escoja el formato de Salida'!$A$5:$D$900,4,FALSE)&lt;0,(VLOOKUP($A21,'[3]Escoja el formato de Salida'!$A$5:$D$900,4,FALSE))*-1,VLOOKUP($A21,'[3]Escoja el formato de Salida'!$A$5:$D$900,4,FALSE)),0)/1000</f>
        <v>5187.5814600000003</v>
      </c>
      <c r="F21" s="99"/>
      <c r="G21" s="100">
        <f t="shared" si="0"/>
        <v>1873.65283</v>
      </c>
      <c r="H21" s="100"/>
      <c r="I21" s="101">
        <f>G21/E21*100</f>
        <v>36.118041604690291</v>
      </c>
    </row>
    <row r="22" spans="1:10" x14ac:dyDescent="0.2">
      <c r="A22" s="79">
        <v>7110020200</v>
      </c>
      <c r="B22" s="97" t="s">
        <v>98</v>
      </c>
      <c r="C22" s="98">
        <f>IFERROR(IF(VLOOKUP($A22,'[2]Escoja el formato de Salida'!$A$5:$D$900,4,FALSE)&lt;0,(VLOOKUP($A22,'[2]Escoja el formato de Salida'!$A$5:$D$900,4,FALSE))*-1,VLOOKUP($A22,'[2]Escoja el formato de Salida'!$A$5:$D$900,4,FALSE)),0)/1000</f>
        <v>660.80355000000009</v>
      </c>
      <c r="D22" s="99"/>
      <c r="E22" s="98">
        <f>IFERROR(IF(VLOOKUP($A22,'[3]Escoja el formato de Salida'!$A$5:$D$900,4,FALSE)&lt;0,(VLOOKUP($A22,'[3]Escoja el formato de Salida'!$A$5:$D$900,4,FALSE))*-1,VLOOKUP($A22,'[3]Escoja el formato de Salida'!$A$5:$D$900,4,FALSE)),0)/1000</f>
        <v>585.62576000000001</v>
      </c>
      <c r="F22" s="99"/>
      <c r="G22" s="100">
        <f t="shared" si="0"/>
        <v>75.177790000000073</v>
      </c>
      <c r="H22" s="100"/>
      <c r="I22" s="101">
        <f>IFERROR(G22/E22*100,0)</f>
        <v>12.837172668087563</v>
      </c>
    </row>
    <row r="23" spans="1:10" x14ac:dyDescent="0.2">
      <c r="A23" s="79">
        <v>711004</v>
      </c>
      <c r="B23" s="97" t="s">
        <v>45</v>
      </c>
      <c r="C23" s="98">
        <f>IFERROR(IF(VLOOKUP($A23,'[2]Escoja el formato de Salida'!$A$5:$D$900,4,FALSE)&lt;0,(VLOOKUP($A23,'[2]Escoja el formato de Salida'!$A$5:$D$900,4,FALSE))*-1,VLOOKUP($A23,'[2]Escoja el formato de Salida'!$A$5:$D$900,4,FALSE)),0)/1000</f>
        <v>7.51288</v>
      </c>
      <c r="D23" s="99"/>
      <c r="E23" s="98">
        <f>IFERROR(IF(VLOOKUP($A23,'[3]Escoja el formato de Salida'!$A$5:$D$900,4,FALSE)&lt;0,(VLOOKUP($A23,'[3]Escoja el formato de Salida'!$A$5:$D$900,4,FALSE))*-1,VLOOKUP($A23,'[3]Escoja el formato de Salida'!$A$5:$D$900,4,FALSE)),0)/1000</f>
        <v>0</v>
      </c>
      <c r="F23" s="99"/>
      <c r="G23" s="100">
        <f t="shared" si="0"/>
        <v>7.51288</v>
      </c>
      <c r="H23" s="100"/>
      <c r="I23" s="101">
        <f t="shared" ref="I23:I25" si="1">IFERROR(G23/E23*100,0)</f>
        <v>0</v>
      </c>
    </row>
    <row r="24" spans="1:10" x14ac:dyDescent="0.2">
      <c r="A24" s="79">
        <v>711005</v>
      </c>
      <c r="B24" s="97" t="s">
        <v>21</v>
      </c>
      <c r="C24" s="98">
        <f>IFERROR(IF(VLOOKUP($A24,'[2]Escoja el formato de Salida'!$A$5:$D$900,4,FALSE)&lt;0,(VLOOKUP($A24,'[2]Escoja el formato de Salida'!$A$5:$D$900,4,FALSE))*-1,VLOOKUP($A24,'[2]Escoja el formato de Salida'!$A$5:$D$900,4,FALSE)),0)/1000</f>
        <v>26.039660000000001</v>
      </c>
      <c r="D24" s="99"/>
      <c r="E24" s="98">
        <f>IFERROR(IF(VLOOKUP($A24,'[3]Escoja el formato de Salida'!$A$5:$D$900,4,FALSE)&lt;0,(VLOOKUP($A24,'[3]Escoja el formato de Salida'!$A$5:$D$900,4,FALSE))*-1,VLOOKUP($A24,'[3]Escoja el formato de Salida'!$A$5:$D$900,4,FALSE)),0)/1000</f>
        <v>0</v>
      </c>
      <c r="F24" s="99"/>
      <c r="G24" s="100">
        <f t="shared" ref="G24" si="2">C24-E24</f>
        <v>26.039660000000001</v>
      </c>
      <c r="H24" s="100"/>
      <c r="I24" s="101">
        <f t="shared" si="1"/>
        <v>0</v>
      </c>
    </row>
    <row r="25" spans="1:10" x14ac:dyDescent="0.2">
      <c r="A25" s="79">
        <v>711007</v>
      </c>
      <c r="B25" s="97" t="s">
        <v>99</v>
      </c>
      <c r="C25" s="98">
        <f>IFERROR(IF(VLOOKUP($A25,'[2]Escoja el formato de Salida'!$A$5:$D$900,4,FALSE)&lt;0,(VLOOKUP($A25,'[2]Escoja el formato de Salida'!$A$5:$D$900,4,FALSE))*-1,VLOOKUP($A25,'[2]Escoja el formato de Salida'!$A$5:$D$900,4,FALSE)),0)/1000</f>
        <v>48.661250000000003</v>
      </c>
      <c r="D25" s="99"/>
      <c r="E25" s="98">
        <f>IFERROR(IF(VLOOKUP($A25,'[3]Escoja el formato de Salida'!$A$5:$D$900,4,FALSE)&lt;0,(VLOOKUP($A25,'[3]Escoja el formato de Salida'!$A$5:$D$900,4,FALSE))*-1,VLOOKUP($A25,'[3]Escoja el formato de Salida'!$A$5:$D$900,4,FALSE)),0)/1000</f>
        <v>121.96646000000001</v>
      </c>
      <c r="F25" s="99"/>
      <c r="G25" s="100">
        <f t="shared" si="0"/>
        <v>-73.305210000000017</v>
      </c>
      <c r="H25" s="100"/>
      <c r="I25" s="101">
        <f t="shared" si="1"/>
        <v>-60.102761037747598</v>
      </c>
    </row>
    <row r="26" spans="1:10" x14ac:dyDescent="0.2">
      <c r="B26" s="97"/>
      <c r="C26" s="106">
        <f>SUM(C20:C25)</f>
        <v>7943.1078100000004</v>
      </c>
      <c r="D26" s="83"/>
      <c r="E26" s="106">
        <f>SUM(E20:E25)</f>
        <v>6014.3380699999998</v>
      </c>
      <c r="F26" s="83"/>
      <c r="G26" s="107">
        <f t="shared" si="0"/>
        <v>1928.7697400000006</v>
      </c>
      <c r="H26" s="104"/>
      <c r="I26" s="108">
        <f>G26/E26*100</f>
        <v>32.069526480742056</v>
      </c>
      <c r="J26" s="99"/>
    </row>
    <row r="27" spans="1:10" ht="8.25" customHeight="1" x14ac:dyDescent="0.2">
      <c r="B27" s="97"/>
      <c r="C27" s="99"/>
      <c r="D27" s="99"/>
      <c r="E27" s="99"/>
      <c r="F27" s="99"/>
      <c r="G27" s="100"/>
      <c r="H27" s="100"/>
      <c r="I27" s="101"/>
    </row>
    <row r="28" spans="1:10" ht="13.5" customHeight="1" x14ac:dyDescent="0.2">
      <c r="A28" s="79">
        <v>712</v>
      </c>
      <c r="B28" s="97" t="s">
        <v>100</v>
      </c>
      <c r="C28" s="98">
        <f>IFERROR(IF(VLOOKUP($A28,'[2]Escoja el formato de Salida'!$A$5:$D$900,4,FALSE)&lt;0,(VLOOKUP($A28,'[2]Escoja el formato de Salida'!$A$5:$D$900,4,FALSE))*-1,VLOOKUP($A28,'[2]Escoja el formato de Salida'!$A$5:$D$900,4,FALSE)),0)/1000</f>
        <v>303.99400000000003</v>
      </c>
      <c r="E28" s="98">
        <f>IFERROR(IF(VLOOKUP($A28,'[3]Escoja el formato de Salida'!$A$5:$D$900,4,FALSE)&lt;0,(VLOOKUP($A28,'[3]Escoja el formato de Salida'!$A$5:$D$900,4,FALSE))*-1,VLOOKUP($A28,'[3]Escoja el formato de Salida'!$A$5:$D$900,4,FALSE)),0)/1000</f>
        <v>3.1800000000000001E-3</v>
      </c>
      <c r="G28" s="100">
        <f>C28-E28</f>
        <v>303.99082000000004</v>
      </c>
      <c r="I28" s="101">
        <f>G28/E28*100</f>
        <v>9559459.7484276742</v>
      </c>
    </row>
    <row r="29" spans="1:10" x14ac:dyDescent="0.2">
      <c r="B29" s="81"/>
      <c r="C29" s="102">
        <f>SUM(C26:C28)</f>
        <v>8247.1018100000001</v>
      </c>
      <c r="D29" s="83"/>
      <c r="E29" s="102">
        <f>SUM(E26:E28)</f>
        <v>6014.3412499999995</v>
      </c>
      <c r="F29" s="83"/>
      <c r="G29" s="103">
        <f>C29-E29</f>
        <v>2232.7605600000006</v>
      </c>
      <c r="H29" s="104"/>
      <c r="I29" s="105">
        <f>G29/E29*100</f>
        <v>37.123942044359403</v>
      </c>
      <c r="J29" s="99"/>
    </row>
    <row r="30" spans="1:10" ht="8.25" customHeight="1" x14ac:dyDescent="0.2">
      <c r="B30" s="81"/>
      <c r="I30" s="96"/>
    </row>
    <row r="31" spans="1:10" ht="15.6" customHeight="1" x14ac:dyDescent="0.2">
      <c r="B31" s="109" t="s">
        <v>101</v>
      </c>
      <c r="C31" s="110">
        <f>+C15-C29</f>
        <v>16155.911599999996</v>
      </c>
      <c r="D31" s="110"/>
      <c r="E31" s="110">
        <f>+E15-E29</f>
        <v>15568.809970000004</v>
      </c>
      <c r="F31" s="110"/>
      <c r="G31" s="104">
        <f>C31-E31</f>
        <v>587.10162999999193</v>
      </c>
      <c r="H31" s="104"/>
      <c r="I31" s="111">
        <f>G31/E31*100</f>
        <v>3.7710116003168856</v>
      </c>
      <c r="J31" s="112"/>
    </row>
    <row r="32" spans="1:10" ht="12" customHeight="1" x14ac:dyDescent="0.2">
      <c r="B32" s="113"/>
      <c r="C32" s="114"/>
      <c r="D32" s="114"/>
      <c r="E32" s="114"/>
      <c r="F32" s="114"/>
      <c r="I32" s="96"/>
    </row>
    <row r="33" spans="1:13" ht="15" customHeight="1" x14ac:dyDescent="0.2">
      <c r="A33" s="79">
        <v>62</v>
      </c>
      <c r="B33" s="115" t="s">
        <v>20</v>
      </c>
      <c r="C33" s="98">
        <f>IFERROR(IF(VLOOKUP($A33,'[2]Escoja el formato de Salida'!$A$5:$D$900,4,FALSE)&lt;0,(VLOOKUP($A33,'[2]Escoja el formato de Salida'!$A$5:$D$900,4,FALSE))*-1,VLOOKUP($A33,'[2]Escoja el formato de Salida'!$A$5:$D$900,4,FALSE)),0)/1000</f>
        <v>10373.550090000001</v>
      </c>
      <c r="D33" s="100"/>
      <c r="E33" s="98">
        <f>IFERROR(IF(VLOOKUP($A33,'[3]Escoja el formato de Salida'!$A$5:$D$900,4,FALSE)&lt;0,(VLOOKUP($A33,'[3]Escoja el formato de Salida'!$A$5:$D$900,4,FALSE))*-1,VLOOKUP($A33,'[3]Escoja el formato de Salida'!$A$5:$D$900,4,FALSE)),0)/1000</f>
        <v>9256.1310899999989</v>
      </c>
      <c r="F33" s="100"/>
      <c r="G33" s="100">
        <f>C33-E33</f>
        <v>1117.4190000000017</v>
      </c>
      <c r="H33" s="100"/>
      <c r="I33" s="101">
        <f>G33/E33*100</f>
        <v>12.07220370082293</v>
      </c>
    </row>
    <row r="34" spans="1:13" ht="12" customHeight="1" x14ac:dyDescent="0.2">
      <c r="B34" s="116"/>
      <c r="C34" s="100"/>
      <c r="D34" s="100"/>
      <c r="E34" s="100"/>
      <c r="F34" s="100"/>
      <c r="I34" s="96"/>
    </row>
    <row r="35" spans="1:13" ht="14.25" customHeight="1" x14ac:dyDescent="0.2">
      <c r="A35" s="79">
        <v>72</v>
      </c>
      <c r="B35" s="115" t="s">
        <v>22</v>
      </c>
      <c r="C35" s="98">
        <f>IFERROR(IF(VLOOKUP($A35,'[2]Escoja el formato de Salida'!$A$5:$D$900,4,FALSE)&lt;0,(VLOOKUP($A35,'[2]Escoja el formato de Salida'!$A$5:$D$900,4,FALSE))*-1,VLOOKUP($A35,'[2]Escoja el formato de Salida'!$A$5:$D$900,4,FALSE)),0)/1000</f>
        <v>5890.6290099999997</v>
      </c>
      <c r="D35" s="100"/>
      <c r="E35" s="98">
        <f>IFERROR(IF(VLOOKUP($A35,'[3]Escoja el formato de Salida'!$A$5:$D$900,4,FALSE)&lt;0,(VLOOKUP($A35,'[3]Escoja el formato de Salida'!$A$5:$D$900,4,FALSE))*-1,VLOOKUP($A35,'[3]Escoja el formato de Salida'!$A$5:$D$900,4,FALSE)),0)/1000</f>
        <v>5357.72318</v>
      </c>
      <c r="F35" s="100"/>
      <c r="G35" s="100">
        <f>C35-E35</f>
        <v>532.9058299999997</v>
      </c>
      <c r="H35" s="100"/>
      <c r="I35" s="101">
        <f>G35/E35*100</f>
        <v>9.9464980197054462</v>
      </c>
    </row>
    <row r="36" spans="1:13" ht="14.25" customHeight="1" x14ac:dyDescent="0.2">
      <c r="B36" s="115"/>
      <c r="C36" s="98"/>
      <c r="D36" s="100"/>
      <c r="E36" s="98"/>
      <c r="F36" s="100"/>
      <c r="G36" s="100"/>
      <c r="H36" s="100"/>
      <c r="I36" s="101"/>
    </row>
    <row r="37" spans="1:13" ht="14.25" customHeight="1" x14ac:dyDescent="0.2">
      <c r="B37" s="117" t="s">
        <v>102</v>
      </c>
      <c r="C37" s="118">
        <f>SUM(C33-C35)</f>
        <v>4482.921080000001</v>
      </c>
      <c r="D37" s="104"/>
      <c r="E37" s="118">
        <f>SUM(E33-E35)</f>
        <v>3898.407909999999</v>
      </c>
      <c r="F37" s="104"/>
      <c r="G37" s="118">
        <f>SUM(G33-G35)</f>
        <v>584.51317000000199</v>
      </c>
      <c r="H37" s="104"/>
      <c r="I37" s="119">
        <f>G37/E37*100</f>
        <v>14.993638005418527</v>
      </c>
    </row>
    <row r="38" spans="1:13" ht="13.15" customHeight="1" x14ac:dyDescent="0.2">
      <c r="B38" s="116"/>
      <c r="C38" s="100"/>
      <c r="D38" s="100"/>
      <c r="E38" s="100"/>
      <c r="F38" s="100"/>
      <c r="I38" s="96"/>
      <c r="K38" s="1"/>
      <c r="L38" s="1"/>
      <c r="M38" s="1"/>
    </row>
    <row r="39" spans="1:13" ht="15" customHeight="1" x14ac:dyDescent="0.2">
      <c r="A39" s="79">
        <v>81</v>
      </c>
      <c r="B39" s="120" t="s">
        <v>103</v>
      </c>
      <c r="C39" s="121">
        <f>IFERROR(IF(VLOOKUP($A39,'[2]Escoja el formato de Salida'!$A$5:$D$900,4,FALSE)&lt;0,(VLOOKUP($A39,'[2]Escoja el formato de Salida'!$A$5:$D$900,4,FALSE))*-1,VLOOKUP($A39,'[2]Escoja el formato de Salida'!$A$5:$D$900,4,FALSE)),0)/1000</f>
        <v>5943.3588300000001</v>
      </c>
      <c r="D39" s="83"/>
      <c r="E39" s="121">
        <f>IFERROR(IF(VLOOKUP($A39,'[3]Escoja el formato de Salida'!$A$5:$D$900,4,FALSE)&lt;0,(VLOOKUP($A39,'[3]Escoja el formato de Salida'!$A$5:$D$900,4,FALSE))*-1,VLOOKUP($A39,'[3]Escoja el formato de Salida'!$A$5:$D$900,4,FALSE)),0)/1000</f>
        <v>5720.25288</v>
      </c>
      <c r="F39" s="83"/>
      <c r="G39" s="122">
        <f>C39-E39</f>
        <v>223.10595000000012</v>
      </c>
      <c r="H39" s="104"/>
      <c r="I39" s="123">
        <f>G39/E39*100</f>
        <v>3.9002812407132623</v>
      </c>
      <c r="K39" s="1"/>
      <c r="L39" s="1"/>
      <c r="M39" s="1"/>
    </row>
    <row r="40" spans="1:13" ht="15" customHeight="1" x14ac:dyDescent="0.2">
      <c r="B40" s="97" t="s">
        <v>104</v>
      </c>
      <c r="C40" s="99">
        <f>+C39-C41</f>
        <v>5751.6588300000003</v>
      </c>
      <c r="D40" s="99"/>
      <c r="E40" s="99">
        <f>+E39-E41</f>
        <v>5586.8528800000004</v>
      </c>
      <c r="F40" s="99"/>
      <c r="G40" s="100">
        <f>C40-E40</f>
        <v>164.80594999999994</v>
      </c>
      <c r="I40" s="101">
        <f>G40/E40*100</f>
        <v>2.9498888469030158</v>
      </c>
      <c r="K40" s="1"/>
      <c r="L40" s="1"/>
      <c r="M40" s="1"/>
    </row>
    <row r="41" spans="1:13" ht="15" customHeight="1" x14ac:dyDescent="0.2">
      <c r="B41" s="97" t="s">
        <v>105</v>
      </c>
      <c r="C41" s="124">
        <v>191.7</v>
      </c>
      <c r="D41" s="124"/>
      <c r="E41" s="124">
        <v>133.4</v>
      </c>
      <c r="F41" s="99"/>
      <c r="G41" s="100">
        <f>C41-E41</f>
        <v>58.299999999999983</v>
      </c>
      <c r="I41" s="101">
        <f>G41/E41*100</f>
        <v>43.703148425787091</v>
      </c>
      <c r="K41" s="1"/>
      <c r="L41" s="1"/>
      <c r="M41" s="1"/>
    </row>
    <row r="42" spans="1:13" ht="15" customHeight="1" x14ac:dyDescent="0.2">
      <c r="B42" s="125" t="s">
        <v>106</v>
      </c>
      <c r="C42" s="126">
        <f>(C31+C33-C35-C39)</f>
        <v>14695.473849999995</v>
      </c>
      <c r="D42" s="110"/>
      <c r="E42" s="126">
        <f>(E31+E33-E35-E39)</f>
        <v>13746.965000000004</v>
      </c>
      <c r="F42" s="110"/>
      <c r="G42" s="107">
        <f>C42-E42</f>
        <v>948.50884999999107</v>
      </c>
      <c r="H42" s="104"/>
      <c r="I42" s="108">
        <f>G42/E42*100</f>
        <v>6.8997691490448325</v>
      </c>
      <c r="J42" s="112"/>
      <c r="K42" s="1"/>
      <c r="L42" s="1"/>
      <c r="M42" s="1"/>
    </row>
    <row r="43" spans="1:13" ht="6" customHeight="1" x14ac:dyDescent="0.2">
      <c r="B43" s="81"/>
      <c r="C43" s="127"/>
      <c r="D43" s="127"/>
      <c r="E43" s="127"/>
      <c r="F43" s="127"/>
      <c r="I43" s="96"/>
      <c r="K43" s="1"/>
      <c r="L43" s="1"/>
      <c r="M43" s="1"/>
    </row>
    <row r="44" spans="1:13" ht="15" customHeight="1" x14ac:dyDescent="0.2">
      <c r="B44" s="87" t="s">
        <v>107</v>
      </c>
      <c r="C44" s="128"/>
      <c r="D44" s="128"/>
      <c r="E44" s="128"/>
      <c r="F44" s="128"/>
      <c r="I44" s="96"/>
      <c r="K44" s="1"/>
      <c r="L44" s="1"/>
      <c r="M44" s="1"/>
    </row>
    <row r="45" spans="1:13" ht="6" customHeight="1" x14ac:dyDescent="0.2">
      <c r="B45" s="93"/>
      <c r="C45" s="128"/>
      <c r="D45" s="128"/>
      <c r="E45" s="128"/>
      <c r="F45" s="128"/>
      <c r="I45" s="96"/>
    </row>
    <row r="46" spans="1:13" ht="15" customHeight="1" x14ac:dyDescent="0.2">
      <c r="A46" s="79">
        <v>63</v>
      </c>
      <c r="B46" s="129" t="s">
        <v>19</v>
      </c>
      <c r="C46" s="98">
        <f>IFERROR(IF(VLOOKUP($A46,'[2]Escoja el formato de Salida'!$A$5:$D$900,4,FALSE)&lt;0,(VLOOKUP($A46,'[2]Escoja el formato de Salida'!$A$5:$D$900,4,FALSE))*-1,VLOOKUP($A46,'[2]Escoja el formato de Salida'!$A$5:$D$900,4,FALSE)),0)/1000</f>
        <v>1023.33028</v>
      </c>
      <c r="D46" s="100"/>
      <c r="E46" s="98">
        <f>IFERROR(IF(VLOOKUP($A46,'[3]Escoja el formato de Salida'!$A$5:$D$900,4,FALSE)&lt;0,(VLOOKUP($A46,'[3]Escoja el formato de Salida'!$A$5:$D$900,4,FALSE))*-1,VLOOKUP($A46,'[3]Escoja el formato de Salida'!$A$5:$D$900,4,FALSE)),0)/1000</f>
        <v>355.04346999999996</v>
      </c>
      <c r="F46" s="100"/>
      <c r="G46" s="100">
        <f>C46-E46</f>
        <v>668.28681000000006</v>
      </c>
      <c r="H46" s="100"/>
      <c r="I46" s="101">
        <f>G46/E46*100</f>
        <v>188.22675713483764</v>
      </c>
    </row>
    <row r="47" spans="1:13" ht="15" customHeight="1" x14ac:dyDescent="0.2">
      <c r="A47" s="79">
        <v>82</v>
      </c>
      <c r="B47" s="129" t="s">
        <v>23</v>
      </c>
      <c r="C47" s="98">
        <f>IFERROR(IF(VLOOKUP($A47,'[2]Escoja el formato de Salida'!$A$5:$D$900,4,FALSE)&lt;0,(VLOOKUP($A47,'[2]Escoja el formato de Salida'!$A$5:$D$900,4,FALSE))*-1,VLOOKUP($A47,'[2]Escoja el formato de Salida'!$A$5:$D$900,4,FALSE)),0)/1000</f>
        <v>374.85108000000002</v>
      </c>
      <c r="D47" s="100"/>
      <c r="E47" s="98">
        <f>IFERROR(IF(VLOOKUP($A47,'[3]Escoja el formato de Salida'!$A$5:$D$900,4,FALSE)&lt;0,(VLOOKUP($A47,'[3]Escoja el formato de Salida'!$A$5:$D$900,4,FALSE))*-1,VLOOKUP($A47,'[3]Escoja el formato de Salida'!$A$5:$D$900,4,FALSE)),0)/1000</f>
        <v>108.0959</v>
      </c>
      <c r="F47" s="100"/>
      <c r="G47" s="100">
        <f>C47-E47</f>
        <v>266.75518</v>
      </c>
      <c r="H47" s="100"/>
      <c r="I47" s="101">
        <f>G47/E47*100</f>
        <v>246.77640872595538</v>
      </c>
    </row>
    <row r="48" spans="1:13" ht="3.75" customHeight="1" x14ac:dyDescent="0.2">
      <c r="B48" s="81"/>
      <c r="C48" s="99"/>
      <c r="D48" s="99"/>
      <c r="E48" s="99"/>
      <c r="F48" s="99"/>
      <c r="I48" s="130"/>
    </row>
    <row r="49" spans="1:11" ht="14.25" customHeight="1" x14ac:dyDescent="0.2">
      <c r="B49" s="81"/>
      <c r="C49" s="102">
        <f>SUM(C46-C47)</f>
        <v>648.47919999999999</v>
      </c>
      <c r="D49" s="83"/>
      <c r="E49" s="102">
        <f>SUM(E46-E47)</f>
        <v>246.94756999999996</v>
      </c>
      <c r="F49" s="83"/>
      <c r="G49" s="103">
        <f>C49-E49</f>
        <v>401.53163000000006</v>
      </c>
      <c r="H49" s="104"/>
      <c r="I49" s="105">
        <f>G49/E49*100</f>
        <v>162.59792716324367</v>
      </c>
      <c r="J49" s="99"/>
    </row>
    <row r="50" spans="1:11" ht="7.5" customHeight="1" x14ac:dyDescent="0.2">
      <c r="B50" s="81"/>
      <c r="C50" s="99"/>
      <c r="D50" s="99"/>
      <c r="E50" s="99"/>
      <c r="F50" s="99"/>
      <c r="I50" s="96"/>
    </row>
    <row r="51" spans="1:11" ht="15" customHeight="1" x14ac:dyDescent="0.2">
      <c r="B51" s="109" t="s">
        <v>108</v>
      </c>
      <c r="C51" s="110">
        <f>C42+C49</f>
        <v>15343.953049999995</v>
      </c>
      <c r="D51" s="110"/>
      <c r="E51" s="110">
        <f>E42+E49</f>
        <v>13993.912570000004</v>
      </c>
      <c r="F51" s="110"/>
      <c r="G51" s="104">
        <f>C51-E51</f>
        <v>1350.0404799999906</v>
      </c>
      <c r="H51" s="104"/>
      <c r="I51" s="111">
        <f>G51/E51*100</f>
        <v>9.6473411081200577</v>
      </c>
      <c r="J51" s="112"/>
    </row>
    <row r="52" spans="1:11" x14ac:dyDescent="0.2">
      <c r="A52" s="79">
        <v>83</v>
      </c>
      <c r="B52" s="116" t="s">
        <v>109</v>
      </c>
      <c r="C52" s="98">
        <f>IFERROR(IF(VLOOKUP($A52,'[2]Escoja el formato de Salida'!$A$5:$D$900,4,FALSE)&lt;0,(VLOOKUP($A52,'[2]Escoja el formato de Salida'!$A$5:$D$900,4,FALSE))*-1,VLOOKUP($A52,'[2]Escoja el formato de Salida'!$A$5:$D$900,4,FALSE)),0)/1000</f>
        <v>1981.51169</v>
      </c>
      <c r="D52" s="100"/>
      <c r="E52" s="98">
        <f>IFERROR(IF(VLOOKUP($A52,'[3]Escoja el formato de Salida'!$A$5:$D$900,4,FALSE)&lt;0,(VLOOKUP($A52,'[3]Escoja el formato de Salida'!$A$5:$D$900,4,FALSE))*-1,VLOOKUP($A52,'[3]Escoja el formato de Salida'!$A$5:$D$900,4,FALSE)),0)/1000</f>
        <v>1288.44218</v>
      </c>
      <c r="F52" s="100"/>
      <c r="G52" s="100">
        <f>C52-E52</f>
        <v>693.06951000000004</v>
      </c>
      <c r="H52" s="100"/>
      <c r="I52" s="101">
        <f>G52/E52*100</f>
        <v>53.791277618682123</v>
      </c>
    </row>
    <row r="53" spans="1:11" x14ac:dyDescent="0.2">
      <c r="A53" s="79">
        <v>84</v>
      </c>
      <c r="B53" s="116" t="s">
        <v>110</v>
      </c>
      <c r="C53" s="98">
        <f>IFERROR(IF(VLOOKUP($A53,'[2]Escoja el formato de Salida'!$A$5:$D$900,4,FALSE)&lt;0,(VLOOKUP($A53,'[2]Escoja el formato de Salida'!$A$5:$D$900,4,FALSE))*-1,VLOOKUP($A53,'[2]Escoja el formato de Salida'!$A$5:$D$900,4,FALSE)),0)/1000</f>
        <v>0</v>
      </c>
      <c r="D53" s="100"/>
      <c r="E53" s="98">
        <f>IFERROR(IF(VLOOKUP($A53,'[3]Escoja el formato de Salida'!$A$5:$D$900,4,FALSE)&lt;0,(VLOOKUP($A53,'[3]Escoja el formato de Salida'!$A$5:$D$900,4,FALSE))*-1,VLOOKUP($A53,'[3]Escoja el formato de Salida'!$A$5:$D$900,4,FALSE)),0)/1000</f>
        <v>0</v>
      </c>
      <c r="F53" s="100"/>
      <c r="G53" s="100">
        <f>C53-E53</f>
        <v>0</v>
      </c>
      <c r="H53" s="100"/>
      <c r="I53" s="101">
        <v>100</v>
      </c>
    </row>
    <row r="54" spans="1:11" ht="13.5" thickBot="1" x14ac:dyDescent="0.25">
      <c r="B54" s="131" t="s">
        <v>111</v>
      </c>
      <c r="C54" s="132">
        <f>SUM(C51-C52-C53)</f>
        <v>13362.441359999995</v>
      </c>
      <c r="D54" s="104"/>
      <c r="E54" s="132">
        <f>SUM(E51-E52-E53)</f>
        <v>12705.470390000004</v>
      </c>
      <c r="F54" s="104"/>
      <c r="G54" s="132">
        <f>SUM(G51-G52)</f>
        <v>656.97096999999053</v>
      </c>
      <c r="H54" s="104"/>
      <c r="I54" s="133">
        <f>G54/E54*100</f>
        <v>5.1707725084863254</v>
      </c>
      <c r="J54" s="100"/>
    </row>
    <row r="55" spans="1:11" ht="13.5" hidden="1" customHeight="1" thickTop="1" x14ac:dyDescent="0.2">
      <c r="B55" s="116" t="s">
        <v>112</v>
      </c>
      <c r="C55" s="100">
        <v>852.4</v>
      </c>
      <c r="D55" s="100"/>
      <c r="E55" s="100">
        <v>820.5</v>
      </c>
      <c r="F55" s="100"/>
      <c r="G55" s="100">
        <f>C55-E55</f>
        <v>31.899999999999977</v>
      </c>
      <c r="H55" s="100"/>
      <c r="I55" s="101">
        <f>G55/E55*100</f>
        <v>3.8878732480194973</v>
      </c>
      <c r="K55" s="80">
        <f>+C54*0.2</f>
        <v>2672.4882719999991</v>
      </c>
    </row>
    <row r="56" spans="1:11" ht="14.25" hidden="1" customHeight="1" thickBot="1" x14ac:dyDescent="0.25">
      <c r="B56" s="116" t="s">
        <v>113</v>
      </c>
      <c r="C56" s="134">
        <f>SUM(C54-C55)</f>
        <v>12510.041359999996</v>
      </c>
      <c r="D56" s="112"/>
      <c r="E56" s="134">
        <f>SUM(E54-E55)</f>
        <v>11884.970390000004</v>
      </c>
      <c r="F56" s="99"/>
      <c r="G56" s="134">
        <f>SUM(G54-G55)</f>
        <v>625.07096999999055</v>
      </c>
      <c r="H56" s="100"/>
      <c r="I56" s="135">
        <f>SUM(I54-I55)</f>
        <v>1.2828992604668281</v>
      </c>
    </row>
    <row r="57" spans="1:11" ht="14.25" hidden="1" thickTop="1" thickBot="1" x14ac:dyDescent="0.25">
      <c r="B57" s="136"/>
      <c r="C57" s="137"/>
      <c r="D57" s="137"/>
      <c r="E57" s="137"/>
      <c r="F57" s="137"/>
      <c r="G57" s="138"/>
      <c r="H57" s="138"/>
      <c r="I57" s="139"/>
    </row>
    <row r="58" spans="1:11" ht="9.75" hidden="1" customHeight="1" thickTop="1" x14ac:dyDescent="0.2">
      <c r="B58" s="116"/>
      <c r="C58" s="100"/>
      <c r="D58" s="100"/>
      <c r="E58" s="100"/>
      <c r="F58" s="100"/>
      <c r="I58" s="96"/>
    </row>
    <row r="59" spans="1:11" ht="14.25" hidden="1" customHeight="1" x14ac:dyDescent="0.2">
      <c r="B59" s="140"/>
      <c r="C59" s="127"/>
      <c r="D59" s="127"/>
      <c r="E59" s="127"/>
      <c r="F59" s="127"/>
      <c r="I59" s="141"/>
    </row>
    <row r="60" spans="1:11" ht="14.25" thickTop="1" thickBot="1" x14ac:dyDescent="0.25">
      <c r="B60" s="142"/>
      <c r="C60" s="143"/>
      <c r="D60" s="143"/>
      <c r="E60" s="143"/>
      <c r="F60" s="143"/>
      <c r="G60" s="138"/>
      <c r="H60" s="138"/>
      <c r="I60" s="139"/>
    </row>
    <row r="61" spans="1:11" ht="11.45" customHeight="1" thickTop="1" x14ac:dyDescent="0.2">
      <c r="C61" s="127"/>
      <c r="D61" s="127"/>
      <c r="E61" s="127"/>
      <c r="F61" s="127"/>
    </row>
    <row r="62" spans="1:11" x14ac:dyDescent="0.2">
      <c r="C62" s="127"/>
      <c r="D62" s="127"/>
      <c r="E62" s="127"/>
      <c r="F62" s="127"/>
    </row>
  </sheetData>
  <mergeCells count="5">
    <mergeCell ref="B1:I1"/>
    <mergeCell ref="B2:I2"/>
    <mergeCell ref="B3:I3"/>
    <mergeCell ref="B4:I4"/>
    <mergeCell ref="B5:I5"/>
  </mergeCells>
  <hyperlinks>
    <hyperlink ref="B33" location="ING.OT.OPERAC.!D1" display="INGRESOS DE OTRAS OPERACIONES" xr:uid="{4D388F7A-1335-4A14-BAA1-10584304627D}"/>
    <hyperlink ref="B35" location="'COSTOS DE OT.OPERAC.'!D1" display="COSTOS DE OTRAS OPERACIONES" xr:uid="{7DD969BE-6E72-49C4-9F4F-82602EEC0662}"/>
    <hyperlink ref="B46" location="'INGRESOS NO OPERAC.'!D1" display="INGRESOS" xr:uid="{1624D746-EA7E-4ADB-B307-A253536F0736}"/>
    <hyperlink ref="B47" location="'GASTOS NO OPERAC.'!D1" display="GASTOS" xr:uid="{4A4D8F88-9BD5-4161-82F4-9C1A8E345EC7}"/>
  </hyperlinks>
  <pageMargins left="0.59055118110236227" right="0.39370078740157483" top="0.74803149606299213" bottom="0.98425196850393704" header="0.51181102362204722" footer="0.51181102362204722"/>
  <pageSetup scale="91" fitToHeight="0" orientation="portrait" r:id="rId1"/>
  <headerFooter alignWithMargins="0">
    <oddFooter>&amp;LMCASTANEDA/DCONT/GP/DFO&amp;RPagina  2</oddFooter>
  </headerFooter>
  <colBreaks count="1" manualBreakCount="1">
    <brk id="9" max="1048575" man="1"/>
  </colBreaks>
  <ignoredErrors>
    <ignoredError sqref="E7" numberStoredAsText="1"/>
    <ignoredError sqref="G5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6B8B4-CAF4-4078-A9B2-273D02DC53D7}">
  <sheetPr>
    <pageSetUpPr fitToPage="1"/>
  </sheetPr>
  <dimension ref="A1:Q91"/>
  <sheetViews>
    <sheetView showGridLines="0" topLeftCell="A4" zoomScale="60" zoomScaleNormal="60" zoomScaleSheetLayoutView="70" workbookViewId="0">
      <selection activeCell="D69" sqref="D69"/>
    </sheetView>
  </sheetViews>
  <sheetFormatPr baseColWidth="10" defaultRowHeight="19.5" x14ac:dyDescent="0.25"/>
  <cols>
    <col min="1" max="1" width="38.28515625" style="2" customWidth="1"/>
    <col min="2" max="2" width="63" style="10" customWidth="1"/>
    <col min="3" max="3" width="1.140625" style="10" customWidth="1"/>
    <col min="4" max="4" width="19.85546875" style="10" bestFit="1" customWidth="1"/>
    <col min="5" max="5" width="1" style="10" customWidth="1"/>
    <col min="6" max="6" width="19.85546875" style="10" bestFit="1" customWidth="1"/>
    <col min="7" max="7" width="1" style="10" customWidth="1"/>
    <col min="8" max="8" width="25.85546875" style="10" bestFit="1" customWidth="1"/>
    <col min="9" max="9" width="0.7109375" style="10" customWidth="1"/>
    <col min="10" max="10" width="26.7109375" style="10" bestFit="1" customWidth="1"/>
    <col min="11" max="11" width="2" style="3" bestFit="1" customWidth="1"/>
    <col min="12" max="12" width="24.140625" style="3" customWidth="1"/>
    <col min="13" max="13" width="16.28515625" style="4" bestFit="1" customWidth="1"/>
    <col min="14" max="14" width="20.5703125" style="3" bestFit="1" customWidth="1"/>
    <col min="15" max="15" width="14.7109375" style="3" bestFit="1" customWidth="1"/>
    <col min="16" max="16" width="10.7109375" style="3"/>
    <col min="17" max="17" width="14.7109375" style="3" customWidth="1"/>
    <col min="18" max="257" width="10.7109375" style="3"/>
    <col min="258" max="258" width="63" style="3" customWidth="1"/>
    <col min="259" max="259" width="1.140625" style="3" customWidth="1"/>
    <col min="260" max="260" width="18" style="3" bestFit="1" customWidth="1"/>
    <col min="261" max="261" width="1" style="3" customWidth="1"/>
    <col min="262" max="262" width="18.28515625" style="3" bestFit="1" customWidth="1"/>
    <col min="263" max="263" width="1" style="3" customWidth="1"/>
    <col min="264" max="264" width="23.5703125" style="3" bestFit="1" customWidth="1"/>
    <col min="265" max="265" width="0.7109375" style="3" customWidth="1"/>
    <col min="266" max="266" width="26.7109375" style="3" bestFit="1" customWidth="1"/>
    <col min="267" max="267" width="2" style="3" bestFit="1" customWidth="1"/>
    <col min="268" max="268" width="24.140625" style="3" customWidth="1"/>
    <col min="269" max="269" width="16.28515625" style="3" bestFit="1" customWidth="1"/>
    <col min="270" max="270" width="10.7109375" style="3"/>
    <col min="271" max="271" width="14.7109375" style="3" bestFit="1" customWidth="1"/>
    <col min="272" max="272" width="10.7109375" style="3"/>
    <col min="273" max="273" width="14.7109375" style="3" customWidth="1"/>
    <col min="274" max="513" width="10.7109375" style="3"/>
    <col min="514" max="514" width="63" style="3" customWidth="1"/>
    <col min="515" max="515" width="1.140625" style="3" customWidth="1"/>
    <col min="516" max="516" width="18" style="3" bestFit="1" customWidth="1"/>
    <col min="517" max="517" width="1" style="3" customWidth="1"/>
    <col min="518" max="518" width="18.28515625" style="3" bestFit="1" customWidth="1"/>
    <col min="519" max="519" width="1" style="3" customWidth="1"/>
    <col min="520" max="520" width="23.5703125" style="3" bestFit="1" customWidth="1"/>
    <col min="521" max="521" width="0.7109375" style="3" customWidth="1"/>
    <col min="522" max="522" width="26.7109375" style="3" bestFit="1" customWidth="1"/>
    <col min="523" max="523" width="2" style="3" bestFit="1" customWidth="1"/>
    <col min="524" max="524" width="24.140625" style="3" customWidth="1"/>
    <col min="525" max="525" width="16.28515625" style="3" bestFit="1" customWidth="1"/>
    <col min="526" max="526" width="10.7109375" style="3"/>
    <col min="527" max="527" width="14.7109375" style="3" bestFit="1" customWidth="1"/>
    <col min="528" max="528" width="10.7109375" style="3"/>
    <col min="529" max="529" width="14.7109375" style="3" customWidth="1"/>
    <col min="530" max="769" width="10.7109375" style="3"/>
    <col min="770" max="770" width="63" style="3" customWidth="1"/>
    <col min="771" max="771" width="1.140625" style="3" customWidth="1"/>
    <col min="772" max="772" width="18" style="3" bestFit="1" customWidth="1"/>
    <col min="773" max="773" width="1" style="3" customWidth="1"/>
    <col min="774" max="774" width="18.28515625" style="3" bestFit="1" customWidth="1"/>
    <col min="775" max="775" width="1" style="3" customWidth="1"/>
    <col min="776" max="776" width="23.5703125" style="3" bestFit="1" customWidth="1"/>
    <col min="777" max="777" width="0.7109375" style="3" customWidth="1"/>
    <col min="778" max="778" width="26.7109375" style="3" bestFit="1" customWidth="1"/>
    <col min="779" max="779" width="2" style="3" bestFit="1" customWidth="1"/>
    <col min="780" max="780" width="24.140625" style="3" customWidth="1"/>
    <col min="781" max="781" width="16.28515625" style="3" bestFit="1" customWidth="1"/>
    <col min="782" max="782" width="10.7109375" style="3"/>
    <col min="783" max="783" width="14.7109375" style="3" bestFit="1" customWidth="1"/>
    <col min="784" max="784" width="10.7109375" style="3"/>
    <col min="785" max="785" width="14.7109375" style="3" customWidth="1"/>
    <col min="786" max="1025" width="10.7109375" style="3"/>
    <col min="1026" max="1026" width="63" style="3" customWidth="1"/>
    <col min="1027" max="1027" width="1.140625" style="3" customWidth="1"/>
    <col min="1028" max="1028" width="18" style="3" bestFit="1" customWidth="1"/>
    <col min="1029" max="1029" width="1" style="3" customWidth="1"/>
    <col min="1030" max="1030" width="18.28515625" style="3" bestFit="1" customWidth="1"/>
    <col min="1031" max="1031" width="1" style="3" customWidth="1"/>
    <col min="1032" max="1032" width="23.5703125" style="3" bestFit="1" customWidth="1"/>
    <col min="1033" max="1033" width="0.7109375" style="3" customWidth="1"/>
    <col min="1034" max="1034" width="26.7109375" style="3" bestFit="1" customWidth="1"/>
    <col min="1035" max="1035" width="2" style="3" bestFit="1" customWidth="1"/>
    <col min="1036" max="1036" width="24.140625" style="3" customWidth="1"/>
    <col min="1037" max="1037" width="16.28515625" style="3" bestFit="1" customWidth="1"/>
    <col min="1038" max="1038" width="10.7109375" style="3"/>
    <col min="1039" max="1039" width="14.7109375" style="3" bestFit="1" customWidth="1"/>
    <col min="1040" max="1040" width="10.7109375" style="3"/>
    <col min="1041" max="1041" width="14.7109375" style="3" customWidth="1"/>
    <col min="1042" max="1281" width="10.7109375" style="3"/>
    <col min="1282" max="1282" width="63" style="3" customWidth="1"/>
    <col min="1283" max="1283" width="1.140625" style="3" customWidth="1"/>
    <col min="1284" max="1284" width="18" style="3" bestFit="1" customWidth="1"/>
    <col min="1285" max="1285" width="1" style="3" customWidth="1"/>
    <col min="1286" max="1286" width="18.28515625" style="3" bestFit="1" customWidth="1"/>
    <col min="1287" max="1287" width="1" style="3" customWidth="1"/>
    <col min="1288" max="1288" width="23.5703125" style="3" bestFit="1" customWidth="1"/>
    <col min="1289" max="1289" width="0.7109375" style="3" customWidth="1"/>
    <col min="1290" max="1290" width="26.7109375" style="3" bestFit="1" customWidth="1"/>
    <col min="1291" max="1291" width="2" style="3" bestFit="1" customWidth="1"/>
    <col min="1292" max="1292" width="24.140625" style="3" customWidth="1"/>
    <col min="1293" max="1293" width="16.28515625" style="3" bestFit="1" customWidth="1"/>
    <col min="1294" max="1294" width="10.7109375" style="3"/>
    <col min="1295" max="1295" width="14.7109375" style="3" bestFit="1" customWidth="1"/>
    <col min="1296" max="1296" width="10.7109375" style="3"/>
    <col min="1297" max="1297" width="14.7109375" style="3" customWidth="1"/>
    <col min="1298" max="1537" width="10.7109375" style="3"/>
    <col min="1538" max="1538" width="63" style="3" customWidth="1"/>
    <col min="1539" max="1539" width="1.140625" style="3" customWidth="1"/>
    <col min="1540" max="1540" width="18" style="3" bestFit="1" customWidth="1"/>
    <col min="1541" max="1541" width="1" style="3" customWidth="1"/>
    <col min="1542" max="1542" width="18.28515625" style="3" bestFit="1" customWidth="1"/>
    <col min="1543" max="1543" width="1" style="3" customWidth="1"/>
    <col min="1544" max="1544" width="23.5703125" style="3" bestFit="1" customWidth="1"/>
    <col min="1545" max="1545" width="0.7109375" style="3" customWidth="1"/>
    <col min="1546" max="1546" width="26.7109375" style="3" bestFit="1" customWidth="1"/>
    <col min="1547" max="1547" width="2" style="3" bestFit="1" customWidth="1"/>
    <col min="1548" max="1548" width="24.140625" style="3" customWidth="1"/>
    <col min="1549" max="1549" width="16.28515625" style="3" bestFit="1" customWidth="1"/>
    <col min="1550" max="1550" width="10.7109375" style="3"/>
    <col min="1551" max="1551" width="14.7109375" style="3" bestFit="1" customWidth="1"/>
    <col min="1552" max="1552" width="10.7109375" style="3"/>
    <col min="1553" max="1553" width="14.7109375" style="3" customWidth="1"/>
    <col min="1554" max="1793" width="10.7109375" style="3"/>
    <col min="1794" max="1794" width="63" style="3" customWidth="1"/>
    <col min="1795" max="1795" width="1.140625" style="3" customWidth="1"/>
    <col min="1796" max="1796" width="18" style="3" bestFit="1" customWidth="1"/>
    <col min="1797" max="1797" width="1" style="3" customWidth="1"/>
    <col min="1798" max="1798" width="18.28515625" style="3" bestFit="1" customWidth="1"/>
    <col min="1799" max="1799" width="1" style="3" customWidth="1"/>
    <col min="1800" max="1800" width="23.5703125" style="3" bestFit="1" customWidth="1"/>
    <col min="1801" max="1801" width="0.7109375" style="3" customWidth="1"/>
    <col min="1802" max="1802" width="26.7109375" style="3" bestFit="1" customWidth="1"/>
    <col min="1803" max="1803" width="2" style="3" bestFit="1" customWidth="1"/>
    <col min="1804" max="1804" width="24.140625" style="3" customWidth="1"/>
    <col min="1805" max="1805" width="16.28515625" style="3" bestFit="1" customWidth="1"/>
    <col min="1806" max="1806" width="10.7109375" style="3"/>
    <col min="1807" max="1807" width="14.7109375" style="3" bestFit="1" customWidth="1"/>
    <col min="1808" max="1808" width="10.7109375" style="3"/>
    <col min="1809" max="1809" width="14.7109375" style="3" customWidth="1"/>
    <col min="1810" max="2049" width="10.7109375" style="3"/>
    <col min="2050" max="2050" width="63" style="3" customWidth="1"/>
    <col min="2051" max="2051" width="1.140625" style="3" customWidth="1"/>
    <col min="2052" max="2052" width="18" style="3" bestFit="1" customWidth="1"/>
    <col min="2053" max="2053" width="1" style="3" customWidth="1"/>
    <col min="2054" max="2054" width="18.28515625" style="3" bestFit="1" customWidth="1"/>
    <col min="2055" max="2055" width="1" style="3" customWidth="1"/>
    <col min="2056" max="2056" width="23.5703125" style="3" bestFit="1" customWidth="1"/>
    <col min="2057" max="2057" width="0.7109375" style="3" customWidth="1"/>
    <col min="2058" max="2058" width="26.7109375" style="3" bestFit="1" customWidth="1"/>
    <col min="2059" max="2059" width="2" style="3" bestFit="1" customWidth="1"/>
    <col min="2060" max="2060" width="24.140625" style="3" customWidth="1"/>
    <col min="2061" max="2061" width="16.28515625" style="3" bestFit="1" customWidth="1"/>
    <col min="2062" max="2062" width="10.7109375" style="3"/>
    <col min="2063" max="2063" width="14.7109375" style="3" bestFit="1" customWidth="1"/>
    <col min="2064" max="2064" width="10.7109375" style="3"/>
    <col min="2065" max="2065" width="14.7109375" style="3" customWidth="1"/>
    <col min="2066" max="2305" width="10.7109375" style="3"/>
    <col min="2306" max="2306" width="63" style="3" customWidth="1"/>
    <col min="2307" max="2307" width="1.140625" style="3" customWidth="1"/>
    <col min="2308" max="2308" width="18" style="3" bestFit="1" customWidth="1"/>
    <col min="2309" max="2309" width="1" style="3" customWidth="1"/>
    <col min="2310" max="2310" width="18.28515625" style="3" bestFit="1" customWidth="1"/>
    <col min="2311" max="2311" width="1" style="3" customWidth="1"/>
    <col min="2312" max="2312" width="23.5703125" style="3" bestFit="1" customWidth="1"/>
    <col min="2313" max="2313" width="0.7109375" style="3" customWidth="1"/>
    <col min="2314" max="2314" width="26.7109375" style="3" bestFit="1" customWidth="1"/>
    <col min="2315" max="2315" width="2" style="3" bestFit="1" customWidth="1"/>
    <col min="2316" max="2316" width="24.140625" style="3" customWidth="1"/>
    <col min="2317" max="2317" width="16.28515625" style="3" bestFit="1" customWidth="1"/>
    <col min="2318" max="2318" width="10.7109375" style="3"/>
    <col min="2319" max="2319" width="14.7109375" style="3" bestFit="1" customWidth="1"/>
    <col min="2320" max="2320" width="10.7109375" style="3"/>
    <col min="2321" max="2321" width="14.7109375" style="3" customWidth="1"/>
    <col min="2322" max="2561" width="10.7109375" style="3"/>
    <col min="2562" max="2562" width="63" style="3" customWidth="1"/>
    <col min="2563" max="2563" width="1.140625" style="3" customWidth="1"/>
    <col min="2564" max="2564" width="18" style="3" bestFit="1" customWidth="1"/>
    <col min="2565" max="2565" width="1" style="3" customWidth="1"/>
    <col min="2566" max="2566" width="18.28515625" style="3" bestFit="1" customWidth="1"/>
    <col min="2567" max="2567" width="1" style="3" customWidth="1"/>
    <col min="2568" max="2568" width="23.5703125" style="3" bestFit="1" customWidth="1"/>
    <col min="2569" max="2569" width="0.7109375" style="3" customWidth="1"/>
    <col min="2570" max="2570" width="26.7109375" style="3" bestFit="1" customWidth="1"/>
    <col min="2571" max="2571" width="2" style="3" bestFit="1" customWidth="1"/>
    <col min="2572" max="2572" width="24.140625" style="3" customWidth="1"/>
    <col min="2573" max="2573" width="16.28515625" style="3" bestFit="1" customWidth="1"/>
    <col min="2574" max="2574" width="10.7109375" style="3"/>
    <col min="2575" max="2575" width="14.7109375" style="3" bestFit="1" customWidth="1"/>
    <col min="2576" max="2576" width="10.7109375" style="3"/>
    <col min="2577" max="2577" width="14.7109375" style="3" customWidth="1"/>
    <col min="2578" max="2817" width="10.7109375" style="3"/>
    <col min="2818" max="2818" width="63" style="3" customWidth="1"/>
    <col min="2819" max="2819" width="1.140625" style="3" customWidth="1"/>
    <col min="2820" max="2820" width="18" style="3" bestFit="1" customWidth="1"/>
    <col min="2821" max="2821" width="1" style="3" customWidth="1"/>
    <col min="2822" max="2822" width="18.28515625" style="3" bestFit="1" customWidth="1"/>
    <col min="2823" max="2823" width="1" style="3" customWidth="1"/>
    <col min="2824" max="2824" width="23.5703125" style="3" bestFit="1" customWidth="1"/>
    <col min="2825" max="2825" width="0.7109375" style="3" customWidth="1"/>
    <col min="2826" max="2826" width="26.7109375" style="3" bestFit="1" customWidth="1"/>
    <col min="2827" max="2827" width="2" style="3" bestFit="1" customWidth="1"/>
    <col min="2828" max="2828" width="24.140625" style="3" customWidth="1"/>
    <col min="2829" max="2829" width="16.28515625" style="3" bestFit="1" customWidth="1"/>
    <col min="2830" max="2830" width="10.7109375" style="3"/>
    <col min="2831" max="2831" width="14.7109375" style="3" bestFit="1" customWidth="1"/>
    <col min="2832" max="2832" width="10.7109375" style="3"/>
    <col min="2833" max="2833" width="14.7109375" style="3" customWidth="1"/>
    <col min="2834" max="3073" width="10.7109375" style="3"/>
    <col min="3074" max="3074" width="63" style="3" customWidth="1"/>
    <col min="3075" max="3075" width="1.140625" style="3" customWidth="1"/>
    <col min="3076" max="3076" width="18" style="3" bestFit="1" customWidth="1"/>
    <col min="3077" max="3077" width="1" style="3" customWidth="1"/>
    <col min="3078" max="3078" width="18.28515625" style="3" bestFit="1" customWidth="1"/>
    <col min="3079" max="3079" width="1" style="3" customWidth="1"/>
    <col min="3080" max="3080" width="23.5703125" style="3" bestFit="1" customWidth="1"/>
    <col min="3081" max="3081" width="0.7109375" style="3" customWidth="1"/>
    <col min="3082" max="3082" width="26.7109375" style="3" bestFit="1" customWidth="1"/>
    <col min="3083" max="3083" width="2" style="3" bestFit="1" customWidth="1"/>
    <col min="3084" max="3084" width="24.140625" style="3" customWidth="1"/>
    <col min="3085" max="3085" width="16.28515625" style="3" bestFit="1" customWidth="1"/>
    <col min="3086" max="3086" width="10.7109375" style="3"/>
    <col min="3087" max="3087" width="14.7109375" style="3" bestFit="1" customWidth="1"/>
    <col min="3088" max="3088" width="10.7109375" style="3"/>
    <col min="3089" max="3089" width="14.7109375" style="3" customWidth="1"/>
    <col min="3090" max="3329" width="10.7109375" style="3"/>
    <col min="3330" max="3330" width="63" style="3" customWidth="1"/>
    <col min="3331" max="3331" width="1.140625" style="3" customWidth="1"/>
    <col min="3332" max="3332" width="18" style="3" bestFit="1" customWidth="1"/>
    <col min="3333" max="3333" width="1" style="3" customWidth="1"/>
    <col min="3334" max="3334" width="18.28515625" style="3" bestFit="1" customWidth="1"/>
    <col min="3335" max="3335" width="1" style="3" customWidth="1"/>
    <col min="3336" max="3336" width="23.5703125" style="3" bestFit="1" customWidth="1"/>
    <col min="3337" max="3337" width="0.7109375" style="3" customWidth="1"/>
    <col min="3338" max="3338" width="26.7109375" style="3" bestFit="1" customWidth="1"/>
    <col min="3339" max="3339" width="2" style="3" bestFit="1" customWidth="1"/>
    <col min="3340" max="3340" width="24.140625" style="3" customWidth="1"/>
    <col min="3341" max="3341" width="16.28515625" style="3" bestFit="1" customWidth="1"/>
    <col min="3342" max="3342" width="10.7109375" style="3"/>
    <col min="3343" max="3343" width="14.7109375" style="3" bestFit="1" customWidth="1"/>
    <col min="3344" max="3344" width="10.7109375" style="3"/>
    <col min="3345" max="3345" width="14.7109375" style="3" customWidth="1"/>
    <col min="3346" max="3585" width="10.7109375" style="3"/>
    <col min="3586" max="3586" width="63" style="3" customWidth="1"/>
    <col min="3587" max="3587" width="1.140625" style="3" customWidth="1"/>
    <col min="3588" max="3588" width="18" style="3" bestFit="1" customWidth="1"/>
    <col min="3589" max="3589" width="1" style="3" customWidth="1"/>
    <col min="3590" max="3590" width="18.28515625" style="3" bestFit="1" customWidth="1"/>
    <col min="3591" max="3591" width="1" style="3" customWidth="1"/>
    <col min="3592" max="3592" width="23.5703125" style="3" bestFit="1" customWidth="1"/>
    <col min="3593" max="3593" width="0.7109375" style="3" customWidth="1"/>
    <col min="3594" max="3594" width="26.7109375" style="3" bestFit="1" customWidth="1"/>
    <col min="3595" max="3595" width="2" style="3" bestFit="1" customWidth="1"/>
    <col min="3596" max="3596" width="24.140625" style="3" customWidth="1"/>
    <col min="3597" max="3597" width="16.28515625" style="3" bestFit="1" customWidth="1"/>
    <col min="3598" max="3598" width="10.7109375" style="3"/>
    <col min="3599" max="3599" width="14.7109375" style="3" bestFit="1" customWidth="1"/>
    <col min="3600" max="3600" width="10.7109375" style="3"/>
    <col min="3601" max="3601" width="14.7109375" style="3" customWidth="1"/>
    <col min="3602" max="3841" width="10.7109375" style="3"/>
    <col min="3842" max="3842" width="63" style="3" customWidth="1"/>
    <col min="3843" max="3843" width="1.140625" style="3" customWidth="1"/>
    <col min="3844" max="3844" width="18" style="3" bestFit="1" customWidth="1"/>
    <col min="3845" max="3845" width="1" style="3" customWidth="1"/>
    <col min="3846" max="3846" width="18.28515625" style="3" bestFit="1" customWidth="1"/>
    <col min="3847" max="3847" width="1" style="3" customWidth="1"/>
    <col min="3848" max="3848" width="23.5703125" style="3" bestFit="1" customWidth="1"/>
    <col min="3849" max="3849" width="0.7109375" style="3" customWidth="1"/>
    <col min="3850" max="3850" width="26.7109375" style="3" bestFit="1" customWidth="1"/>
    <col min="3851" max="3851" width="2" style="3" bestFit="1" customWidth="1"/>
    <col min="3852" max="3852" width="24.140625" style="3" customWidth="1"/>
    <col min="3853" max="3853" width="16.28515625" style="3" bestFit="1" customWidth="1"/>
    <col min="3854" max="3854" width="10.7109375" style="3"/>
    <col min="3855" max="3855" width="14.7109375" style="3" bestFit="1" customWidth="1"/>
    <col min="3856" max="3856" width="10.7109375" style="3"/>
    <col min="3857" max="3857" width="14.7109375" style="3" customWidth="1"/>
    <col min="3858" max="4097" width="10.7109375" style="3"/>
    <col min="4098" max="4098" width="63" style="3" customWidth="1"/>
    <col min="4099" max="4099" width="1.140625" style="3" customWidth="1"/>
    <col min="4100" max="4100" width="18" style="3" bestFit="1" customWidth="1"/>
    <col min="4101" max="4101" width="1" style="3" customWidth="1"/>
    <col min="4102" max="4102" width="18.28515625" style="3" bestFit="1" customWidth="1"/>
    <col min="4103" max="4103" width="1" style="3" customWidth="1"/>
    <col min="4104" max="4104" width="23.5703125" style="3" bestFit="1" customWidth="1"/>
    <col min="4105" max="4105" width="0.7109375" style="3" customWidth="1"/>
    <col min="4106" max="4106" width="26.7109375" style="3" bestFit="1" customWidth="1"/>
    <col min="4107" max="4107" width="2" style="3" bestFit="1" customWidth="1"/>
    <col min="4108" max="4108" width="24.140625" style="3" customWidth="1"/>
    <col min="4109" max="4109" width="16.28515625" style="3" bestFit="1" customWidth="1"/>
    <col min="4110" max="4110" width="10.7109375" style="3"/>
    <col min="4111" max="4111" width="14.7109375" style="3" bestFit="1" customWidth="1"/>
    <col min="4112" max="4112" width="10.7109375" style="3"/>
    <col min="4113" max="4113" width="14.7109375" style="3" customWidth="1"/>
    <col min="4114" max="4353" width="10.7109375" style="3"/>
    <col min="4354" max="4354" width="63" style="3" customWidth="1"/>
    <col min="4355" max="4355" width="1.140625" style="3" customWidth="1"/>
    <col min="4356" max="4356" width="18" style="3" bestFit="1" customWidth="1"/>
    <col min="4357" max="4357" width="1" style="3" customWidth="1"/>
    <col min="4358" max="4358" width="18.28515625" style="3" bestFit="1" customWidth="1"/>
    <col min="4359" max="4359" width="1" style="3" customWidth="1"/>
    <col min="4360" max="4360" width="23.5703125" style="3" bestFit="1" customWidth="1"/>
    <col min="4361" max="4361" width="0.7109375" style="3" customWidth="1"/>
    <col min="4362" max="4362" width="26.7109375" style="3" bestFit="1" customWidth="1"/>
    <col min="4363" max="4363" width="2" style="3" bestFit="1" customWidth="1"/>
    <col min="4364" max="4364" width="24.140625" style="3" customWidth="1"/>
    <col min="4365" max="4365" width="16.28515625" style="3" bestFit="1" customWidth="1"/>
    <col min="4366" max="4366" width="10.7109375" style="3"/>
    <col min="4367" max="4367" width="14.7109375" style="3" bestFit="1" customWidth="1"/>
    <col min="4368" max="4368" width="10.7109375" style="3"/>
    <col min="4369" max="4369" width="14.7109375" style="3" customWidth="1"/>
    <col min="4370" max="4609" width="10.7109375" style="3"/>
    <col min="4610" max="4610" width="63" style="3" customWidth="1"/>
    <col min="4611" max="4611" width="1.140625" style="3" customWidth="1"/>
    <col min="4612" max="4612" width="18" style="3" bestFit="1" customWidth="1"/>
    <col min="4613" max="4613" width="1" style="3" customWidth="1"/>
    <col min="4614" max="4614" width="18.28515625" style="3" bestFit="1" customWidth="1"/>
    <col min="4615" max="4615" width="1" style="3" customWidth="1"/>
    <col min="4616" max="4616" width="23.5703125" style="3" bestFit="1" customWidth="1"/>
    <col min="4617" max="4617" width="0.7109375" style="3" customWidth="1"/>
    <col min="4618" max="4618" width="26.7109375" style="3" bestFit="1" customWidth="1"/>
    <col min="4619" max="4619" width="2" style="3" bestFit="1" customWidth="1"/>
    <col min="4620" max="4620" width="24.140625" style="3" customWidth="1"/>
    <col min="4621" max="4621" width="16.28515625" style="3" bestFit="1" customWidth="1"/>
    <col min="4622" max="4622" width="10.7109375" style="3"/>
    <col min="4623" max="4623" width="14.7109375" style="3" bestFit="1" customWidth="1"/>
    <col min="4624" max="4624" width="10.7109375" style="3"/>
    <col min="4625" max="4625" width="14.7109375" style="3" customWidth="1"/>
    <col min="4626" max="4865" width="10.7109375" style="3"/>
    <col min="4866" max="4866" width="63" style="3" customWidth="1"/>
    <col min="4867" max="4867" width="1.140625" style="3" customWidth="1"/>
    <col min="4868" max="4868" width="18" style="3" bestFit="1" customWidth="1"/>
    <col min="4869" max="4869" width="1" style="3" customWidth="1"/>
    <col min="4870" max="4870" width="18.28515625" style="3" bestFit="1" customWidth="1"/>
    <col min="4871" max="4871" width="1" style="3" customWidth="1"/>
    <col min="4872" max="4872" width="23.5703125" style="3" bestFit="1" customWidth="1"/>
    <col min="4873" max="4873" width="0.7109375" style="3" customWidth="1"/>
    <col min="4874" max="4874" width="26.7109375" style="3" bestFit="1" customWidth="1"/>
    <col min="4875" max="4875" width="2" style="3" bestFit="1" customWidth="1"/>
    <col min="4876" max="4876" width="24.140625" style="3" customWidth="1"/>
    <col min="4877" max="4877" width="16.28515625" style="3" bestFit="1" customWidth="1"/>
    <col min="4878" max="4878" width="10.7109375" style="3"/>
    <col min="4879" max="4879" width="14.7109375" style="3" bestFit="1" customWidth="1"/>
    <col min="4880" max="4880" width="10.7109375" style="3"/>
    <col min="4881" max="4881" width="14.7109375" style="3" customWidth="1"/>
    <col min="4882" max="5121" width="10.7109375" style="3"/>
    <col min="5122" max="5122" width="63" style="3" customWidth="1"/>
    <col min="5123" max="5123" width="1.140625" style="3" customWidth="1"/>
    <col min="5124" max="5124" width="18" style="3" bestFit="1" customWidth="1"/>
    <col min="5125" max="5125" width="1" style="3" customWidth="1"/>
    <col min="5126" max="5126" width="18.28515625" style="3" bestFit="1" customWidth="1"/>
    <col min="5127" max="5127" width="1" style="3" customWidth="1"/>
    <col min="5128" max="5128" width="23.5703125" style="3" bestFit="1" customWidth="1"/>
    <col min="5129" max="5129" width="0.7109375" style="3" customWidth="1"/>
    <col min="5130" max="5130" width="26.7109375" style="3" bestFit="1" customWidth="1"/>
    <col min="5131" max="5131" width="2" style="3" bestFit="1" customWidth="1"/>
    <col min="5132" max="5132" width="24.140625" style="3" customWidth="1"/>
    <col min="5133" max="5133" width="16.28515625" style="3" bestFit="1" customWidth="1"/>
    <col min="5134" max="5134" width="10.7109375" style="3"/>
    <col min="5135" max="5135" width="14.7109375" style="3" bestFit="1" customWidth="1"/>
    <col min="5136" max="5136" width="10.7109375" style="3"/>
    <col min="5137" max="5137" width="14.7109375" style="3" customWidth="1"/>
    <col min="5138" max="5377" width="10.7109375" style="3"/>
    <col min="5378" max="5378" width="63" style="3" customWidth="1"/>
    <col min="5379" max="5379" width="1.140625" style="3" customWidth="1"/>
    <col min="5380" max="5380" width="18" style="3" bestFit="1" customWidth="1"/>
    <col min="5381" max="5381" width="1" style="3" customWidth="1"/>
    <col min="5382" max="5382" width="18.28515625" style="3" bestFit="1" customWidth="1"/>
    <col min="5383" max="5383" width="1" style="3" customWidth="1"/>
    <col min="5384" max="5384" width="23.5703125" style="3" bestFit="1" customWidth="1"/>
    <col min="5385" max="5385" width="0.7109375" style="3" customWidth="1"/>
    <col min="5386" max="5386" width="26.7109375" style="3" bestFit="1" customWidth="1"/>
    <col min="5387" max="5387" width="2" style="3" bestFit="1" customWidth="1"/>
    <col min="5388" max="5388" width="24.140625" style="3" customWidth="1"/>
    <col min="5389" max="5389" width="16.28515625" style="3" bestFit="1" customWidth="1"/>
    <col min="5390" max="5390" width="10.7109375" style="3"/>
    <col min="5391" max="5391" width="14.7109375" style="3" bestFit="1" customWidth="1"/>
    <col min="5392" max="5392" width="10.7109375" style="3"/>
    <col min="5393" max="5393" width="14.7109375" style="3" customWidth="1"/>
    <col min="5394" max="5633" width="10.7109375" style="3"/>
    <col min="5634" max="5634" width="63" style="3" customWidth="1"/>
    <col min="5635" max="5635" width="1.140625" style="3" customWidth="1"/>
    <col min="5636" max="5636" width="18" style="3" bestFit="1" customWidth="1"/>
    <col min="5637" max="5637" width="1" style="3" customWidth="1"/>
    <col min="5638" max="5638" width="18.28515625" style="3" bestFit="1" customWidth="1"/>
    <col min="5639" max="5639" width="1" style="3" customWidth="1"/>
    <col min="5640" max="5640" width="23.5703125" style="3" bestFit="1" customWidth="1"/>
    <col min="5641" max="5641" width="0.7109375" style="3" customWidth="1"/>
    <col min="5642" max="5642" width="26.7109375" style="3" bestFit="1" customWidth="1"/>
    <col min="5643" max="5643" width="2" style="3" bestFit="1" customWidth="1"/>
    <col min="5644" max="5644" width="24.140625" style="3" customWidth="1"/>
    <col min="5645" max="5645" width="16.28515625" style="3" bestFit="1" customWidth="1"/>
    <col min="5646" max="5646" width="10.7109375" style="3"/>
    <col min="5647" max="5647" width="14.7109375" style="3" bestFit="1" customWidth="1"/>
    <col min="5648" max="5648" width="10.7109375" style="3"/>
    <col min="5649" max="5649" width="14.7109375" style="3" customWidth="1"/>
    <col min="5650" max="5889" width="10.7109375" style="3"/>
    <col min="5890" max="5890" width="63" style="3" customWidth="1"/>
    <col min="5891" max="5891" width="1.140625" style="3" customWidth="1"/>
    <col min="5892" max="5892" width="18" style="3" bestFit="1" customWidth="1"/>
    <col min="5893" max="5893" width="1" style="3" customWidth="1"/>
    <col min="5894" max="5894" width="18.28515625" style="3" bestFit="1" customWidth="1"/>
    <col min="5895" max="5895" width="1" style="3" customWidth="1"/>
    <col min="5896" max="5896" width="23.5703125" style="3" bestFit="1" customWidth="1"/>
    <col min="5897" max="5897" width="0.7109375" style="3" customWidth="1"/>
    <col min="5898" max="5898" width="26.7109375" style="3" bestFit="1" customWidth="1"/>
    <col min="5899" max="5899" width="2" style="3" bestFit="1" customWidth="1"/>
    <col min="5900" max="5900" width="24.140625" style="3" customWidth="1"/>
    <col min="5901" max="5901" width="16.28515625" style="3" bestFit="1" customWidth="1"/>
    <col min="5902" max="5902" width="10.7109375" style="3"/>
    <col min="5903" max="5903" width="14.7109375" style="3" bestFit="1" customWidth="1"/>
    <col min="5904" max="5904" width="10.7109375" style="3"/>
    <col min="5905" max="5905" width="14.7109375" style="3" customWidth="1"/>
    <col min="5906" max="6145" width="10.7109375" style="3"/>
    <col min="6146" max="6146" width="63" style="3" customWidth="1"/>
    <col min="6147" max="6147" width="1.140625" style="3" customWidth="1"/>
    <col min="6148" max="6148" width="18" style="3" bestFit="1" customWidth="1"/>
    <col min="6149" max="6149" width="1" style="3" customWidth="1"/>
    <col min="6150" max="6150" width="18.28515625" style="3" bestFit="1" customWidth="1"/>
    <col min="6151" max="6151" width="1" style="3" customWidth="1"/>
    <col min="6152" max="6152" width="23.5703125" style="3" bestFit="1" customWidth="1"/>
    <col min="6153" max="6153" width="0.7109375" style="3" customWidth="1"/>
    <col min="6154" max="6154" width="26.7109375" style="3" bestFit="1" customWidth="1"/>
    <col min="6155" max="6155" width="2" style="3" bestFit="1" customWidth="1"/>
    <col min="6156" max="6156" width="24.140625" style="3" customWidth="1"/>
    <col min="6157" max="6157" width="16.28515625" style="3" bestFit="1" customWidth="1"/>
    <col min="6158" max="6158" width="10.7109375" style="3"/>
    <col min="6159" max="6159" width="14.7109375" style="3" bestFit="1" customWidth="1"/>
    <col min="6160" max="6160" width="10.7109375" style="3"/>
    <col min="6161" max="6161" width="14.7109375" style="3" customWidth="1"/>
    <col min="6162" max="6401" width="10.7109375" style="3"/>
    <col min="6402" max="6402" width="63" style="3" customWidth="1"/>
    <col min="6403" max="6403" width="1.140625" style="3" customWidth="1"/>
    <col min="6404" max="6404" width="18" style="3" bestFit="1" customWidth="1"/>
    <col min="6405" max="6405" width="1" style="3" customWidth="1"/>
    <col min="6406" max="6406" width="18.28515625" style="3" bestFit="1" customWidth="1"/>
    <col min="6407" max="6407" width="1" style="3" customWidth="1"/>
    <col min="6408" max="6408" width="23.5703125" style="3" bestFit="1" customWidth="1"/>
    <col min="6409" max="6409" width="0.7109375" style="3" customWidth="1"/>
    <col min="6410" max="6410" width="26.7109375" style="3" bestFit="1" customWidth="1"/>
    <col min="6411" max="6411" width="2" style="3" bestFit="1" customWidth="1"/>
    <col min="6412" max="6412" width="24.140625" style="3" customWidth="1"/>
    <col min="6413" max="6413" width="16.28515625" style="3" bestFit="1" customWidth="1"/>
    <col min="6414" max="6414" width="10.7109375" style="3"/>
    <col min="6415" max="6415" width="14.7109375" style="3" bestFit="1" customWidth="1"/>
    <col min="6416" max="6416" width="10.7109375" style="3"/>
    <col min="6417" max="6417" width="14.7109375" style="3" customWidth="1"/>
    <col min="6418" max="6657" width="10.7109375" style="3"/>
    <col min="6658" max="6658" width="63" style="3" customWidth="1"/>
    <col min="6659" max="6659" width="1.140625" style="3" customWidth="1"/>
    <col min="6660" max="6660" width="18" style="3" bestFit="1" customWidth="1"/>
    <col min="6661" max="6661" width="1" style="3" customWidth="1"/>
    <col min="6662" max="6662" width="18.28515625" style="3" bestFit="1" customWidth="1"/>
    <col min="6663" max="6663" width="1" style="3" customWidth="1"/>
    <col min="6664" max="6664" width="23.5703125" style="3" bestFit="1" customWidth="1"/>
    <col min="6665" max="6665" width="0.7109375" style="3" customWidth="1"/>
    <col min="6666" max="6666" width="26.7109375" style="3" bestFit="1" customWidth="1"/>
    <col min="6667" max="6667" width="2" style="3" bestFit="1" customWidth="1"/>
    <col min="6668" max="6668" width="24.140625" style="3" customWidth="1"/>
    <col min="6669" max="6669" width="16.28515625" style="3" bestFit="1" customWidth="1"/>
    <col min="6670" max="6670" width="10.7109375" style="3"/>
    <col min="6671" max="6671" width="14.7109375" style="3" bestFit="1" customWidth="1"/>
    <col min="6672" max="6672" width="10.7109375" style="3"/>
    <col min="6673" max="6673" width="14.7109375" style="3" customWidth="1"/>
    <col min="6674" max="6913" width="10.7109375" style="3"/>
    <col min="6914" max="6914" width="63" style="3" customWidth="1"/>
    <col min="6915" max="6915" width="1.140625" style="3" customWidth="1"/>
    <col min="6916" max="6916" width="18" style="3" bestFit="1" customWidth="1"/>
    <col min="6917" max="6917" width="1" style="3" customWidth="1"/>
    <col min="6918" max="6918" width="18.28515625" style="3" bestFit="1" customWidth="1"/>
    <col min="6919" max="6919" width="1" style="3" customWidth="1"/>
    <col min="6920" max="6920" width="23.5703125" style="3" bestFit="1" customWidth="1"/>
    <col min="6921" max="6921" width="0.7109375" style="3" customWidth="1"/>
    <col min="6922" max="6922" width="26.7109375" style="3" bestFit="1" customWidth="1"/>
    <col min="6923" max="6923" width="2" style="3" bestFit="1" customWidth="1"/>
    <col min="6924" max="6924" width="24.140625" style="3" customWidth="1"/>
    <col min="6925" max="6925" width="16.28515625" style="3" bestFit="1" customWidth="1"/>
    <col min="6926" max="6926" width="10.7109375" style="3"/>
    <col min="6927" max="6927" width="14.7109375" style="3" bestFit="1" customWidth="1"/>
    <col min="6928" max="6928" width="10.7109375" style="3"/>
    <col min="6929" max="6929" width="14.7109375" style="3" customWidth="1"/>
    <col min="6930" max="7169" width="10.7109375" style="3"/>
    <col min="7170" max="7170" width="63" style="3" customWidth="1"/>
    <col min="7171" max="7171" width="1.140625" style="3" customWidth="1"/>
    <col min="7172" max="7172" width="18" style="3" bestFit="1" customWidth="1"/>
    <col min="7173" max="7173" width="1" style="3" customWidth="1"/>
    <col min="7174" max="7174" width="18.28515625" style="3" bestFit="1" customWidth="1"/>
    <col min="7175" max="7175" width="1" style="3" customWidth="1"/>
    <col min="7176" max="7176" width="23.5703125" style="3" bestFit="1" customWidth="1"/>
    <col min="7177" max="7177" width="0.7109375" style="3" customWidth="1"/>
    <col min="7178" max="7178" width="26.7109375" style="3" bestFit="1" customWidth="1"/>
    <col min="7179" max="7179" width="2" style="3" bestFit="1" customWidth="1"/>
    <col min="7180" max="7180" width="24.140625" style="3" customWidth="1"/>
    <col min="7181" max="7181" width="16.28515625" style="3" bestFit="1" customWidth="1"/>
    <col min="7182" max="7182" width="10.7109375" style="3"/>
    <col min="7183" max="7183" width="14.7109375" style="3" bestFit="1" customWidth="1"/>
    <col min="7184" max="7184" width="10.7109375" style="3"/>
    <col min="7185" max="7185" width="14.7109375" style="3" customWidth="1"/>
    <col min="7186" max="7425" width="10.7109375" style="3"/>
    <col min="7426" max="7426" width="63" style="3" customWidth="1"/>
    <col min="7427" max="7427" width="1.140625" style="3" customWidth="1"/>
    <col min="7428" max="7428" width="18" style="3" bestFit="1" customWidth="1"/>
    <col min="7429" max="7429" width="1" style="3" customWidth="1"/>
    <col min="7430" max="7430" width="18.28515625" style="3" bestFit="1" customWidth="1"/>
    <col min="7431" max="7431" width="1" style="3" customWidth="1"/>
    <col min="7432" max="7432" width="23.5703125" style="3" bestFit="1" customWidth="1"/>
    <col min="7433" max="7433" width="0.7109375" style="3" customWidth="1"/>
    <col min="7434" max="7434" width="26.7109375" style="3" bestFit="1" customWidth="1"/>
    <col min="7435" max="7435" width="2" style="3" bestFit="1" customWidth="1"/>
    <col min="7436" max="7436" width="24.140625" style="3" customWidth="1"/>
    <col min="7437" max="7437" width="16.28515625" style="3" bestFit="1" customWidth="1"/>
    <col min="7438" max="7438" width="10.7109375" style="3"/>
    <col min="7439" max="7439" width="14.7109375" style="3" bestFit="1" customWidth="1"/>
    <col min="7440" max="7440" width="10.7109375" style="3"/>
    <col min="7441" max="7441" width="14.7109375" style="3" customWidth="1"/>
    <col min="7442" max="7681" width="10.7109375" style="3"/>
    <col min="7682" max="7682" width="63" style="3" customWidth="1"/>
    <col min="7683" max="7683" width="1.140625" style="3" customWidth="1"/>
    <col min="7684" max="7684" width="18" style="3" bestFit="1" customWidth="1"/>
    <col min="7685" max="7685" width="1" style="3" customWidth="1"/>
    <col min="7686" max="7686" width="18.28515625" style="3" bestFit="1" customWidth="1"/>
    <col min="7687" max="7687" width="1" style="3" customWidth="1"/>
    <col min="7688" max="7688" width="23.5703125" style="3" bestFit="1" customWidth="1"/>
    <col min="7689" max="7689" width="0.7109375" style="3" customWidth="1"/>
    <col min="7690" max="7690" width="26.7109375" style="3" bestFit="1" customWidth="1"/>
    <col min="7691" max="7691" width="2" style="3" bestFit="1" customWidth="1"/>
    <col min="7692" max="7692" width="24.140625" style="3" customWidth="1"/>
    <col min="7693" max="7693" width="16.28515625" style="3" bestFit="1" customWidth="1"/>
    <col min="7694" max="7694" width="10.7109375" style="3"/>
    <col min="7695" max="7695" width="14.7109375" style="3" bestFit="1" customWidth="1"/>
    <col min="7696" max="7696" width="10.7109375" style="3"/>
    <col min="7697" max="7697" width="14.7109375" style="3" customWidth="1"/>
    <col min="7698" max="7937" width="10.7109375" style="3"/>
    <col min="7938" max="7938" width="63" style="3" customWidth="1"/>
    <col min="7939" max="7939" width="1.140625" style="3" customWidth="1"/>
    <col min="7940" max="7940" width="18" style="3" bestFit="1" customWidth="1"/>
    <col min="7941" max="7941" width="1" style="3" customWidth="1"/>
    <col min="7942" max="7942" width="18.28515625" style="3" bestFit="1" customWidth="1"/>
    <col min="7943" max="7943" width="1" style="3" customWidth="1"/>
    <col min="7944" max="7944" width="23.5703125" style="3" bestFit="1" customWidth="1"/>
    <col min="7945" max="7945" width="0.7109375" style="3" customWidth="1"/>
    <col min="7946" max="7946" width="26.7109375" style="3" bestFit="1" customWidth="1"/>
    <col min="7947" max="7947" width="2" style="3" bestFit="1" customWidth="1"/>
    <col min="7948" max="7948" width="24.140625" style="3" customWidth="1"/>
    <col min="7949" max="7949" width="16.28515625" style="3" bestFit="1" customWidth="1"/>
    <col min="7950" max="7950" width="10.7109375" style="3"/>
    <col min="7951" max="7951" width="14.7109375" style="3" bestFit="1" customWidth="1"/>
    <col min="7952" max="7952" width="10.7109375" style="3"/>
    <col min="7953" max="7953" width="14.7109375" style="3" customWidth="1"/>
    <col min="7954" max="8193" width="10.7109375" style="3"/>
    <col min="8194" max="8194" width="63" style="3" customWidth="1"/>
    <col min="8195" max="8195" width="1.140625" style="3" customWidth="1"/>
    <col min="8196" max="8196" width="18" style="3" bestFit="1" customWidth="1"/>
    <col min="8197" max="8197" width="1" style="3" customWidth="1"/>
    <col min="8198" max="8198" width="18.28515625" style="3" bestFit="1" customWidth="1"/>
    <col min="8199" max="8199" width="1" style="3" customWidth="1"/>
    <col min="8200" max="8200" width="23.5703125" style="3" bestFit="1" customWidth="1"/>
    <col min="8201" max="8201" width="0.7109375" style="3" customWidth="1"/>
    <col min="8202" max="8202" width="26.7109375" style="3" bestFit="1" customWidth="1"/>
    <col min="8203" max="8203" width="2" style="3" bestFit="1" customWidth="1"/>
    <col min="8204" max="8204" width="24.140625" style="3" customWidth="1"/>
    <col min="8205" max="8205" width="16.28515625" style="3" bestFit="1" customWidth="1"/>
    <col min="8206" max="8206" width="10.7109375" style="3"/>
    <col min="8207" max="8207" width="14.7109375" style="3" bestFit="1" customWidth="1"/>
    <col min="8208" max="8208" width="10.7109375" style="3"/>
    <col min="8209" max="8209" width="14.7109375" style="3" customWidth="1"/>
    <col min="8210" max="8449" width="10.7109375" style="3"/>
    <col min="8450" max="8450" width="63" style="3" customWidth="1"/>
    <col min="8451" max="8451" width="1.140625" style="3" customWidth="1"/>
    <col min="8452" max="8452" width="18" style="3" bestFit="1" customWidth="1"/>
    <col min="8453" max="8453" width="1" style="3" customWidth="1"/>
    <col min="8454" max="8454" width="18.28515625" style="3" bestFit="1" customWidth="1"/>
    <col min="8455" max="8455" width="1" style="3" customWidth="1"/>
    <col min="8456" max="8456" width="23.5703125" style="3" bestFit="1" customWidth="1"/>
    <col min="8457" max="8457" width="0.7109375" style="3" customWidth="1"/>
    <col min="8458" max="8458" width="26.7109375" style="3" bestFit="1" customWidth="1"/>
    <col min="8459" max="8459" width="2" style="3" bestFit="1" customWidth="1"/>
    <col min="8460" max="8460" width="24.140625" style="3" customWidth="1"/>
    <col min="8461" max="8461" width="16.28515625" style="3" bestFit="1" customWidth="1"/>
    <col min="8462" max="8462" width="10.7109375" style="3"/>
    <col min="8463" max="8463" width="14.7109375" style="3" bestFit="1" customWidth="1"/>
    <col min="8464" max="8464" width="10.7109375" style="3"/>
    <col min="8465" max="8465" width="14.7109375" style="3" customWidth="1"/>
    <col min="8466" max="8705" width="10.7109375" style="3"/>
    <col min="8706" max="8706" width="63" style="3" customWidth="1"/>
    <col min="8707" max="8707" width="1.140625" style="3" customWidth="1"/>
    <col min="8708" max="8708" width="18" style="3" bestFit="1" customWidth="1"/>
    <col min="8709" max="8709" width="1" style="3" customWidth="1"/>
    <col min="8710" max="8710" width="18.28515625" style="3" bestFit="1" customWidth="1"/>
    <col min="8711" max="8711" width="1" style="3" customWidth="1"/>
    <col min="8712" max="8712" width="23.5703125" style="3" bestFit="1" customWidth="1"/>
    <col min="8713" max="8713" width="0.7109375" style="3" customWidth="1"/>
    <col min="8714" max="8714" width="26.7109375" style="3" bestFit="1" customWidth="1"/>
    <col min="8715" max="8715" width="2" style="3" bestFit="1" customWidth="1"/>
    <col min="8716" max="8716" width="24.140625" style="3" customWidth="1"/>
    <col min="8717" max="8717" width="16.28515625" style="3" bestFit="1" customWidth="1"/>
    <col min="8718" max="8718" width="10.7109375" style="3"/>
    <col min="8719" max="8719" width="14.7109375" style="3" bestFit="1" customWidth="1"/>
    <col min="8720" max="8720" width="10.7109375" style="3"/>
    <col min="8721" max="8721" width="14.7109375" style="3" customWidth="1"/>
    <col min="8722" max="8961" width="10.7109375" style="3"/>
    <col min="8962" max="8962" width="63" style="3" customWidth="1"/>
    <col min="8963" max="8963" width="1.140625" style="3" customWidth="1"/>
    <col min="8964" max="8964" width="18" style="3" bestFit="1" customWidth="1"/>
    <col min="8965" max="8965" width="1" style="3" customWidth="1"/>
    <col min="8966" max="8966" width="18.28515625" style="3" bestFit="1" customWidth="1"/>
    <col min="8967" max="8967" width="1" style="3" customWidth="1"/>
    <col min="8968" max="8968" width="23.5703125" style="3" bestFit="1" customWidth="1"/>
    <col min="8969" max="8969" width="0.7109375" style="3" customWidth="1"/>
    <col min="8970" max="8970" width="26.7109375" style="3" bestFit="1" customWidth="1"/>
    <col min="8971" max="8971" width="2" style="3" bestFit="1" customWidth="1"/>
    <col min="8972" max="8972" width="24.140625" style="3" customWidth="1"/>
    <col min="8973" max="8973" width="16.28515625" style="3" bestFit="1" customWidth="1"/>
    <col min="8974" max="8974" width="10.7109375" style="3"/>
    <col min="8975" max="8975" width="14.7109375" style="3" bestFit="1" customWidth="1"/>
    <col min="8976" max="8976" width="10.7109375" style="3"/>
    <col min="8977" max="8977" width="14.7109375" style="3" customWidth="1"/>
    <col min="8978" max="9217" width="10.7109375" style="3"/>
    <col min="9218" max="9218" width="63" style="3" customWidth="1"/>
    <col min="9219" max="9219" width="1.140625" style="3" customWidth="1"/>
    <col min="9220" max="9220" width="18" style="3" bestFit="1" customWidth="1"/>
    <col min="9221" max="9221" width="1" style="3" customWidth="1"/>
    <col min="9222" max="9222" width="18.28515625" style="3" bestFit="1" customWidth="1"/>
    <col min="9223" max="9223" width="1" style="3" customWidth="1"/>
    <col min="9224" max="9224" width="23.5703125" style="3" bestFit="1" customWidth="1"/>
    <col min="9225" max="9225" width="0.7109375" style="3" customWidth="1"/>
    <col min="9226" max="9226" width="26.7109375" style="3" bestFit="1" customWidth="1"/>
    <col min="9227" max="9227" width="2" style="3" bestFit="1" customWidth="1"/>
    <col min="9228" max="9228" width="24.140625" style="3" customWidth="1"/>
    <col min="9229" max="9229" width="16.28515625" style="3" bestFit="1" customWidth="1"/>
    <col min="9230" max="9230" width="10.7109375" style="3"/>
    <col min="9231" max="9231" width="14.7109375" style="3" bestFit="1" customWidth="1"/>
    <col min="9232" max="9232" width="10.7109375" style="3"/>
    <col min="9233" max="9233" width="14.7109375" style="3" customWidth="1"/>
    <col min="9234" max="9473" width="10.7109375" style="3"/>
    <col min="9474" max="9474" width="63" style="3" customWidth="1"/>
    <col min="9475" max="9475" width="1.140625" style="3" customWidth="1"/>
    <col min="9476" max="9476" width="18" style="3" bestFit="1" customWidth="1"/>
    <col min="9477" max="9477" width="1" style="3" customWidth="1"/>
    <col min="9478" max="9478" width="18.28515625" style="3" bestFit="1" customWidth="1"/>
    <col min="9479" max="9479" width="1" style="3" customWidth="1"/>
    <col min="9480" max="9480" width="23.5703125" style="3" bestFit="1" customWidth="1"/>
    <col min="9481" max="9481" width="0.7109375" style="3" customWidth="1"/>
    <col min="9482" max="9482" width="26.7109375" style="3" bestFit="1" customWidth="1"/>
    <col min="9483" max="9483" width="2" style="3" bestFit="1" customWidth="1"/>
    <col min="9484" max="9484" width="24.140625" style="3" customWidth="1"/>
    <col min="9485" max="9485" width="16.28515625" style="3" bestFit="1" customWidth="1"/>
    <col min="9486" max="9486" width="10.7109375" style="3"/>
    <col min="9487" max="9487" width="14.7109375" style="3" bestFit="1" customWidth="1"/>
    <col min="9488" max="9488" width="10.7109375" style="3"/>
    <col min="9489" max="9489" width="14.7109375" style="3" customWidth="1"/>
    <col min="9490" max="9729" width="10.7109375" style="3"/>
    <col min="9730" max="9730" width="63" style="3" customWidth="1"/>
    <col min="9731" max="9731" width="1.140625" style="3" customWidth="1"/>
    <col min="9732" max="9732" width="18" style="3" bestFit="1" customWidth="1"/>
    <col min="9733" max="9733" width="1" style="3" customWidth="1"/>
    <col min="9734" max="9734" width="18.28515625" style="3" bestFit="1" customWidth="1"/>
    <col min="9735" max="9735" width="1" style="3" customWidth="1"/>
    <col min="9736" max="9736" width="23.5703125" style="3" bestFit="1" customWidth="1"/>
    <col min="9737" max="9737" width="0.7109375" style="3" customWidth="1"/>
    <col min="9738" max="9738" width="26.7109375" style="3" bestFit="1" customWidth="1"/>
    <col min="9739" max="9739" width="2" style="3" bestFit="1" customWidth="1"/>
    <col min="9740" max="9740" width="24.140625" style="3" customWidth="1"/>
    <col min="9741" max="9741" width="16.28515625" style="3" bestFit="1" customWidth="1"/>
    <col min="9742" max="9742" width="10.7109375" style="3"/>
    <col min="9743" max="9743" width="14.7109375" style="3" bestFit="1" customWidth="1"/>
    <col min="9744" max="9744" width="10.7109375" style="3"/>
    <col min="9745" max="9745" width="14.7109375" style="3" customWidth="1"/>
    <col min="9746" max="9985" width="10.7109375" style="3"/>
    <col min="9986" max="9986" width="63" style="3" customWidth="1"/>
    <col min="9987" max="9987" width="1.140625" style="3" customWidth="1"/>
    <col min="9988" max="9988" width="18" style="3" bestFit="1" customWidth="1"/>
    <col min="9989" max="9989" width="1" style="3" customWidth="1"/>
    <col min="9990" max="9990" width="18.28515625" style="3" bestFit="1" customWidth="1"/>
    <col min="9991" max="9991" width="1" style="3" customWidth="1"/>
    <col min="9992" max="9992" width="23.5703125" style="3" bestFit="1" customWidth="1"/>
    <col min="9993" max="9993" width="0.7109375" style="3" customWidth="1"/>
    <col min="9994" max="9994" width="26.7109375" style="3" bestFit="1" customWidth="1"/>
    <col min="9995" max="9995" width="2" style="3" bestFit="1" customWidth="1"/>
    <col min="9996" max="9996" width="24.140625" style="3" customWidth="1"/>
    <col min="9997" max="9997" width="16.28515625" style="3" bestFit="1" customWidth="1"/>
    <col min="9998" max="9998" width="10.7109375" style="3"/>
    <col min="9999" max="9999" width="14.7109375" style="3" bestFit="1" customWidth="1"/>
    <col min="10000" max="10000" width="10.7109375" style="3"/>
    <col min="10001" max="10001" width="14.7109375" style="3" customWidth="1"/>
    <col min="10002" max="10241" width="10.7109375" style="3"/>
    <col min="10242" max="10242" width="63" style="3" customWidth="1"/>
    <col min="10243" max="10243" width="1.140625" style="3" customWidth="1"/>
    <col min="10244" max="10244" width="18" style="3" bestFit="1" customWidth="1"/>
    <col min="10245" max="10245" width="1" style="3" customWidth="1"/>
    <col min="10246" max="10246" width="18.28515625" style="3" bestFit="1" customWidth="1"/>
    <col min="10247" max="10247" width="1" style="3" customWidth="1"/>
    <col min="10248" max="10248" width="23.5703125" style="3" bestFit="1" customWidth="1"/>
    <col min="10249" max="10249" width="0.7109375" style="3" customWidth="1"/>
    <col min="10250" max="10250" width="26.7109375" style="3" bestFit="1" customWidth="1"/>
    <col min="10251" max="10251" width="2" style="3" bestFit="1" customWidth="1"/>
    <col min="10252" max="10252" width="24.140625" style="3" customWidth="1"/>
    <col min="10253" max="10253" width="16.28515625" style="3" bestFit="1" customWidth="1"/>
    <col min="10254" max="10254" width="10.7109375" style="3"/>
    <col min="10255" max="10255" width="14.7109375" style="3" bestFit="1" customWidth="1"/>
    <col min="10256" max="10256" width="10.7109375" style="3"/>
    <col min="10257" max="10257" width="14.7109375" style="3" customWidth="1"/>
    <col min="10258" max="10497" width="10.7109375" style="3"/>
    <col min="10498" max="10498" width="63" style="3" customWidth="1"/>
    <col min="10499" max="10499" width="1.140625" style="3" customWidth="1"/>
    <col min="10500" max="10500" width="18" style="3" bestFit="1" customWidth="1"/>
    <col min="10501" max="10501" width="1" style="3" customWidth="1"/>
    <col min="10502" max="10502" width="18.28515625" style="3" bestFit="1" customWidth="1"/>
    <col min="10503" max="10503" width="1" style="3" customWidth="1"/>
    <col min="10504" max="10504" width="23.5703125" style="3" bestFit="1" customWidth="1"/>
    <col min="10505" max="10505" width="0.7109375" style="3" customWidth="1"/>
    <col min="10506" max="10506" width="26.7109375" style="3" bestFit="1" customWidth="1"/>
    <col min="10507" max="10507" width="2" style="3" bestFit="1" customWidth="1"/>
    <col min="10508" max="10508" width="24.140625" style="3" customWidth="1"/>
    <col min="10509" max="10509" width="16.28515625" style="3" bestFit="1" customWidth="1"/>
    <col min="10510" max="10510" width="10.7109375" style="3"/>
    <col min="10511" max="10511" width="14.7109375" style="3" bestFit="1" customWidth="1"/>
    <col min="10512" max="10512" width="10.7109375" style="3"/>
    <col min="10513" max="10513" width="14.7109375" style="3" customWidth="1"/>
    <col min="10514" max="10753" width="10.7109375" style="3"/>
    <col min="10754" max="10754" width="63" style="3" customWidth="1"/>
    <col min="10755" max="10755" width="1.140625" style="3" customWidth="1"/>
    <col min="10756" max="10756" width="18" style="3" bestFit="1" customWidth="1"/>
    <col min="10757" max="10757" width="1" style="3" customWidth="1"/>
    <col min="10758" max="10758" width="18.28515625" style="3" bestFit="1" customWidth="1"/>
    <col min="10759" max="10759" width="1" style="3" customWidth="1"/>
    <col min="10760" max="10760" width="23.5703125" style="3" bestFit="1" customWidth="1"/>
    <col min="10761" max="10761" width="0.7109375" style="3" customWidth="1"/>
    <col min="10762" max="10762" width="26.7109375" style="3" bestFit="1" customWidth="1"/>
    <col min="10763" max="10763" width="2" style="3" bestFit="1" customWidth="1"/>
    <col min="10764" max="10764" width="24.140625" style="3" customWidth="1"/>
    <col min="10765" max="10765" width="16.28515625" style="3" bestFit="1" customWidth="1"/>
    <col min="10766" max="10766" width="10.7109375" style="3"/>
    <col min="10767" max="10767" width="14.7109375" style="3" bestFit="1" customWidth="1"/>
    <col min="10768" max="10768" width="10.7109375" style="3"/>
    <col min="10769" max="10769" width="14.7109375" style="3" customWidth="1"/>
    <col min="10770" max="11009" width="10.7109375" style="3"/>
    <col min="11010" max="11010" width="63" style="3" customWidth="1"/>
    <col min="11011" max="11011" width="1.140625" style="3" customWidth="1"/>
    <col min="11012" max="11012" width="18" style="3" bestFit="1" customWidth="1"/>
    <col min="11013" max="11013" width="1" style="3" customWidth="1"/>
    <col min="11014" max="11014" width="18.28515625" style="3" bestFit="1" customWidth="1"/>
    <col min="11015" max="11015" width="1" style="3" customWidth="1"/>
    <col min="11016" max="11016" width="23.5703125" style="3" bestFit="1" customWidth="1"/>
    <col min="11017" max="11017" width="0.7109375" style="3" customWidth="1"/>
    <col min="11018" max="11018" width="26.7109375" style="3" bestFit="1" customWidth="1"/>
    <col min="11019" max="11019" width="2" style="3" bestFit="1" customWidth="1"/>
    <col min="11020" max="11020" width="24.140625" style="3" customWidth="1"/>
    <col min="11021" max="11021" width="16.28515625" style="3" bestFit="1" customWidth="1"/>
    <col min="11022" max="11022" width="10.7109375" style="3"/>
    <col min="11023" max="11023" width="14.7109375" style="3" bestFit="1" customWidth="1"/>
    <col min="11024" max="11024" width="10.7109375" style="3"/>
    <col min="11025" max="11025" width="14.7109375" style="3" customWidth="1"/>
    <col min="11026" max="11265" width="10.7109375" style="3"/>
    <col min="11266" max="11266" width="63" style="3" customWidth="1"/>
    <col min="11267" max="11267" width="1.140625" style="3" customWidth="1"/>
    <col min="11268" max="11268" width="18" style="3" bestFit="1" customWidth="1"/>
    <col min="11269" max="11269" width="1" style="3" customWidth="1"/>
    <col min="11270" max="11270" width="18.28515625" style="3" bestFit="1" customWidth="1"/>
    <col min="11271" max="11271" width="1" style="3" customWidth="1"/>
    <col min="11272" max="11272" width="23.5703125" style="3" bestFit="1" customWidth="1"/>
    <col min="11273" max="11273" width="0.7109375" style="3" customWidth="1"/>
    <col min="11274" max="11274" width="26.7109375" style="3" bestFit="1" customWidth="1"/>
    <col min="11275" max="11275" width="2" style="3" bestFit="1" customWidth="1"/>
    <col min="11276" max="11276" width="24.140625" style="3" customWidth="1"/>
    <col min="11277" max="11277" width="16.28515625" style="3" bestFit="1" customWidth="1"/>
    <col min="11278" max="11278" width="10.7109375" style="3"/>
    <col min="11279" max="11279" width="14.7109375" style="3" bestFit="1" customWidth="1"/>
    <col min="11280" max="11280" width="10.7109375" style="3"/>
    <col min="11281" max="11281" width="14.7109375" style="3" customWidth="1"/>
    <col min="11282" max="11521" width="10.7109375" style="3"/>
    <col min="11522" max="11522" width="63" style="3" customWidth="1"/>
    <col min="11523" max="11523" width="1.140625" style="3" customWidth="1"/>
    <col min="11524" max="11524" width="18" style="3" bestFit="1" customWidth="1"/>
    <col min="11525" max="11525" width="1" style="3" customWidth="1"/>
    <col min="11526" max="11526" width="18.28515625" style="3" bestFit="1" customWidth="1"/>
    <col min="11527" max="11527" width="1" style="3" customWidth="1"/>
    <col min="11528" max="11528" width="23.5703125" style="3" bestFit="1" customWidth="1"/>
    <col min="11529" max="11529" width="0.7109375" style="3" customWidth="1"/>
    <col min="11530" max="11530" width="26.7109375" style="3" bestFit="1" customWidth="1"/>
    <col min="11531" max="11531" width="2" style="3" bestFit="1" customWidth="1"/>
    <col min="11532" max="11532" width="24.140625" style="3" customWidth="1"/>
    <col min="11533" max="11533" width="16.28515625" style="3" bestFit="1" customWidth="1"/>
    <col min="11534" max="11534" width="10.7109375" style="3"/>
    <col min="11535" max="11535" width="14.7109375" style="3" bestFit="1" customWidth="1"/>
    <col min="11536" max="11536" width="10.7109375" style="3"/>
    <col min="11537" max="11537" width="14.7109375" style="3" customWidth="1"/>
    <col min="11538" max="11777" width="10.7109375" style="3"/>
    <col min="11778" max="11778" width="63" style="3" customWidth="1"/>
    <col min="11779" max="11779" width="1.140625" style="3" customWidth="1"/>
    <col min="11780" max="11780" width="18" style="3" bestFit="1" customWidth="1"/>
    <col min="11781" max="11781" width="1" style="3" customWidth="1"/>
    <col min="11782" max="11782" width="18.28515625" style="3" bestFit="1" customWidth="1"/>
    <col min="11783" max="11783" width="1" style="3" customWidth="1"/>
    <col min="11784" max="11784" width="23.5703125" style="3" bestFit="1" customWidth="1"/>
    <col min="11785" max="11785" width="0.7109375" style="3" customWidth="1"/>
    <col min="11786" max="11786" width="26.7109375" style="3" bestFit="1" customWidth="1"/>
    <col min="11787" max="11787" width="2" style="3" bestFit="1" customWidth="1"/>
    <col min="11788" max="11788" width="24.140625" style="3" customWidth="1"/>
    <col min="11789" max="11789" width="16.28515625" style="3" bestFit="1" customWidth="1"/>
    <col min="11790" max="11790" width="10.7109375" style="3"/>
    <col min="11791" max="11791" width="14.7109375" style="3" bestFit="1" customWidth="1"/>
    <col min="11792" max="11792" width="10.7109375" style="3"/>
    <col min="11793" max="11793" width="14.7109375" style="3" customWidth="1"/>
    <col min="11794" max="12033" width="10.7109375" style="3"/>
    <col min="12034" max="12034" width="63" style="3" customWidth="1"/>
    <col min="12035" max="12035" width="1.140625" style="3" customWidth="1"/>
    <col min="12036" max="12036" width="18" style="3" bestFit="1" customWidth="1"/>
    <col min="12037" max="12037" width="1" style="3" customWidth="1"/>
    <col min="12038" max="12038" width="18.28515625" style="3" bestFit="1" customWidth="1"/>
    <col min="12039" max="12039" width="1" style="3" customWidth="1"/>
    <col min="12040" max="12040" width="23.5703125" style="3" bestFit="1" customWidth="1"/>
    <col min="12041" max="12041" width="0.7109375" style="3" customWidth="1"/>
    <col min="12042" max="12042" width="26.7109375" style="3" bestFit="1" customWidth="1"/>
    <col min="12043" max="12043" width="2" style="3" bestFit="1" customWidth="1"/>
    <col min="12044" max="12044" width="24.140625" style="3" customWidth="1"/>
    <col min="12045" max="12045" width="16.28515625" style="3" bestFit="1" customWidth="1"/>
    <col min="12046" max="12046" width="10.7109375" style="3"/>
    <col min="12047" max="12047" width="14.7109375" style="3" bestFit="1" customWidth="1"/>
    <col min="12048" max="12048" width="10.7109375" style="3"/>
    <col min="12049" max="12049" width="14.7109375" style="3" customWidth="1"/>
    <col min="12050" max="12289" width="10.7109375" style="3"/>
    <col min="12290" max="12290" width="63" style="3" customWidth="1"/>
    <col min="12291" max="12291" width="1.140625" style="3" customWidth="1"/>
    <col min="12292" max="12292" width="18" style="3" bestFit="1" customWidth="1"/>
    <col min="12293" max="12293" width="1" style="3" customWidth="1"/>
    <col min="12294" max="12294" width="18.28515625" style="3" bestFit="1" customWidth="1"/>
    <col min="12295" max="12295" width="1" style="3" customWidth="1"/>
    <col min="12296" max="12296" width="23.5703125" style="3" bestFit="1" customWidth="1"/>
    <col min="12297" max="12297" width="0.7109375" style="3" customWidth="1"/>
    <col min="12298" max="12298" width="26.7109375" style="3" bestFit="1" customWidth="1"/>
    <col min="12299" max="12299" width="2" style="3" bestFit="1" customWidth="1"/>
    <col min="12300" max="12300" width="24.140625" style="3" customWidth="1"/>
    <col min="12301" max="12301" width="16.28515625" style="3" bestFit="1" customWidth="1"/>
    <col min="12302" max="12302" width="10.7109375" style="3"/>
    <col min="12303" max="12303" width="14.7109375" style="3" bestFit="1" customWidth="1"/>
    <col min="12304" max="12304" width="10.7109375" style="3"/>
    <col min="12305" max="12305" width="14.7109375" style="3" customWidth="1"/>
    <col min="12306" max="12545" width="10.7109375" style="3"/>
    <col min="12546" max="12546" width="63" style="3" customWidth="1"/>
    <col min="12547" max="12547" width="1.140625" style="3" customWidth="1"/>
    <col min="12548" max="12548" width="18" style="3" bestFit="1" customWidth="1"/>
    <col min="12549" max="12549" width="1" style="3" customWidth="1"/>
    <col min="12550" max="12550" width="18.28515625" style="3" bestFit="1" customWidth="1"/>
    <col min="12551" max="12551" width="1" style="3" customWidth="1"/>
    <col min="12552" max="12552" width="23.5703125" style="3" bestFit="1" customWidth="1"/>
    <col min="12553" max="12553" width="0.7109375" style="3" customWidth="1"/>
    <col min="12554" max="12554" width="26.7109375" style="3" bestFit="1" customWidth="1"/>
    <col min="12555" max="12555" width="2" style="3" bestFit="1" customWidth="1"/>
    <col min="12556" max="12556" width="24.140625" style="3" customWidth="1"/>
    <col min="12557" max="12557" width="16.28515625" style="3" bestFit="1" customWidth="1"/>
    <col min="12558" max="12558" width="10.7109375" style="3"/>
    <col min="12559" max="12559" width="14.7109375" style="3" bestFit="1" customWidth="1"/>
    <col min="12560" max="12560" width="10.7109375" style="3"/>
    <col min="12561" max="12561" width="14.7109375" style="3" customWidth="1"/>
    <col min="12562" max="12801" width="10.7109375" style="3"/>
    <col min="12802" max="12802" width="63" style="3" customWidth="1"/>
    <col min="12803" max="12803" width="1.140625" style="3" customWidth="1"/>
    <col min="12804" max="12804" width="18" style="3" bestFit="1" customWidth="1"/>
    <col min="12805" max="12805" width="1" style="3" customWidth="1"/>
    <col min="12806" max="12806" width="18.28515625" style="3" bestFit="1" customWidth="1"/>
    <col min="12807" max="12807" width="1" style="3" customWidth="1"/>
    <col min="12808" max="12808" width="23.5703125" style="3" bestFit="1" customWidth="1"/>
    <col min="12809" max="12809" width="0.7109375" style="3" customWidth="1"/>
    <col min="12810" max="12810" width="26.7109375" style="3" bestFit="1" customWidth="1"/>
    <col min="12811" max="12811" width="2" style="3" bestFit="1" customWidth="1"/>
    <col min="12812" max="12812" width="24.140625" style="3" customWidth="1"/>
    <col min="12813" max="12813" width="16.28515625" style="3" bestFit="1" customWidth="1"/>
    <col min="12814" max="12814" width="10.7109375" style="3"/>
    <col min="12815" max="12815" width="14.7109375" style="3" bestFit="1" customWidth="1"/>
    <col min="12816" max="12816" width="10.7109375" style="3"/>
    <col min="12817" max="12817" width="14.7109375" style="3" customWidth="1"/>
    <col min="12818" max="13057" width="10.7109375" style="3"/>
    <col min="13058" max="13058" width="63" style="3" customWidth="1"/>
    <col min="13059" max="13059" width="1.140625" style="3" customWidth="1"/>
    <col min="13060" max="13060" width="18" style="3" bestFit="1" customWidth="1"/>
    <col min="13061" max="13061" width="1" style="3" customWidth="1"/>
    <col min="13062" max="13062" width="18.28515625" style="3" bestFit="1" customWidth="1"/>
    <col min="13063" max="13063" width="1" style="3" customWidth="1"/>
    <col min="13064" max="13064" width="23.5703125" style="3" bestFit="1" customWidth="1"/>
    <col min="13065" max="13065" width="0.7109375" style="3" customWidth="1"/>
    <col min="13066" max="13066" width="26.7109375" style="3" bestFit="1" customWidth="1"/>
    <col min="13067" max="13067" width="2" style="3" bestFit="1" customWidth="1"/>
    <col min="13068" max="13068" width="24.140625" style="3" customWidth="1"/>
    <col min="13069" max="13069" width="16.28515625" style="3" bestFit="1" customWidth="1"/>
    <col min="13070" max="13070" width="10.7109375" style="3"/>
    <col min="13071" max="13071" width="14.7109375" style="3" bestFit="1" customWidth="1"/>
    <col min="13072" max="13072" width="10.7109375" style="3"/>
    <col min="13073" max="13073" width="14.7109375" style="3" customWidth="1"/>
    <col min="13074" max="13313" width="10.7109375" style="3"/>
    <col min="13314" max="13314" width="63" style="3" customWidth="1"/>
    <col min="13315" max="13315" width="1.140625" style="3" customWidth="1"/>
    <col min="13316" max="13316" width="18" style="3" bestFit="1" customWidth="1"/>
    <col min="13317" max="13317" width="1" style="3" customWidth="1"/>
    <col min="13318" max="13318" width="18.28515625" style="3" bestFit="1" customWidth="1"/>
    <col min="13319" max="13319" width="1" style="3" customWidth="1"/>
    <col min="13320" max="13320" width="23.5703125" style="3" bestFit="1" customWidth="1"/>
    <col min="13321" max="13321" width="0.7109375" style="3" customWidth="1"/>
    <col min="13322" max="13322" width="26.7109375" style="3" bestFit="1" customWidth="1"/>
    <col min="13323" max="13323" width="2" style="3" bestFit="1" customWidth="1"/>
    <col min="13324" max="13324" width="24.140625" style="3" customWidth="1"/>
    <col min="13325" max="13325" width="16.28515625" style="3" bestFit="1" customWidth="1"/>
    <col min="13326" max="13326" width="10.7109375" style="3"/>
    <col min="13327" max="13327" width="14.7109375" style="3" bestFit="1" customWidth="1"/>
    <col min="13328" max="13328" width="10.7109375" style="3"/>
    <col min="13329" max="13329" width="14.7109375" style="3" customWidth="1"/>
    <col min="13330" max="13569" width="10.7109375" style="3"/>
    <col min="13570" max="13570" width="63" style="3" customWidth="1"/>
    <col min="13571" max="13571" width="1.140625" style="3" customWidth="1"/>
    <col min="13572" max="13572" width="18" style="3" bestFit="1" customWidth="1"/>
    <col min="13573" max="13573" width="1" style="3" customWidth="1"/>
    <col min="13574" max="13574" width="18.28515625" style="3" bestFit="1" customWidth="1"/>
    <col min="13575" max="13575" width="1" style="3" customWidth="1"/>
    <col min="13576" max="13576" width="23.5703125" style="3" bestFit="1" customWidth="1"/>
    <col min="13577" max="13577" width="0.7109375" style="3" customWidth="1"/>
    <col min="13578" max="13578" width="26.7109375" style="3" bestFit="1" customWidth="1"/>
    <col min="13579" max="13579" width="2" style="3" bestFit="1" customWidth="1"/>
    <col min="13580" max="13580" width="24.140625" style="3" customWidth="1"/>
    <col min="13581" max="13581" width="16.28515625" style="3" bestFit="1" customWidth="1"/>
    <col min="13582" max="13582" width="10.7109375" style="3"/>
    <col min="13583" max="13583" width="14.7109375" style="3" bestFit="1" customWidth="1"/>
    <col min="13584" max="13584" width="10.7109375" style="3"/>
    <col min="13585" max="13585" width="14.7109375" style="3" customWidth="1"/>
    <col min="13586" max="13825" width="10.7109375" style="3"/>
    <col min="13826" max="13826" width="63" style="3" customWidth="1"/>
    <col min="13827" max="13827" width="1.140625" style="3" customWidth="1"/>
    <col min="13828" max="13828" width="18" style="3" bestFit="1" customWidth="1"/>
    <col min="13829" max="13829" width="1" style="3" customWidth="1"/>
    <col min="13830" max="13830" width="18.28515625" style="3" bestFit="1" customWidth="1"/>
    <col min="13831" max="13831" width="1" style="3" customWidth="1"/>
    <col min="13832" max="13832" width="23.5703125" style="3" bestFit="1" customWidth="1"/>
    <col min="13833" max="13833" width="0.7109375" style="3" customWidth="1"/>
    <col min="13834" max="13834" width="26.7109375" style="3" bestFit="1" customWidth="1"/>
    <col min="13835" max="13835" width="2" style="3" bestFit="1" customWidth="1"/>
    <col min="13836" max="13836" width="24.140625" style="3" customWidth="1"/>
    <col min="13837" max="13837" width="16.28515625" style="3" bestFit="1" customWidth="1"/>
    <col min="13838" max="13838" width="10.7109375" style="3"/>
    <col min="13839" max="13839" width="14.7109375" style="3" bestFit="1" customWidth="1"/>
    <col min="13840" max="13840" width="10.7109375" style="3"/>
    <col min="13841" max="13841" width="14.7109375" style="3" customWidth="1"/>
    <col min="13842" max="14081" width="10.7109375" style="3"/>
    <col min="14082" max="14082" width="63" style="3" customWidth="1"/>
    <col min="14083" max="14083" width="1.140625" style="3" customWidth="1"/>
    <col min="14084" max="14084" width="18" style="3" bestFit="1" customWidth="1"/>
    <col min="14085" max="14085" width="1" style="3" customWidth="1"/>
    <col min="14086" max="14086" width="18.28515625" style="3" bestFit="1" customWidth="1"/>
    <col min="14087" max="14087" width="1" style="3" customWidth="1"/>
    <col min="14088" max="14088" width="23.5703125" style="3" bestFit="1" customWidth="1"/>
    <col min="14089" max="14089" width="0.7109375" style="3" customWidth="1"/>
    <col min="14090" max="14090" width="26.7109375" style="3" bestFit="1" customWidth="1"/>
    <col min="14091" max="14091" width="2" style="3" bestFit="1" customWidth="1"/>
    <col min="14092" max="14092" width="24.140625" style="3" customWidth="1"/>
    <col min="14093" max="14093" width="16.28515625" style="3" bestFit="1" customWidth="1"/>
    <col min="14094" max="14094" width="10.7109375" style="3"/>
    <col min="14095" max="14095" width="14.7109375" style="3" bestFit="1" customWidth="1"/>
    <col min="14096" max="14096" width="10.7109375" style="3"/>
    <col min="14097" max="14097" width="14.7109375" style="3" customWidth="1"/>
    <col min="14098" max="14337" width="10.7109375" style="3"/>
    <col min="14338" max="14338" width="63" style="3" customWidth="1"/>
    <col min="14339" max="14339" width="1.140625" style="3" customWidth="1"/>
    <col min="14340" max="14340" width="18" style="3" bestFit="1" customWidth="1"/>
    <col min="14341" max="14341" width="1" style="3" customWidth="1"/>
    <col min="14342" max="14342" width="18.28515625" style="3" bestFit="1" customWidth="1"/>
    <col min="14343" max="14343" width="1" style="3" customWidth="1"/>
    <col min="14344" max="14344" width="23.5703125" style="3" bestFit="1" customWidth="1"/>
    <col min="14345" max="14345" width="0.7109375" style="3" customWidth="1"/>
    <col min="14346" max="14346" width="26.7109375" style="3" bestFit="1" customWidth="1"/>
    <col min="14347" max="14347" width="2" style="3" bestFit="1" customWidth="1"/>
    <col min="14348" max="14348" width="24.140625" style="3" customWidth="1"/>
    <col min="14349" max="14349" width="16.28515625" style="3" bestFit="1" customWidth="1"/>
    <col min="14350" max="14350" width="10.7109375" style="3"/>
    <col min="14351" max="14351" width="14.7109375" style="3" bestFit="1" customWidth="1"/>
    <col min="14352" max="14352" width="10.7109375" style="3"/>
    <col min="14353" max="14353" width="14.7109375" style="3" customWidth="1"/>
    <col min="14354" max="14593" width="10.7109375" style="3"/>
    <col min="14594" max="14594" width="63" style="3" customWidth="1"/>
    <col min="14595" max="14595" width="1.140625" style="3" customWidth="1"/>
    <col min="14596" max="14596" width="18" style="3" bestFit="1" customWidth="1"/>
    <col min="14597" max="14597" width="1" style="3" customWidth="1"/>
    <col min="14598" max="14598" width="18.28515625" style="3" bestFit="1" customWidth="1"/>
    <col min="14599" max="14599" width="1" style="3" customWidth="1"/>
    <col min="14600" max="14600" width="23.5703125" style="3" bestFit="1" customWidth="1"/>
    <col min="14601" max="14601" width="0.7109375" style="3" customWidth="1"/>
    <col min="14602" max="14602" width="26.7109375" style="3" bestFit="1" customWidth="1"/>
    <col min="14603" max="14603" width="2" style="3" bestFit="1" customWidth="1"/>
    <col min="14604" max="14604" width="24.140625" style="3" customWidth="1"/>
    <col min="14605" max="14605" width="16.28515625" style="3" bestFit="1" customWidth="1"/>
    <col min="14606" max="14606" width="10.7109375" style="3"/>
    <col min="14607" max="14607" width="14.7109375" style="3" bestFit="1" customWidth="1"/>
    <col min="14608" max="14608" width="10.7109375" style="3"/>
    <col min="14609" max="14609" width="14.7109375" style="3" customWidth="1"/>
    <col min="14610" max="14849" width="10.7109375" style="3"/>
    <col min="14850" max="14850" width="63" style="3" customWidth="1"/>
    <col min="14851" max="14851" width="1.140625" style="3" customWidth="1"/>
    <col min="14852" max="14852" width="18" style="3" bestFit="1" customWidth="1"/>
    <col min="14853" max="14853" width="1" style="3" customWidth="1"/>
    <col min="14854" max="14854" width="18.28515625" style="3" bestFit="1" customWidth="1"/>
    <col min="14855" max="14855" width="1" style="3" customWidth="1"/>
    <col min="14856" max="14856" width="23.5703125" style="3" bestFit="1" customWidth="1"/>
    <col min="14857" max="14857" width="0.7109375" style="3" customWidth="1"/>
    <col min="14858" max="14858" width="26.7109375" style="3" bestFit="1" customWidth="1"/>
    <col min="14859" max="14859" width="2" style="3" bestFit="1" customWidth="1"/>
    <col min="14860" max="14860" width="24.140625" style="3" customWidth="1"/>
    <col min="14861" max="14861" width="16.28515625" style="3" bestFit="1" customWidth="1"/>
    <col min="14862" max="14862" width="10.7109375" style="3"/>
    <col min="14863" max="14863" width="14.7109375" style="3" bestFit="1" customWidth="1"/>
    <col min="14864" max="14864" width="10.7109375" style="3"/>
    <col min="14865" max="14865" width="14.7109375" style="3" customWidth="1"/>
    <col min="14866" max="15105" width="10.7109375" style="3"/>
    <col min="15106" max="15106" width="63" style="3" customWidth="1"/>
    <col min="15107" max="15107" width="1.140625" style="3" customWidth="1"/>
    <col min="15108" max="15108" width="18" style="3" bestFit="1" customWidth="1"/>
    <col min="15109" max="15109" width="1" style="3" customWidth="1"/>
    <col min="15110" max="15110" width="18.28515625" style="3" bestFit="1" customWidth="1"/>
    <col min="15111" max="15111" width="1" style="3" customWidth="1"/>
    <col min="15112" max="15112" width="23.5703125" style="3" bestFit="1" customWidth="1"/>
    <col min="15113" max="15113" width="0.7109375" style="3" customWidth="1"/>
    <col min="15114" max="15114" width="26.7109375" style="3" bestFit="1" customWidth="1"/>
    <col min="15115" max="15115" width="2" style="3" bestFit="1" customWidth="1"/>
    <col min="15116" max="15116" width="24.140625" style="3" customWidth="1"/>
    <col min="15117" max="15117" width="16.28515625" style="3" bestFit="1" customWidth="1"/>
    <col min="15118" max="15118" width="10.7109375" style="3"/>
    <col min="15119" max="15119" width="14.7109375" style="3" bestFit="1" customWidth="1"/>
    <col min="15120" max="15120" width="10.7109375" style="3"/>
    <col min="15121" max="15121" width="14.7109375" style="3" customWidth="1"/>
    <col min="15122" max="15361" width="10.7109375" style="3"/>
    <col min="15362" max="15362" width="63" style="3" customWidth="1"/>
    <col min="15363" max="15363" width="1.140625" style="3" customWidth="1"/>
    <col min="15364" max="15364" width="18" style="3" bestFit="1" customWidth="1"/>
    <col min="15365" max="15365" width="1" style="3" customWidth="1"/>
    <col min="15366" max="15366" width="18.28515625" style="3" bestFit="1" customWidth="1"/>
    <col min="15367" max="15367" width="1" style="3" customWidth="1"/>
    <col min="15368" max="15368" width="23.5703125" style="3" bestFit="1" customWidth="1"/>
    <col min="15369" max="15369" width="0.7109375" style="3" customWidth="1"/>
    <col min="15370" max="15370" width="26.7109375" style="3" bestFit="1" customWidth="1"/>
    <col min="15371" max="15371" width="2" style="3" bestFit="1" customWidth="1"/>
    <col min="15372" max="15372" width="24.140625" style="3" customWidth="1"/>
    <col min="15373" max="15373" width="16.28515625" style="3" bestFit="1" customWidth="1"/>
    <col min="15374" max="15374" width="10.7109375" style="3"/>
    <col min="15375" max="15375" width="14.7109375" style="3" bestFit="1" customWidth="1"/>
    <col min="15376" max="15376" width="10.7109375" style="3"/>
    <col min="15377" max="15377" width="14.7109375" style="3" customWidth="1"/>
    <col min="15378" max="15617" width="10.7109375" style="3"/>
    <col min="15618" max="15618" width="63" style="3" customWidth="1"/>
    <col min="15619" max="15619" width="1.140625" style="3" customWidth="1"/>
    <col min="15620" max="15620" width="18" style="3" bestFit="1" customWidth="1"/>
    <col min="15621" max="15621" width="1" style="3" customWidth="1"/>
    <col min="15622" max="15622" width="18.28515625" style="3" bestFit="1" customWidth="1"/>
    <col min="15623" max="15623" width="1" style="3" customWidth="1"/>
    <col min="15624" max="15624" width="23.5703125" style="3" bestFit="1" customWidth="1"/>
    <col min="15625" max="15625" width="0.7109375" style="3" customWidth="1"/>
    <col min="15626" max="15626" width="26.7109375" style="3" bestFit="1" customWidth="1"/>
    <col min="15627" max="15627" width="2" style="3" bestFit="1" customWidth="1"/>
    <col min="15628" max="15628" width="24.140625" style="3" customWidth="1"/>
    <col min="15629" max="15629" width="16.28515625" style="3" bestFit="1" customWidth="1"/>
    <col min="15630" max="15630" width="10.7109375" style="3"/>
    <col min="15631" max="15631" width="14.7109375" style="3" bestFit="1" customWidth="1"/>
    <col min="15632" max="15632" width="10.7109375" style="3"/>
    <col min="15633" max="15633" width="14.7109375" style="3" customWidth="1"/>
    <col min="15634" max="15873" width="10.7109375" style="3"/>
    <col min="15874" max="15874" width="63" style="3" customWidth="1"/>
    <col min="15875" max="15875" width="1.140625" style="3" customWidth="1"/>
    <col min="15876" max="15876" width="18" style="3" bestFit="1" customWidth="1"/>
    <col min="15877" max="15877" width="1" style="3" customWidth="1"/>
    <col min="15878" max="15878" width="18.28515625" style="3" bestFit="1" customWidth="1"/>
    <col min="15879" max="15879" width="1" style="3" customWidth="1"/>
    <col min="15880" max="15880" width="23.5703125" style="3" bestFit="1" customWidth="1"/>
    <col min="15881" max="15881" width="0.7109375" style="3" customWidth="1"/>
    <col min="15882" max="15882" width="26.7109375" style="3" bestFit="1" customWidth="1"/>
    <col min="15883" max="15883" width="2" style="3" bestFit="1" customWidth="1"/>
    <col min="15884" max="15884" width="24.140625" style="3" customWidth="1"/>
    <col min="15885" max="15885" width="16.28515625" style="3" bestFit="1" customWidth="1"/>
    <col min="15886" max="15886" width="10.7109375" style="3"/>
    <col min="15887" max="15887" width="14.7109375" style="3" bestFit="1" customWidth="1"/>
    <col min="15888" max="15888" width="10.7109375" style="3"/>
    <col min="15889" max="15889" width="14.7109375" style="3" customWidth="1"/>
    <col min="15890" max="16129" width="10.7109375" style="3"/>
    <col min="16130" max="16130" width="63" style="3" customWidth="1"/>
    <col min="16131" max="16131" width="1.140625" style="3" customWidth="1"/>
    <col min="16132" max="16132" width="18" style="3" bestFit="1" customWidth="1"/>
    <col min="16133" max="16133" width="1" style="3" customWidth="1"/>
    <col min="16134" max="16134" width="18.28515625" style="3" bestFit="1" customWidth="1"/>
    <col min="16135" max="16135" width="1" style="3" customWidth="1"/>
    <col min="16136" max="16136" width="23.5703125" style="3" bestFit="1" customWidth="1"/>
    <col min="16137" max="16137" width="0.7109375" style="3" customWidth="1"/>
    <col min="16138" max="16138" width="26.7109375" style="3" bestFit="1" customWidth="1"/>
    <col min="16139" max="16139" width="2" style="3" bestFit="1" customWidth="1"/>
    <col min="16140" max="16140" width="24.140625" style="3" customWidth="1"/>
    <col min="16141" max="16141" width="16.28515625" style="3" bestFit="1" customWidth="1"/>
    <col min="16142" max="16142" width="10.7109375" style="3"/>
    <col min="16143" max="16143" width="14.7109375" style="3" bestFit="1" customWidth="1"/>
    <col min="16144" max="16144" width="10.7109375" style="3"/>
    <col min="16145" max="16145" width="14.7109375" style="3" customWidth="1"/>
    <col min="16146" max="16384" width="10.7109375" style="3"/>
  </cols>
  <sheetData>
    <row r="1" spans="1:14" ht="20.25" thickTop="1" x14ac:dyDescent="0.25">
      <c r="B1" s="424" t="s">
        <v>26</v>
      </c>
      <c r="C1" s="425"/>
      <c r="D1" s="425"/>
      <c r="E1" s="425"/>
      <c r="F1" s="425"/>
      <c r="G1" s="425"/>
      <c r="H1" s="425"/>
      <c r="I1" s="425"/>
      <c r="J1" s="426"/>
      <c r="K1" s="78"/>
    </row>
    <row r="2" spans="1:14" ht="18.399999999999999" customHeight="1" thickBot="1" x14ac:dyDescent="0.3">
      <c r="B2" s="427" t="s">
        <v>82</v>
      </c>
      <c r="C2" s="428"/>
      <c r="D2" s="428"/>
      <c r="E2" s="428"/>
      <c r="F2" s="428"/>
      <c r="G2" s="428"/>
      <c r="H2" s="428"/>
      <c r="I2" s="428"/>
      <c r="J2" s="429"/>
      <c r="K2" s="1"/>
      <c r="L2" s="1"/>
    </row>
    <row r="3" spans="1:14" thickTop="1" thickBot="1" x14ac:dyDescent="0.3">
      <c r="B3" s="427" t="s">
        <v>138</v>
      </c>
      <c r="C3" s="428"/>
      <c r="D3" s="428"/>
      <c r="E3" s="428"/>
      <c r="F3" s="428"/>
      <c r="G3" s="428"/>
      <c r="H3" s="428"/>
      <c r="I3" s="428"/>
      <c r="J3" s="429"/>
      <c r="K3" s="1"/>
      <c r="L3" s="1"/>
    </row>
    <row r="4" spans="1:14" thickTop="1" thickBot="1" x14ac:dyDescent="0.3">
      <c r="B4" s="427" t="s">
        <v>27</v>
      </c>
      <c r="C4" s="428"/>
      <c r="D4" s="428"/>
      <c r="E4" s="428"/>
      <c r="F4" s="428"/>
      <c r="G4" s="428"/>
      <c r="H4" s="428"/>
      <c r="I4" s="428"/>
      <c r="J4" s="429"/>
      <c r="K4" s="1"/>
      <c r="L4" s="1"/>
    </row>
    <row r="5" spans="1:14" ht="20.25" hidden="1" thickTop="1" x14ac:dyDescent="0.25">
      <c r="B5" s="409"/>
      <c r="C5" s="410"/>
      <c r="D5" s="410"/>
      <c r="E5" s="410"/>
      <c r="F5" s="410"/>
      <c r="G5" s="410"/>
      <c r="H5" s="410"/>
      <c r="I5" s="410"/>
      <c r="J5" s="411"/>
      <c r="K5" s="1"/>
      <c r="L5" s="1"/>
    </row>
    <row r="6" spans="1:14" ht="20.25" thickTop="1" x14ac:dyDescent="0.25">
      <c r="B6" s="9"/>
      <c r="D6" s="11" t="s">
        <v>28</v>
      </c>
      <c r="E6" s="11"/>
      <c r="F6" s="11" t="s">
        <v>28</v>
      </c>
      <c r="G6" s="12"/>
      <c r="H6" s="13" t="s">
        <v>29</v>
      </c>
      <c r="I6" s="12"/>
      <c r="J6" s="14"/>
      <c r="K6" s="1"/>
      <c r="L6" s="1"/>
    </row>
    <row r="7" spans="1:14" x14ac:dyDescent="0.25">
      <c r="B7" s="15" t="s">
        <v>30</v>
      </c>
      <c r="C7" s="16"/>
      <c r="D7" s="17" t="s">
        <v>85</v>
      </c>
      <c r="E7" s="18"/>
      <c r="F7" s="17" t="s">
        <v>86</v>
      </c>
      <c r="G7" s="18"/>
      <c r="H7" s="19" t="s">
        <v>31</v>
      </c>
      <c r="I7" s="20"/>
      <c r="J7" s="21" t="s">
        <v>32</v>
      </c>
    </row>
    <row r="8" spans="1:14" ht="9" customHeight="1" x14ac:dyDescent="0.25">
      <c r="B8" s="15"/>
      <c r="C8" s="16"/>
      <c r="D8" s="22"/>
      <c r="E8" s="22"/>
      <c r="F8" s="22"/>
      <c r="G8" s="22"/>
      <c r="H8" s="16"/>
      <c r="I8" s="16"/>
      <c r="J8" s="23"/>
    </row>
    <row r="9" spans="1:14" x14ac:dyDescent="0.25">
      <c r="B9" s="24" t="s">
        <v>33</v>
      </c>
      <c r="C9" s="25"/>
      <c r="D9" s="26">
        <f>D10+D11+D12+D13+D30</f>
        <v>566541.22250999999</v>
      </c>
      <c r="E9" s="27"/>
      <c r="F9" s="26">
        <f>F10+F11+F12+F13+F30</f>
        <v>575476.20016000001</v>
      </c>
      <c r="G9" s="27"/>
      <c r="H9" s="26">
        <f t="shared" ref="H9:H14" si="0">D9-F9</f>
        <v>-8934.9776500000153</v>
      </c>
      <c r="I9" s="27"/>
      <c r="J9" s="28">
        <f t="shared" ref="J9:J14" si="1">H9/F9*100</f>
        <v>-1.5526233139642991</v>
      </c>
      <c r="L9" s="29"/>
      <c r="M9" s="30"/>
    </row>
    <row r="10" spans="1:14" x14ac:dyDescent="0.25">
      <c r="A10" s="2">
        <v>111</v>
      </c>
      <c r="B10" s="31" t="s">
        <v>0</v>
      </c>
      <c r="C10" s="32"/>
      <c r="D10" s="33">
        <f>IFERROR(IF(VLOOKUP($A10,'[2]Escoja el formato de Salida'!$A$5:$D$900,4,FALSE)&lt;0,(VLOOKUP($A10,'[2]Escoja el formato de Salida'!$A$5:$D$900,4,FALSE))*-1,VLOOKUP($A10,'[2]Escoja el formato de Salida'!$A$5:$D$900,4,FALSE)),0)/1000</f>
        <v>53774.646679999998</v>
      </c>
      <c r="E10" s="33"/>
      <c r="F10" s="33">
        <f>IFERROR(IF(VLOOKUP($A10,'[1]Escoja el formato de Salida'!$A$5:$D$900,4,FALSE)&lt;0,(VLOOKUP($A10,'[1]Escoja el formato de Salida'!$A$5:$D$900,4,FALSE))*-1,VLOOKUP($A10,'[1]Escoja el formato de Salida'!$A$5:$D$900,4,FALSE)),0)/1000</f>
        <v>55530.07922</v>
      </c>
      <c r="G10" s="33"/>
      <c r="H10" s="33">
        <f t="shared" si="0"/>
        <v>-1755.4325400000016</v>
      </c>
      <c r="I10" s="33"/>
      <c r="J10" s="34">
        <f t="shared" si="1"/>
        <v>-3.1612282292004292</v>
      </c>
    </row>
    <row r="11" spans="1:14" ht="18.75" hidden="1" customHeight="1" x14ac:dyDescent="0.25">
      <c r="A11" s="2">
        <v>112</v>
      </c>
      <c r="B11" s="31" t="s">
        <v>34</v>
      </c>
      <c r="C11" s="32"/>
      <c r="D11" s="33">
        <f>IFERROR(IF(VLOOKUP($A11,'[2]Escoja el formato de Salida'!$A$5:$D$900,4,FALSE)&lt;0,(VLOOKUP($A11,'[2]Escoja el formato de Salida'!$A$5:$D$900,4,FALSE))*-1,VLOOKUP($A11,'[2]Escoja el formato de Salida'!$A$5:$D$900,4,FALSE)),0)/1000</f>
        <v>0</v>
      </c>
      <c r="E11" s="33"/>
      <c r="F11" s="33">
        <f>IFERROR(IF(VLOOKUP($A11,'[1]Escoja el formato de Salida'!$A$5:$D$900,4,FALSE)&lt;0,(VLOOKUP($A11,'[1]Escoja el formato de Salida'!$A$5:$D$900,4,FALSE))*-1,VLOOKUP($A11,'[1]Escoja el formato de Salida'!$A$5:$D$900,4,FALSE)),0)/1000</f>
        <v>0</v>
      </c>
      <c r="G11" s="33"/>
      <c r="H11" s="33">
        <f t="shared" si="0"/>
        <v>0</v>
      </c>
      <c r="I11" s="33"/>
      <c r="J11" s="34">
        <v>0</v>
      </c>
    </row>
    <row r="12" spans="1:14" x14ac:dyDescent="0.25">
      <c r="A12" s="2">
        <v>113</v>
      </c>
      <c r="B12" s="31" t="s">
        <v>1</v>
      </c>
      <c r="C12" s="32"/>
      <c r="D12" s="33">
        <f>IFERROR(IF(VLOOKUP($A12,'[2]Escoja el formato de Salida'!$A$5:$D$900,4,FALSE)&lt;0,(VLOOKUP($A12,'[2]Escoja el formato de Salida'!$A$5:$D$900,4,FALSE))*-1,VLOOKUP($A12,'[2]Escoja el formato de Salida'!$A$5:$D$900,4,FALSE)),0)/1000</f>
        <v>128201.05320000001</v>
      </c>
      <c r="E12" s="33"/>
      <c r="F12" s="33">
        <f>IFERROR(IF(VLOOKUP($A12,'[1]Escoja el formato de Salida'!$A$5:$D$900,4,FALSE)&lt;0,(VLOOKUP($A12,'[1]Escoja el formato de Salida'!$A$5:$D$900,4,FALSE))*-1,VLOOKUP($A12,'[1]Escoja el formato de Salida'!$A$5:$D$900,4,FALSE)),0)/1000</f>
        <v>133294.80319999999</v>
      </c>
      <c r="G12" s="33"/>
      <c r="H12" s="33">
        <f t="shared" si="0"/>
        <v>-5093.7499999999854</v>
      </c>
      <c r="I12" s="33"/>
      <c r="J12" s="34">
        <f t="shared" si="1"/>
        <v>-3.8214167977405329</v>
      </c>
    </row>
    <row r="13" spans="1:14" x14ac:dyDescent="0.25">
      <c r="B13" s="15" t="s">
        <v>35</v>
      </c>
      <c r="C13" s="16"/>
      <c r="D13" s="35">
        <f>D14+D24</f>
        <v>388465.90892999998</v>
      </c>
      <c r="E13" s="36"/>
      <c r="F13" s="35">
        <f>F14+F24</f>
        <v>390556.88660999999</v>
      </c>
      <c r="G13" s="36"/>
      <c r="H13" s="35">
        <f t="shared" si="0"/>
        <v>-2090.9776800000109</v>
      </c>
      <c r="I13" s="36"/>
      <c r="J13" s="37">
        <f t="shared" si="1"/>
        <v>-0.53538364107454772</v>
      </c>
      <c r="N13" s="38"/>
    </row>
    <row r="14" spans="1:14" ht="18" customHeight="1" x14ac:dyDescent="0.25">
      <c r="B14" s="31" t="s">
        <v>2</v>
      </c>
      <c r="C14" s="32"/>
      <c r="D14" s="33">
        <f>SUM(D15:D23)</f>
        <v>387315.42375999998</v>
      </c>
      <c r="E14" s="33"/>
      <c r="F14" s="33">
        <f>SUM(F15:F23)</f>
        <v>389491.45604999998</v>
      </c>
      <c r="G14" s="33"/>
      <c r="H14" s="33">
        <f t="shared" si="0"/>
        <v>-2176.0322900000028</v>
      </c>
      <c r="I14" s="33"/>
      <c r="J14" s="34">
        <f t="shared" si="1"/>
        <v>-0.55868550033627962</v>
      </c>
    </row>
    <row r="15" spans="1:14" ht="18" hidden="1" customHeight="1" x14ac:dyDescent="0.25">
      <c r="A15" s="2">
        <v>1141040101</v>
      </c>
      <c r="B15" s="31"/>
      <c r="C15" s="32"/>
      <c r="D15" s="33">
        <f>IFERROR(IF(VLOOKUP($A15,'[2]Escoja el formato de Salida'!$A$5:$D$900,4,FALSE)&lt;0,(VLOOKUP($A15,'[2]Escoja el formato de Salida'!$A$5:$D$900,4,FALSE))*-1,VLOOKUP($A15,'[2]Escoja el formato de Salida'!$A$5:$D$900,4,FALSE)),0)/1000</f>
        <v>12.8</v>
      </c>
      <c r="E15" s="33"/>
      <c r="F15" s="33">
        <f>IFERROR(IF(VLOOKUP($A15,'[1]Escoja el formato de Salida'!$A$5:$D$900,4,FALSE)&lt;0,(VLOOKUP($A15,'[1]Escoja el formato de Salida'!$A$5:$D$900,4,FALSE))*-1,VLOOKUP($A15,'[1]Escoja el formato de Salida'!$A$5:$D$900,4,FALSE)),0)/1000</f>
        <v>10.1</v>
      </c>
      <c r="G15" s="33"/>
      <c r="H15" s="33"/>
      <c r="I15" s="33"/>
      <c r="J15" s="34"/>
    </row>
    <row r="16" spans="1:14" ht="18" hidden="1" customHeight="1" x14ac:dyDescent="0.25">
      <c r="A16" s="2">
        <v>1141060101</v>
      </c>
      <c r="B16" s="31"/>
      <c r="C16" s="32"/>
      <c r="D16" s="33">
        <f>IFERROR(IF(VLOOKUP($A16,'[2]Escoja el formato de Salida'!$A$5:$D$900,4,FALSE)&lt;0,(VLOOKUP($A16,'[2]Escoja el formato de Salida'!$A$5:$D$900,4,FALSE))*1,VLOOKUP($A16,'[2]Escoja el formato de Salida'!$A$5:$D$900,4,FALSE)),0)/1000</f>
        <v>0</v>
      </c>
      <c r="E16" s="33"/>
      <c r="F16" s="33">
        <f>IFERROR(IF(VLOOKUP($A16,'[1]Escoja el formato de Salida'!$A$5:$D$900,4,FALSE)&lt;0,(VLOOKUP($A16,'[1]Escoja el formato de Salida'!$A$5:$D$900,4,FALSE))*1,VLOOKUP($A16,'[1]Escoja el formato de Salida'!$A$5:$D$900,4,FALSE)),0)/1000</f>
        <v>0</v>
      </c>
      <c r="G16" s="33"/>
      <c r="H16" s="33"/>
      <c r="I16" s="33"/>
      <c r="J16" s="34"/>
    </row>
    <row r="17" spans="1:15" ht="18" hidden="1" customHeight="1" x14ac:dyDescent="0.25">
      <c r="A17" s="2">
        <v>114106020101</v>
      </c>
      <c r="B17" s="31"/>
      <c r="C17" s="32"/>
      <c r="D17" s="33">
        <f>IFERROR(IF(VLOOKUP($A17,'[2]Escoja el formato de Salida'!$A$5:$D$900,4,FALSE)&lt;0,(VLOOKUP($A17,'[2]Escoja el formato de Salida'!$A$5:$D$900,4,FALSE))*-1,VLOOKUP($A17,'[2]Escoja el formato de Salida'!$A$5:$D$900,4,FALSE)),0)/1000</f>
        <v>8905.1439200000004</v>
      </c>
      <c r="E17" s="33"/>
      <c r="F17" s="33">
        <f>IFERROR(IF(VLOOKUP($A17,'[1]Escoja el formato de Salida'!$A$5:$D$900,4,FALSE)&lt;0,(VLOOKUP($A17,'[1]Escoja el formato de Salida'!$A$5:$D$900,4,FALSE))*-1,VLOOKUP($A17,'[1]Escoja el formato de Salida'!$A$5:$D$900,4,FALSE)),0)/1000</f>
        <v>9855.1304799999998</v>
      </c>
      <c r="G17" s="33"/>
      <c r="H17" s="33"/>
      <c r="I17" s="33"/>
      <c r="J17" s="34"/>
    </row>
    <row r="18" spans="1:15" ht="18" hidden="1" customHeight="1" x14ac:dyDescent="0.25">
      <c r="A18" s="2">
        <v>1141990201</v>
      </c>
      <c r="B18" s="31"/>
      <c r="C18" s="32"/>
      <c r="D18" s="33">
        <f>IFERROR(IF(VLOOKUP($A18,'[2]Escoja el formato de Salida'!$A$5:$D$900,4,FALSE)&lt;0,(VLOOKUP($A18,'[2]Escoja el formato de Salida'!$A$5:$D$900,4,FALSE))*-1,VLOOKUP($A18,'[2]Escoja el formato de Salida'!$A$5:$D$900,4,FALSE)),0)/1000</f>
        <v>0</v>
      </c>
      <c r="E18" s="33"/>
      <c r="F18" s="33">
        <f>IFERROR(IF(VLOOKUP($A18,'[1]Escoja el formato de Salida'!$A$5:$D$900,4,FALSE)&lt;0,(VLOOKUP($A18,'[1]Escoja el formato de Salida'!$A$5:$D$900,4,FALSE))*-1,VLOOKUP($A18,'[1]Escoja el formato de Salida'!$A$5:$D$900,4,FALSE)),0)/1000</f>
        <v>0</v>
      </c>
      <c r="G18" s="33"/>
      <c r="H18" s="33"/>
      <c r="I18" s="33"/>
      <c r="J18" s="34"/>
    </row>
    <row r="19" spans="1:15" ht="18" hidden="1" customHeight="1" x14ac:dyDescent="0.25">
      <c r="A19" s="2">
        <v>1142040101</v>
      </c>
      <c r="B19" s="31"/>
      <c r="C19" s="32"/>
      <c r="D19" s="33">
        <f>IFERROR(IF(VLOOKUP($A19,'[2]Escoja el formato de Salida'!$A$5:$D$900,4,FALSE)&lt;0,(VLOOKUP($A19,'[2]Escoja el formato de Salida'!$A$5:$D$900,4,FALSE))*-1,VLOOKUP($A19,'[2]Escoja el formato de Salida'!$A$5:$D$900,4,FALSE)),0)/1000</f>
        <v>541.78640000000007</v>
      </c>
      <c r="E19" s="33"/>
      <c r="F19" s="33">
        <f>IFERROR(IF(VLOOKUP($A19,'[1]Escoja el formato de Salida'!$A$5:$D$900,4,FALSE)&lt;0,(VLOOKUP($A19,'[1]Escoja el formato de Salida'!$A$5:$D$900,4,FALSE))*-1,VLOOKUP($A19,'[1]Escoja el formato de Salida'!$A$5:$D$900,4,FALSE)),0)/1000</f>
        <v>548.06723999999997</v>
      </c>
      <c r="G19" s="33"/>
      <c r="H19" s="33"/>
      <c r="I19" s="33"/>
      <c r="J19" s="34"/>
    </row>
    <row r="20" spans="1:15" ht="18" hidden="1" customHeight="1" x14ac:dyDescent="0.25">
      <c r="A20" s="2">
        <v>1142040701</v>
      </c>
      <c r="B20" s="31"/>
      <c r="C20" s="32"/>
      <c r="D20" s="33">
        <f>IFERROR(IF(VLOOKUP($A20,'[2]Escoja el formato de Salida'!$A$5:$D$900,4,FALSE)&lt;0,(VLOOKUP($A20,'[2]Escoja el formato de Salida'!$A$5:$D$900,4,FALSE))*-1,VLOOKUP($A20,'[2]Escoja el formato de Salida'!$A$5:$D$900,4,FALSE)),0)/1000</f>
        <v>3559.98702</v>
      </c>
      <c r="E20" s="33"/>
      <c r="F20" s="33">
        <f>IFERROR(IF(VLOOKUP($A20,'[1]Escoja el formato de Salida'!$A$5:$D$900,4,FALSE)&lt;0,(VLOOKUP($A20,'[1]Escoja el formato de Salida'!$A$5:$D$900,4,FALSE))*-1,VLOOKUP($A20,'[1]Escoja el formato de Salida'!$A$5:$D$900,4,FALSE)),0)/1000</f>
        <v>3557.2701299999999</v>
      </c>
      <c r="G20" s="33"/>
      <c r="H20" s="33"/>
      <c r="I20" s="33"/>
      <c r="J20" s="34"/>
    </row>
    <row r="21" spans="1:15" ht="18" hidden="1" customHeight="1" x14ac:dyDescent="0.25">
      <c r="A21" s="2">
        <v>114206010101</v>
      </c>
      <c r="B21" s="31"/>
      <c r="C21" s="32"/>
      <c r="D21" s="33">
        <f>IFERROR(IF(VLOOKUP($A21,'[2]Escoja el formato de Salida'!$A$5:$D$900,4,FALSE)&lt;0,(VLOOKUP($A21,'[2]Escoja el formato de Salida'!$A$5:$D$900,4,FALSE))*-1,VLOOKUP($A21,'[2]Escoja el formato de Salida'!$A$5:$D$900,4,FALSE)),0)/1000</f>
        <v>374295.70642</v>
      </c>
      <c r="E21" s="33"/>
      <c r="F21" s="33">
        <f>IFERROR(IF(VLOOKUP($A21,'[1]Escoja el formato de Salida'!$A$5:$D$900,4,FALSE)&lt;0,(VLOOKUP($A21,'[1]Escoja el formato de Salida'!$A$5:$D$900,4,FALSE))*-1,VLOOKUP($A21,'[1]Escoja el formato de Salida'!$A$5:$D$900,4,FALSE)),0)/1000</f>
        <v>375520.88819999999</v>
      </c>
      <c r="G21" s="33"/>
      <c r="H21" s="33"/>
      <c r="I21" s="33"/>
      <c r="J21" s="34"/>
    </row>
    <row r="22" spans="1:15" ht="18" hidden="1" customHeight="1" x14ac:dyDescent="0.25">
      <c r="A22" s="2">
        <v>1148</v>
      </c>
      <c r="B22" s="31"/>
      <c r="C22" s="32"/>
      <c r="D22" s="33">
        <f>IFERROR(IF(VLOOKUP($A22,'[2]Escoja el formato de Salida'!$A$5:$D$900,4,FALSE)&lt;0,(VLOOKUP($A22,'[2]Escoja el formato de Salida'!$A$5:$D$900,4,FALSE))*-1,VLOOKUP($A22,'[2]Escoja el formato de Salida'!$A$5:$D$900,4,FALSE)),0)/1000</f>
        <v>0</v>
      </c>
      <c r="E22" s="33"/>
      <c r="F22" s="33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G22" s="33"/>
      <c r="H22" s="33"/>
      <c r="I22" s="33"/>
      <c r="J22" s="34"/>
    </row>
    <row r="23" spans="1:15" ht="18" hidden="1" customHeight="1" x14ac:dyDescent="0.25">
      <c r="A23" s="2">
        <v>1142060201</v>
      </c>
      <c r="B23" s="31"/>
      <c r="C23" s="32"/>
      <c r="D23" s="33">
        <f>IFERROR(IF(VLOOKUP($A23,'[2]Escoja el formato de Salida'!$A$5:$D$900,4,FALSE)&lt;0,(VLOOKUP($A23,'[2]Escoja el formato de Salida'!$A$5:$D$900,4,FALSE))*-1,VLOOKUP($A23,'[2]Escoja el formato de Salida'!$A$5:$D$900,4,FALSE)),0)/1000</f>
        <v>0</v>
      </c>
      <c r="E23" s="33"/>
      <c r="F23" s="33">
        <f>IFERROR(IF(VLOOKUP($A23,'[1]Escoja el formato de Salida'!$A$5:$D$900,4,FALSE)&lt;0,(VLOOKUP($A23,'[1]Escoja el formato de Salida'!$A$5:$D$900,4,FALSE))*-1,VLOOKUP($A23,'[1]Escoja el formato de Salida'!$A$5:$D$900,4,FALSE)),0)/1000</f>
        <v>0</v>
      </c>
      <c r="G23" s="33"/>
      <c r="H23" s="33"/>
      <c r="I23" s="33"/>
      <c r="J23" s="34"/>
    </row>
    <row r="24" spans="1:15" x14ac:dyDescent="0.25">
      <c r="B24" s="31" t="s">
        <v>3</v>
      </c>
      <c r="C24" s="32"/>
      <c r="D24" s="33">
        <f>SUM(D25:D28)</f>
        <v>1150.4851699999999</v>
      </c>
      <c r="E24" s="33"/>
      <c r="F24" s="33">
        <f>SUM(F25:F28)</f>
        <v>1065.4305600000002</v>
      </c>
      <c r="G24" s="33"/>
      <c r="H24" s="33">
        <f>D24-F24</f>
        <v>85.054609999999684</v>
      </c>
      <c r="I24" s="33"/>
      <c r="J24" s="34">
        <f>H24/F24*100</f>
        <v>7.9831209271864392</v>
      </c>
    </row>
    <row r="25" spans="1:15" hidden="1" x14ac:dyDescent="0.25">
      <c r="A25" s="2">
        <v>1141049901</v>
      </c>
      <c r="B25" s="31"/>
      <c r="C25" s="32"/>
      <c r="D25" s="33">
        <f>IFERROR(IF(VLOOKUP($A25,'[2]Escoja el formato de Salida'!$A$5:$D$900,4,FALSE)&lt;0,(VLOOKUP($A25,'[2]Escoja el formato de Salida'!$A$5:$D$900,4,FALSE))*-1,VLOOKUP($A25,'[2]Escoja el formato de Salida'!$A$5:$D$900,4,FALSE)),0)/1000</f>
        <v>0.1986</v>
      </c>
      <c r="E25" s="33"/>
      <c r="F25" s="33">
        <f>IFERROR(IF(VLOOKUP($A25,'[1]Escoja el formato de Salida'!$A$5:$D$900,4,FALSE)&lt;0,(VLOOKUP($A25,'[1]Escoja el formato de Salida'!$A$5:$D$900,4,FALSE))*-1,VLOOKUP($A25,'[1]Escoja el formato de Salida'!$A$5:$D$900,4,FALSE)),0)/1000</f>
        <v>0.16262000000000001</v>
      </c>
      <c r="G25" s="33"/>
      <c r="H25" s="33"/>
      <c r="I25" s="33"/>
      <c r="J25" s="34"/>
    </row>
    <row r="26" spans="1:15" hidden="1" x14ac:dyDescent="0.25">
      <c r="A26" s="2">
        <v>1141069901</v>
      </c>
      <c r="B26" s="31"/>
      <c r="C26" s="32"/>
      <c r="D26" s="33">
        <f>IFERROR(IF(VLOOKUP($A26,'[2]Escoja el formato de Salida'!$A$5:$D$900,4,FALSE)&lt;0,(VLOOKUP($A26,'[2]Escoja el formato de Salida'!$A$5:$D$900,4,FALSE))*-1,VLOOKUP($A26,'[2]Escoja el formato de Salida'!$A$5:$D$900,4,FALSE)),0)/1000</f>
        <v>22.75254</v>
      </c>
      <c r="E26" s="33"/>
      <c r="F26" s="33">
        <f>IFERROR(IF(VLOOKUP($A26,'[1]Escoja el formato de Salida'!$A$5:$D$900,4,FALSE)&lt;0,(VLOOKUP($A26,'[1]Escoja el formato de Salida'!$A$5:$D$900,4,FALSE))*-1,VLOOKUP($A26,'[1]Escoja el formato de Salida'!$A$5:$D$900,4,FALSE)),0)/1000</f>
        <v>23.215540000000001</v>
      </c>
      <c r="G26" s="33"/>
      <c r="H26" s="33"/>
      <c r="I26" s="33"/>
      <c r="J26" s="34"/>
    </row>
    <row r="27" spans="1:15" hidden="1" x14ac:dyDescent="0.25">
      <c r="A27" s="2">
        <v>1142049901</v>
      </c>
      <c r="B27" s="31"/>
      <c r="C27" s="32"/>
      <c r="D27" s="33">
        <f>IFERROR(IF(VLOOKUP($A27,'[2]Escoja el formato de Salida'!$A$5:$D$900,4,FALSE)&lt;0,(VLOOKUP($A27,'[2]Escoja el formato de Salida'!$A$5:$D$900,4,FALSE))*-1,VLOOKUP($A27,'[2]Escoja el formato de Salida'!$A$5:$D$900,4,FALSE)),0)/1000</f>
        <v>0.66154999999999997</v>
      </c>
      <c r="E27" s="33"/>
      <c r="F27" s="33">
        <f>IFERROR(IF(VLOOKUP($A27,'[1]Escoja el formato de Salida'!$A$5:$D$900,4,FALSE)&lt;0,(VLOOKUP($A27,'[1]Escoja el formato de Salida'!$A$5:$D$900,4,FALSE))*-1,VLOOKUP($A27,'[1]Escoja el formato de Salida'!$A$5:$D$900,4,FALSE)),0)/1000</f>
        <v>0.14999000000000001</v>
      </c>
      <c r="G27" s="33"/>
      <c r="H27" s="33"/>
      <c r="I27" s="33"/>
      <c r="J27" s="34"/>
    </row>
    <row r="28" spans="1:15" hidden="1" x14ac:dyDescent="0.25">
      <c r="A28" s="2">
        <v>1142069901</v>
      </c>
      <c r="B28" s="31"/>
      <c r="C28" s="32"/>
      <c r="D28" s="33">
        <f>IFERROR(IF(VLOOKUP($A28,'[2]Escoja el formato de Salida'!$A$5:$D$900,4,FALSE)&lt;0,(VLOOKUP($A28,'[2]Escoja el formato de Salida'!$A$5:$D$900,4,FALSE))*-1,VLOOKUP($A28,'[2]Escoja el formato de Salida'!$A$5:$D$900,4,FALSE)),0)/1000</f>
        <v>1126.87248</v>
      </c>
      <c r="E28" s="33"/>
      <c r="F28" s="33">
        <f>IFERROR(IF(VLOOKUP($A28,'[1]Escoja el formato de Salida'!$A$5:$D$900,4,FALSE)&lt;0,(VLOOKUP($A28,'[1]Escoja el formato de Salida'!$A$5:$D$900,4,FALSE))*-1,VLOOKUP($A28,'[1]Escoja el formato de Salida'!$A$5:$D$900,4,FALSE)),0)/1000</f>
        <v>1041.9024100000001</v>
      </c>
      <c r="G28" s="33"/>
      <c r="H28" s="33"/>
      <c r="I28" s="33"/>
      <c r="J28" s="34"/>
    </row>
    <row r="29" spans="1:15" hidden="1" x14ac:dyDescent="0.25">
      <c r="B29" s="31"/>
      <c r="C29" s="32"/>
      <c r="D29" s="33"/>
      <c r="E29" s="33"/>
      <c r="F29" s="33"/>
      <c r="G29" s="33"/>
      <c r="H29" s="33"/>
      <c r="I29" s="33"/>
      <c r="J29" s="34"/>
    </row>
    <row r="30" spans="1:15" x14ac:dyDescent="0.25">
      <c r="A30" s="2">
        <v>1149</v>
      </c>
      <c r="B30" s="39" t="s">
        <v>36</v>
      </c>
      <c r="C30" s="32"/>
      <c r="D30" s="40">
        <f>IFERROR(IF(VLOOKUP($A30,'[2]Escoja el formato de Salida'!$A$5:$D$900,4,FALSE)&lt;0,(VLOOKUP($A30,'[2]Escoja el formato de Salida'!$A$5:$D$900,4,FALSE))*-1,VLOOKUP($A30,'[2]Escoja el formato de Salida'!$A$5:$D$900,4,FALSE)),0)/1000*-1</f>
        <v>-3900.3862999999997</v>
      </c>
      <c r="E30" s="40"/>
      <c r="F30" s="40">
        <f>IFERROR(IF(VLOOKUP($A30,'[1]Escoja el formato de Salida'!$A$5:$D$900,4,FALSE)&lt;0,(VLOOKUP($A30,'[1]Escoja el formato de Salida'!$A$5:$D$900,4,FALSE))*-1,VLOOKUP($A30,'[1]Escoja el formato de Salida'!$A$5:$D$900,4,FALSE)),0)/1000*-1</f>
        <v>-3905.5688700000001</v>
      </c>
      <c r="G30" s="40"/>
      <c r="H30" s="40">
        <f>D30-F30</f>
        <v>5.1825700000003962</v>
      </c>
      <c r="I30" s="40"/>
      <c r="J30" s="41">
        <f>H30/F30*100</f>
        <v>-0.13269693026819923</v>
      </c>
    </row>
    <row r="31" spans="1:15" ht="9.75" hidden="1" customHeight="1" x14ac:dyDescent="0.25">
      <c r="B31" s="31"/>
      <c r="C31" s="32"/>
      <c r="D31" s="10" t="s">
        <v>28</v>
      </c>
      <c r="F31" s="10" t="s">
        <v>28</v>
      </c>
      <c r="J31" s="42"/>
    </row>
    <row r="32" spans="1:15" ht="24.75" customHeight="1" x14ac:dyDescent="0.25">
      <c r="A32" s="2">
        <v>12</v>
      </c>
      <c r="B32" s="31" t="s">
        <v>37</v>
      </c>
      <c r="C32" s="32"/>
      <c r="D32" s="43">
        <f>IFERROR(IF(VLOOKUP($A32,'[2]Escoja el formato de Salida'!$A$5:$D$900,4,FALSE)&lt;0,(VLOOKUP($A32,'[2]Escoja el formato de Salida'!$A$5:$D$900,4,FALSE))*-1,VLOOKUP($A32,'[2]Escoja el formato de Salida'!$A$5:$D$900,4,FALSE)),0)/1000-IFERROR(IF(VLOOKUP($A33,'[2]Escoja el formato de Salida'!$A$5:$D$900,4,FALSE)&lt;0,(VLOOKUP($A33,'[2]Escoja el formato de Salida'!$A$5:$D$900,4,FALSE))*-1,VLOOKUP($A33,'[2]Escoja el formato de Salida'!$A$5:$D$900,4,FALSE)),0)/1000</f>
        <v>25121.35772</v>
      </c>
      <c r="E32" s="33"/>
      <c r="F32" s="43">
        <f>IFERROR(IF(VLOOKUP($A32,'[1]Escoja el formato de Salida'!$A$5:$D$900,4,FALSE)&lt;0,(VLOOKUP($A32,'[1]Escoja el formato de Salida'!$A$5:$D$900,4,FALSE))*-1,VLOOKUP($A32,'[1]Escoja el formato de Salida'!$A$5:$D$900,4,FALSE)),0)/1000-IFERROR(IF(VLOOKUP($A33,'[1]Escoja el formato de Salida'!$A$5:$D$900,4,FALSE)&lt;0,(VLOOKUP($A33,'[1]Escoja el formato de Salida'!$A$5:$D$900,4,FALSE))*-1,VLOOKUP($A33,'[1]Escoja el formato de Salida'!$A$5:$D$900,4,FALSE)),0)/1000</f>
        <v>25190.891329999999</v>
      </c>
      <c r="G32" s="33"/>
      <c r="H32" s="33">
        <f>D32-F32</f>
        <v>-69.533609999998589</v>
      </c>
      <c r="I32" s="33"/>
      <c r="J32" s="34">
        <f>H32/F32*100</f>
        <v>-0.2760267951185616</v>
      </c>
      <c r="O32" s="44"/>
    </row>
    <row r="33" spans="1:17" ht="24.75" customHeight="1" x14ac:dyDescent="0.25">
      <c r="A33" s="2">
        <v>126</v>
      </c>
      <c r="B33" s="31" t="s">
        <v>4</v>
      </c>
      <c r="C33" s="32"/>
      <c r="D33" s="33">
        <f>IFERROR(IF(VLOOKUP($A33,'[2]Escoja el formato de Salida'!$A$5:$D$900,4,FALSE)&lt;0,(VLOOKUP($A33,'[2]Escoja el formato de Salida'!$A$5:$D$900,4,FALSE))*-1,VLOOKUP($A33,'[2]Escoja el formato de Salida'!$A$5:$D$900,4,FALSE)),0)/1000</f>
        <v>4326.2017599999999</v>
      </c>
      <c r="E33" s="33"/>
      <c r="F33" s="33">
        <f>IFERROR(IF(VLOOKUP($A33,'[1]Escoja el formato de Salida'!$A$5:$D$900,4,FALSE)&lt;0,(VLOOKUP($A33,'[1]Escoja el formato de Salida'!$A$5:$D$900,4,FALSE))*-1,VLOOKUP($A33,'[1]Escoja el formato de Salida'!$A$5:$D$900,4,FALSE)),0)/1000</f>
        <v>4326.2017599999999</v>
      </c>
      <c r="G33" s="33"/>
      <c r="H33" s="33">
        <f>D33-F33</f>
        <v>0</v>
      </c>
      <c r="I33" s="33"/>
      <c r="J33" s="34">
        <f>H33/F33*100</f>
        <v>0</v>
      </c>
      <c r="O33" s="44"/>
    </row>
    <row r="34" spans="1:17" x14ac:dyDescent="0.25">
      <c r="A34" s="2">
        <v>13</v>
      </c>
      <c r="B34" s="31" t="s">
        <v>38</v>
      </c>
      <c r="C34" s="32"/>
      <c r="D34" s="33">
        <f>IFERROR(IF(VLOOKUP($A34,'[2]Escoja el formato de Salida'!$A$5:$D$900,4,FALSE)&lt;0,(VLOOKUP($A34,'[2]Escoja el formato de Salida'!$A$5:$D$900,4,FALSE))*-1,VLOOKUP($A34,'[2]Escoja el formato de Salida'!$A$5:$D$900,4,FALSE)),0)/1000</f>
        <v>15361.608179999999</v>
      </c>
      <c r="E34" s="33"/>
      <c r="F34" s="33">
        <f>IFERROR(IF(VLOOKUP($A34,'[1]Escoja el formato de Salida'!$A$5:$D$900,4,FALSE)&lt;0,(VLOOKUP($A34,'[1]Escoja el formato de Salida'!$A$5:$D$900,4,FALSE))*-1,VLOOKUP($A34,'[1]Escoja el formato de Salida'!$A$5:$D$900,4,FALSE)),0)/1000</f>
        <v>15455.85526</v>
      </c>
      <c r="G34" s="33"/>
      <c r="H34" s="33">
        <f>D34-F34</f>
        <v>-94.247080000001006</v>
      </c>
      <c r="I34" s="33"/>
      <c r="J34" s="34">
        <f>H34/F34*100</f>
        <v>-0.60978236671194741</v>
      </c>
      <c r="L34" s="45"/>
    </row>
    <row r="35" spans="1:17" ht="6.75" customHeight="1" x14ac:dyDescent="0.25">
      <c r="B35" s="31" t="s">
        <v>28</v>
      </c>
      <c r="C35" s="32"/>
      <c r="D35" s="35"/>
      <c r="E35" s="33"/>
      <c r="F35" s="35"/>
      <c r="G35" s="33"/>
      <c r="H35" s="35"/>
      <c r="I35" s="33"/>
      <c r="J35" s="37"/>
    </row>
    <row r="36" spans="1:17" ht="20.25" thickBot="1" x14ac:dyDescent="0.3">
      <c r="B36" s="46" t="s">
        <v>39</v>
      </c>
      <c r="C36" s="32"/>
      <c r="D36" s="47">
        <f>D9+D32+D33+D34</f>
        <v>611350.39016999991</v>
      </c>
      <c r="E36" s="40"/>
      <c r="F36" s="47">
        <f>F9+F32+F33+F34</f>
        <v>620449.14850999997</v>
      </c>
      <c r="G36" s="40"/>
      <c r="H36" s="47">
        <f>H9+H32+H33+H34</f>
        <v>-9098.7583400000149</v>
      </c>
      <c r="I36" s="40"/>
      <c r="J36" s="48">
        <f>H36/F36*100</f>
        <v>-1.4664793016237603</v>
      </c>
      <c r="L36" s="33"/>
      <c r="N36" s="44"/>
    </row>
    <row r="37" spans="1:17" ht="7.5" hidden="1" customHeight="1" thickTop="1" x14ac:dyDescent="0.25">
      <c r="B37" s="31"/>
      <c r="C37" s="32"/>
      <c r="D37" s="49"/>
      <c r="E37" s="49"/>
      <c r="F37" s="49"/>
      <c r="G37" s="49"/>
      <c r="H37" s="49"/>
      <c r="I37" s="49"/>
      <c r="J37" s="50"/>
    </row>
    <row r="38" spans="1:17" ht="7.5" hidden="1" customHeight="1" x14ac:dyDescent="0.25">
      <c r="B38" s="31"/>
      <c r="C38" s="32"/>
      <c r="D38" s="49"/>
      <c r="E38" s="49"/>
      <c r="F38" s="49"/>
      <c r="G38" s="49"/>
      <c r="H38" s="49"/>
      <c r="I38" s="49"/>
      <c r="J38" s="50"/>
    </row>
    <row r="39" spans="1:17" ht="13.15" hidden="1" customHeight="1" x14ac:dyDescent="0.25">
      <c r="B39" s="31" t="s">
        <v>28</v>
      </c>
      <c r="C39" s="32"/>
      <c r="G39" s="49"/>
      <c r="H39" s="49"/>
      <c r="I39" s="49"/>
      <c r="J39" s="50"/>
    </row>
    <row r="40" spans="1:17" ht="20.25" hidden="1" thickTop="1" x14ac:dyDescent="0.25">
      <c r="A40" s="2">
        <v>91</v>
      </c>
      <c r="B40" s="31" t="s">
        <v>24</v>
      </c>
      <c r="C40" s="32">
        <v>134513.5</v>
      </c>
      <c r="D40" s="33">
        <f>IFERROR(IF(VLOOKUP($A40,'[2]Escoja el formato de Salida'!$A$5:$D$900,4,FALSE)&lt;0,(VLOOKUP($A40,'[2]Escoja el formato de Salida'!$A$5:$D$900,4,FALSE))*-1,VLOOKUP($A40,'[2]Escoja el formato de Salida'!$A$5:$D$900,4,FALSE)),0)/1000</f>
        <v>179133.95324</v>
      </c>
      <c r="E40" s="33"/>
      <c r="F40" s="33">
        <f>IFERROR(IF(VLOOKUP($A40,'[1]Escoja el formato de Salida'!$A$5:$D$900,4,FALSE)&lt;0,(VLOOKUP($A40,'[1]Escoja el formato de Salida'!$A$5:$D$900,4,FALSE))*-1,VLOOKUP($A40,'[1]Escoja el formato de Salida'!$A$5:$D$900,4,FALSE)),0)/1000</f>
        <v>178916.61677000002</v>
      </c>
      <c r="G40" s="33"/>
      <c r="H40" s="33">
        <f>D40-F40</f>
        <v>217.33646999998018</v>
      </c>
      <c r="I40" s="33"/>
      <c r="J40" s="34">
        <f>H40/F40*100</f>
        <v>0.12147360816651784</v>
      </c>
    </row>
    <row r="41" spans="1:17" ht="20.25" hidden="1" thickTop="1" x14ac:dyDescent="0.25">
      <c r="A41" s="2">
        <v>92</v>
      </c>
      <c r="B41" s="31" t="s">
        <v>25</v>
      </c>
      <c r="C41" s="32"/>
      <c r="D41" s="33">
        <f>IFERROR(IF(VLOOKUP($A41,'[2]Escoja el formato de Salida'!$A$5:$D$900,4,FALSE)&lt;0,(VLOOKUP($A41,'[2]Escoja el formato de Salida'!$A$5:$D$900,4,FALSE))*-1,VLOOKUP($A41,'[2]Escoja el formato de Salida'!$A$5:$D$900,4,FALSE)),0)/1000</f>
        <v>0</v>
      </c>
      <c r="E41" s="33"/>
      <c r="F41" s="33">
        <f>IFERROR(IF(VLOOKUP($A41,'[1]Escoja el formato de Salida'!$A$5:$D$900,4,FALSE)&lt;0,(VLOOKUP($A41,'[1]Escoja el formato de Salida'!$A$5:$D$900,4,FALSE))*-1,VLOOKUP($A41,'[1]Escoja el formato de Salida'!$A$5:$D$900,4,FALSE)),0)/1000</f>
        <v>0</v>
      </c>
      <c r="G41" s="33"/>
      <c r="H41" s="33">
        <f>D41-F41</f>
        <v>0</v>
      </c>
      <c r="I41" s="33"/>
      <c r="J41" s="34" t="e">
        <f>H41/F41*100</f>
        <v>#DIV/0!</v>
      </c>
      <c r="L41" s="44"/>
    </row>
    <row r="42" spans="1:17" ht="10.5" hidden="1" customHeight="1" x14ac:dyDescent="0.25">
      <c r="B42" s="31"/>
      <c r="C42" s="32"/>
      <c r="D42" s="33"/>
      <c r="E42" s="33"/>
      <c r="F42" s="33"/>
      <c r="G42" s="33"/>
      <c r="H42" s="33"/>
      <c r="I42" s="33"/>
      <c r="J42" s="51"/>
    </row>
    <row r="43" spans="1:17" ht="21" hidden="1" thickTop="1" thickBot="1" x14ac:dyDescent="0.3">
      <c r="B43" s="31" t="s">
        <v>40</v>
      </c>
      <c r="C43" s="32"/>
      <c r="D43" s="52">
        <f>SUM(D40:D41)</f>
        <v>179133.95324</v>
      </c>
      <c r="E43" s="33"/>
      <c r="F43" s="52">
        <f>SUM(F40:F41)</f>
        <v>178916.61677000002</v>
      </c>
      <c r="G43" s="33"/>
      <c r="H43" s="52">
        <f>SUM(H40:H41)</f>
        <v>217.33646999998018</v>
      </c>
      <c r="I43" s="33"/>
      <c r="J43" s="53">
        <f>H43/F43*100</f>
        <v>0.12147360816651784</v>
      </c>
      <c r="L43" s="33"/>
    </row>
    <row r="44" spans="1:17" ht="6.75" hidden="1" customHeight="1" thickTop="1" x14ac:dyDescent="0.25">
      <c r="B44" s="31" t="s">
        <v>28</v>
      </c>
      <c r="C44" s="32"/>
      <c r="D44" s="49"/>
      <c r="E44" s="49"/>
      <c r="F44" s="49"/>
      <c r="G44" s="49"/>
      <c r="H44" s="49"/>
      <c r="I44" s="49"/>
      <c r="J44" s="50"/>
    </row>
    <row r="45" spans="1:17" ht="20.25" thickTop="1" x14ac:dyDescent="0.25">
      <c r="B45" s="31"/>
      <c r="C45" s="32"/>
      <c r="D45" s="49"/>
      <c r="E45" s="49"/>
      <c r="F45" s="49"/>
      <c r="G45" s="49"/>
      <c r="H45" s="49"/>
      <c r="I45" s="49"/>
      <c r="J45" s="54" t="s">
        <v>28</v>
      </c>
      <c r="Q45" s="3" t="s">
        <v>41</v>
      </c>
    </row>
    <row r="46" spans="1:17" x14ac:dyDescent="0.25">
      <c r="B46" s="15" t="s">
        <v>42</v>
      </c>
      <c r="C46" s="16"/>
      <c r="J46" s="55" t="s">
        <v>28</v>
      </c>
    </row>
    <row r="47" spans="1:17" ht="8.4499999999999993" customHeight="1" x14ac:dyDescent="0.25">
      <c r="B47" s="15"/>
      <c r="C47" s="16"/>
      <c r="J47" s="55"/>
    </row>
    <row r="48" spans="1:17" x14ac:dyDescent="0.25">
      <c r="B48" s="56" t="s">
        <v>43</v>
      </c>
      <c r="C48" s="16"/>
      <c r="D48" s="35">
        <f>SUM(D49:D54)</f>
        <v>186470.39033000002</v>
      </c>
      <c r="E48" s="36"/>
      <c r="F48" s="35">
        <f>SUM(F49:F54)</f>
        <v>200261.43729999999</v>
      </c>
      <c r="G48" s="36"/>
      <c r="H48" s="35">
        <f t="shared" ref="H48:H56" si="2">D48-F48</f>
        <v>-13791.046969999967</v>
      </c>
      <c r="I48" s="36"/>
      <c r="J48" s="37">
        <f>H48/F48*100</f>
        <v>-6.8865215170409488</v>
      </c>
    </row>
    <row r="49" spans="1:12" ht="30.75" customHeight="1" x14ac:dyDescent="0.25">
      <c r="A49" s="2">
        <v>211</v>
      </c>
      <c r="B49" s="31" t="s">
        <v>44</v>
      </c>
      <c r="C49" s="16"/>
      <c r="D49" s="33">
        <f>IFERROR(IF(VLOOKUP($A49,'[2]Escoja el formato de Salida'!$A$5:$D$900,4,FALSE)&lt;0,(VLOOKUP($A49,'[2]Escoja el formato de Salida'!$A$5:$D$900,4,FALSE))*-1,VLOOKUP($A49,'[2]Escoja el formato de Salida'!$A$5:$D$900,4,FALSE)),0)/1000</f>
        <v>41160.70824</v>
      </c>
      <c r="E49" s="36"/>
      <c r="F49" s="33">
        <f>IFERROR(IF(VLOOKUP($A49,'[1]Escoja el formato de Salida'!$A$5:$D$900,4,FALSE)&lt;0,(VLOOKUP($A49,'[1]Escoja el formato de Salida'!$A$5:$D$900,4,FALSE))*-1,VLOOKUP($A49,'[1]Escoja el formato de Salida'!$A$5:$D$900,4,FALSE)),0)/1000</f>
        <v>41255.96789</v>
      </c>
      <c r="G49" s="36"/>
      <c r="H49" s="33">
        <f t="shared" si="2"/>
        <v>-95.259649999999965</v>
      </c>
      <c r="I49" s="33"/>
      <c r="J49" s="34">
        <f>H49/F49*100</f>
        <v>-0.2308990792653052</v>
      </c>
    </row>
    <row r="50" spans="1:12" ht="18.75" customHeight="1" x14ac:dyDescent="0.25">
      <c r="A50" s="2">
        <v>212</v>
      </c>
      <c r="B50" s="31" t="s">
        <v>35</v>
      </c>
      <c r="C50" s="32"/>
      <c r="D50" s="33">
        <f>IFERROR(IF(VLOOKUP($A50,'[2]Escoja el formato de Salida'!$A$5:$D$900,4,FALSE)&lt;0,(VLOOKUP($A50,'[2]Escoja el formato de Salida'!$A$5:$D$900,4,FALSE))*-1,VLOOKUP($A50,'[2]Escoja el formato de Salida'!$A$5:$D$900,4,FALSE)),0)/1000</f>
        <v>145304.09934000002</v>
      </c>
      <c r="E50" s="33"/>
      <c r="F50" s="33">
        <f>IFERROR(IF(VLOOKUP($A50,'[1]Escoja el formato de Salida'!$A$5:$D$900,4,FALSE)&lt;0,(VLOOKUP($A50,'[1]Escoja el formato de Salida'!$A$5:$D$900,4,FALSE))*-1,VLOOKUP($A50,'[1]Escoja el formato de Salida'!$A$5:$D$900,4,FALSE)),0)/1000</f>
        <v>159000.00194999998</v>
      </c>
      <c r="G50" s="33"/>
      <c r="H50" s="33">
        <f t="shared" si="2"/>
        <v>-13695.902609999961</v>
      </c>
      <c r="I50" s="33"/>
      <c r="J50" s="34">
        <f>H50/F50*100</f>
        <v>-8.6137751207744326</v>
      </c>
    </row>
    <row r="51" spans="1:12" ht="18.75" customHeight="1" x14ac:dyDescent="0.25">
      <c r="A51" s="2">
        <v>213</v>
      </c>
      <c r="B51" s="31" t="s">
        <v>5</v>
      </c>
      <c r="C51" s="32"/>
      <c r="D51" s="33">
        <f>IFERROR(IF(VLOOKUP($A51,'[2]Escoja el formato de Salida'!$A$5:$D$900,4,FALSE)&lt;0,(VLOOKUP($A51,'[2]Escoja el formato de Salida'!$A$5:$D$900,4,FALSE))*-1,VLOOKUP($A51,'[2]Escoja el formato de Salida'!$A$5:$D$900,4,FALSE)),0)/1000</f>
        <v>5.5827499999999999</v>
      </c>
      <c r="E51" s="33"/>
      <c r="F51" s="33">
        <f>IFERROR(IF(VLOOKUP($A51,'[1]Escoja el formato de Salida'!$A$5:$D$900,4,FALSE)&lt;0,(VLOOKUP($A51,'[1]Escoja el formato de Salida'!$A$5:$D$900,4,FALSE))*-1,VLOOKUP($A51,'[1]Escoja el formato de Salida'!$A$5:$D$900,4,FALSE)),0)/1000</f>
        <v>5.46746</v>
      </c>
      <c r="G51" s="33"/>
      <c r="H51" s="33">
        <f t="shared" si="2"/>
        <v>0.11528999999999989</v>
      </c>
      <c r="I51" s="33"/>
      <c r="J51" s="34">
        <f>H51/F51*100</f>
        <v>2.10865740215749</v>
      </c>
    </row>
    <row r="52" spans="1:12" x14ac:dyDescent="0.25">
      <c r="A52" s="2">
        <v>214</v>
      </c>
      <c r="B52" s="31" t="s">
        <v>45</v>
      </c>
      <c r="C52" s="32"/>
      <c r="D52" s="33">
        <f>IFERROR(IF(VLOOKUP($A52,'[2]Escoja el formato de Salida'!$A$5:$D$900,4,FALSE)&lt;0,(VLOOKUP($A52,'[2]Escoja el formato de Salida'!$A$5:$D$900,4,FALSE))*-1,VLOOKUP($A52,'[2]Escoja el formato de Salida'!$A$5:$D$900,4,FALSE)),0)/1000</f>
        <v>0</v>
      </c>
      <c r="E52" s="33"/>
      <c r="F52" s="33">
        <f>IFERROR(IF(VLOOKUP($A52,'[1]Escoja el formato de Salida'!$A$5:$D$900,4,FALSE)&lt;0,(VLOOKUP($A52,'[1]Escoja el formato de Salida'!$A$5:$D$900,4,FALSE))*-1,VLOOKUP($A52,'[1]Escoja el formato de Salida'!$A$5:$D$900,4,FALSE)),0)/1000</f>
        <v>0</v>
      </c>
      <c r="G52" s="33"/>
      <c r="H52" s="33">
        <f t="shared" si="2"/>
        <v>0</v>
      </c>
      <c r="I52" s="33"/>
      <c r="J52" s="34">
        <f>IFERROR(H52/F52*100,0)</f>
        <v>0</v>
      </c>
    </row>
    <row r="53" spans="1:12" x14ac:dyDescent="0.25">
      <c r="A53" s="2">
        <v>215</v>
      </c>
      <c r="B53" s="31" t="s">
        <v>6</v>
      </c>
      <c r="C53" s="32"/>
      <c r="D53" s="33">
        <f>IFERROR(IF(VLOOKUP($A53,'[2]Escoja el formato de Salida'!$A$5:$D$900,4,FALSE)&lt;0,(VLOOKUP($A53,'[2]Escoja el formato de Salida'!$A$5:$D$900,4,FALSE))*-1,VLOOKUP($A53,'[2]Escoja el formato de Salida'!$A$5:$D$900,4,FALSE)),0)/1000</f>
        <v>0</v>
      </c>
      <c r="E53" s="33"/>
      <c r="F53" s="33">
        <f>IFERROR(IF(VLOOKUP($A53,'[1]Escoja el formato de Salida'!$A$5:$D$900,4,FALSE)&lt;0,(VLOOKUP($A53,'[1]Escoja el formato de Salida'!$A$5:$D$900,4,FALSE))*-1,VLOOKUP($A53,'[1]Escoja el formato de Salida'!$A$5:$D$900,4,FALSE)),0)/1000</f>
        <v>0</v>
      </c>
      <c r="G53" s="33"/>
      <c r="H53" s="33">
        <f t="shared" ref="H53:H55" si="3">D53-F53</f>
        <v>0</v>
      </c>
      <c r="I53" s="33"/>
      <c r="J53" s="34">
        <f t="shared" ref="J53:J57" si="4">IFERROR(H53/F53*100,0)</f>
        <v>0</v>
      </c>
    </row>
    <row r="54" spans="1:12" x14ac:dyDescent="0.25">
      <c r="A54" s="2">
        <v>216</v>
      </c>
      <c r="B54" s="31" t="s">
        <v>46</v>
      </c>
      <c r="C54" s="32"/>
      <c r="D54" s="33">
        <f>IFERROR(IF(VLOOKUP($A54,'[2]Escoja el formato de Salida'!$A$5:$D$900,4,FALSE)&lt;0,(VLOOKUP($A54,'[2]Escoja el formato de Salida'!$A$5:$D$900,4,FALSE))*-1,VLOOKUP($A54,'[2]Escoja el formato de Salida'!$A$5:$D$900,4,FALSE)),0)/1000</f>
        <v>0</v>
      </c>
      <c r="E54" s="33"/>
      <c r="F54" s="33">
        <f>IFERROR(IF(VLOOKUP($A54,'[1]Escoja el formato de Salida'!$A$5:$D$900,4,FALSE)&lt;0,(VLOOKUP($A54,'[1]Escoja el formato de Salida'!$A$5:$D$900,4,FALSE))*-1,VLOOKUP($A54,'[1]Escoja el formato de Salida'!$A$5:$D$900,4,FALSE)),0)/1000</f>
        <v>0</v>
      </c>
      <c r="G54" s="33"/>
      <c r="H54" s="33">
        <f t="shared" si="3"/>
        <v>0</v>
      </c>
      <c r="I54" s="33"/>
      <c r="J54" s="34">
        <f t="shared" si="4"/>
        <v>0</v>
      </c>
    </row>
    <row r="55" spans="1:12" ht="21" customHeight="1" x14ac:dyDescent="0.25">
      <c r="A55" s="2">
        <v>22</v>
      </c>
      <c r="B55" s="31" t="s">
        <v>7</v>
      </c>
      <c r="C55" s="32"/>
      <c r="D55" s="33">
        <f>IFERROR(IF(VLOOKUP($A55,'[2]Escoja el formato de Salida'!$A$5:$D$900,4,FALSE)&lt;0,(VLOOKUP($A55,'[2]Escoja el formato de Salida'!$A$5:$D$900,4,FALSE))*-1,VLOOKUP($A55,'[2]Escoja el formato de Salida'!$A$5:$D$900,4,FALSE)),0)/1000</f>
        <v>270844.51598000003</v>
      </c>
      <c r="E55" s="33"/>
      <c r="F55" s="33">
        <f>IFERROR(IF(VLOOKUP($A55,'[1]Escoja el formato de Salida'!$A$5:$D$900,4,FALSE)&lt;0,(VLOOKUP($A55,'[1]Escoja el formato de Salida'!$A$5:$D$900,4,FALSE))*-1,VLOOKUP($A55,'[1]Escoja el formato de Salida'!$A$5:$D$900,4,FALSE)),0)/1000</f>
        <v>268132.12927999999</v>
      </c>
      <c r="G55" s="33"/>
      <c r="H55" s="33">
        <f t="shared" si="3"/>
        <v>2712.3867000000319</v>
      </c>
      <c r="I55" s="33"/>
      <c r="J55" s="34">
        <f t="shared" si="4"/>
        <v>1.0115858577946069</v>
      </c>
    </row>
    <row r="56" spans="1:12" hidden="1" x14ac:dyDescent="0.25">
      <c r="A56" s="2">
        <v>24</v>
      </c>
      <c r="B56" s="31" t="s">
        <v>10</v>
      </c>
      <c r="C56" s="32"/>
      <c r="D56" s="33">
        <f>IFERROR(IF(VLOOKUP($A56,'[2]Escoja el formato de Salida'!$A$5:$D$900,4,FALSE)&lt;0,(VLOOKUP($A56,'[2]Escoja el formato de Salida'!$A$5:$D$900,4,FALSE))*-1,VLOOKUP($A56,'[2]Escoja el formato de Salida'!$A$5:$D$900,4,FALSE)),0)/1000</f>
        <v>0</v>
      </c>
      <c r="E56" s="33"/>
      <c r="F56" s="33">
        <f>IFERROR(IF(VLOOKUP($A56,'[1]Escoja el formato de Salida'!$A$5:$D$900,4,FALSE)&lt;0,(VLOOKUP($A56,'[1]Escoja el formato de Salida'!$A$5:$D$900,4,FALSE))*-1,VLOOKUP($A56,'[1]Escoja el formato de Salida'!$A$5:$D$900,4,FALSE)),0)/1000</f>
        <v>0</v>
      </c>
      <c r="G56" s="33"/>
      <c r="H56" s="33">
        <f t="shared" si="2"/>
        <v>0</v>
      </c>
      <c r="I56" s="33"/>
      <c r="J56" s="34">
        <f t="shared" si="4"/>
        <v>0</v>
      </c>
    </row>
    <row r="57" spans="1:12" hidden="1" x14ac:dyDescent="0.25">
      <c r="B57" s="31"/>
      <c r="C57" s="32"/>
      <c r="D57" s="33"/>
      <c r="E57" s="33"/>
      <c r="F57" s="33"/>
      <c r="G57" s="33"/>
      <c r="H57" s="33"/>
      <c r="I57" s="33"/>
      <c r="J57" s="34">
        <f t="shared" si="4"/>
        <v>0</v>
      </c>
    </row>
    <row r="58" spans="1:12" ht="17.25" customHeight="1" thickBot="1" x14ac:dyDescent="0.3">
      <c r="B58" s="46" t="s">
        <v>47</v>
      </c>
      <c r="C58" s="32"/>
      <c r="D58" s="47">
        <f>SUM(D48,D55,D56)</f>
        <v>457314.90631000005</v>
      </c>
      <c r="E58" s="40"/>
      <c r="F58" s="47">
        <f>SUM(F48,F55,F56)</f>
        <v>468393.56657999998</v>
      </c>
      <c r="G58" s="40"/>
      <c r="H58" s="47">
        <f t="shared" ref="H58" si="5">D58-F58</f>
        <v>-11078.660269999935</v>
      </c>
      <c r="I58" s="40"/>
      <c r="J58" s="48">
        <f>H58/F58*100</f>
        <v>-2.3652460367659081</v>
      </c>
      <c r="L58" s="33"/>
    </row>
    <row r="59" spans="1:12" ht="8.25" customHeight="1" thickTop="1" x14ac:dyDescent="0.35">
      <c r="B59" s="31" t="s">
        <v>28</v>
      </c>
      <c r="C59" s="32"/>
      <c r="D59" s="49"/>
      <c r="E59" s="49"/>
      <c r="F59" s="49"/>
      <c r="G59" s="49"/>
      <c r="H59" s="49"/>
      <c r="I59" s="49"/>
      <c r="J59" s="50"/>
      <c r="K59" s="57"/>
    </row>
    <row r="60" spans="1:12" ht="12" customHeight="1" x14ac:dyDescent="0.25">
      <c r="B60" s="31"/>
      <c r="C60" s="32"/>
      <c r="D60" s="49"/>
      <c r="E60" s="49"/>
      <c r="F60" s="49"/>
      <c r="G60" s="49"/>
      <c r="H60" s="49"/>
      <c r="I60" s="49"/>
      <c r="J60" s="50"/>
    </row>
    <row r="61" spans="1:12" ht="21.75" x14ac:dyDescent="0.4">
      <c r="B61" s="15" t="s">
        <v>11</v>
      </c>
      <c r="C61" s="16"/>
      <c r="D61" s="58"/>
      <c r="E61" s="58"/>
      <c r="F61" s="58"/>
      <c r="J61" s="42"/>
    </row>
    <row r="62" spans="1:12" ht="7.15" customHeight="1" x14ac:dyDescent="0.25">
      <c r="B62" s="31" t="s">
        <v>28</v>
      </c>
      <c r="C62" s="32"/>
      <c r="D62" s="59" t="s">
        <v>28</v>
      </c>
      <c r="E62" s="59"/>
      <c r="F62" s="59" t="s">
        <v>28</v>
      </c>
      <c r="G62" s="59"/>
      <c r="H62" s="32" t="s">
        <v>28</v>
      </c>
      <c r="I62" s="32"/>
      <c r="J62" s="55" t="s">
        <v>28</v>
      </c>
    </row>
    <row r="63" spans="1:12" x14ac:dyDescent="0.25">
      <c r="B63" s="56" t="s">
        <v>48</v>
      </c>
      <c r="C63" s="16"/>
      <c r="D63" s="26">
        <f>SUM(D64:D66)</f>
        <v>102368.40000000001</v>
      </c>
      <c r="E63" s="27"/>
      <c r="F63" s="26">
        <f>SUM(F64:F66)</f>
        <v>102207.7</v>
      </c>
      <c r="G63" s="27"/>
      <c r="H63" s="26">
        <f>D63-F63</f>
        <v>160.70000000001164</v>
      </c>
      <c r="I63" s="27"/>
      <c r="J63" s="28">
        <f t="shared" ref="J63:J64" si="6">H63/F63*100</f>
        <v>0.15722885849110355</v>
      </c>
      <c r="L63" s="33"/>
    </row>
    <row r="64" spans="1:12" x14ac:dyDescent="0.25">
      <c r="A64" s="2">
        <v>311001</v>
      </c>
      <c r="B64" s="31" t="s">
        <v>49</v>
      </c>
      <c r="C64" s="32"/>
      <c r="D64" s="33">
        <f>IFERROR(IF(VLOOKUP($A64,'[2]Escoja el formato de Salida'!$A$5:$D$900,4,FALSE)&lt;0,(VLOOKUP($A64,'[2]Escoja el formato de Salida'!$A$5:$D$900,4,FALSE))*-1,VLOOKUP($A64,'[2]Escoja el formato de Salida'!$A$5:$D$900,4,FALSE)),0)/1000+IFERROR(IF(VLOOKUP($A65,'[2]Escoja el formato de Salida'!$A$5:$D$900,4,FALSE)&lt;0,(VLOOKUP($A65,'[2]Escoja el formato de Salida'!$A$5:$D$900,4,FALSE))*-1,VLOOKUP($A65,'[2]Escoja el formato de Salida'!$A$5:$D$900,4,FALSE)),0)/1000</f>
        <v>103170.8</v>
      </c>
      <c r="E64" s="33"/>
      <c r="F64" s="33">
        <f>IFERROR(IF(VLOOKUP($A64,'[1]Escoja el formato de Salida'!$A$5:$D$900,4,FALSE)&lt;0,(VLOOKUP($A64,'[1]Escoja el formato de Salida'!$A$5:$D$900,4,FALSE))*-1,VLOOKUP($A64,'[1]Escoja el formato de Salida'!$A$5:$D$900,4,FALSE)),0)/1000+IFERROR(IF(VLOOKUP($A65,'[1]Escoja el formato de Salida'!$A$5:$D$900,4,FALSE)&lt;0,(VLOOKUP($A65,'[1]Escoja el formato de Salida'!$A$5:$D$900,4,FALSE))*-1,VLOOKUP($A65,'[1]Escoja el formato de Salida'!$A$5:$D$900,4,FALSE)),0)/1000</f>
        <v>103170.8</v>
      </c>
      <c r="G64" s="33"/>
      <c r="H64" s="33">
        <f>D64-F64</f>
        <v>0</v>
      </c>
      <c r="I64" s="33"/>
      <c r="J64" s="34">
        <f t="shared" si="6"/>
        <v>0</v>
      </c>
    </row>
    <row r="65" spans="1:12" ht="0.75" customHeight="1" x14ac:dyDescent="0.25">
      <c r="A65" s="2">
        <v>311101</v>
      </c>
      <c r="B65" s="31"/>
      <c r="C65" s="32"/>
      <c r="D65" s="33"/>
      <c r="E65" s="33"/>
      <c r="F65" s="33"/>
      <c r="G65" s="33"/>
      <c r="H65" s="33"/>
      <c r="I65" s="33"/>
      <c r="J65" s="34"/>
    </row>
    <row r="66" spans="1:12" x14ac:dyDescent="0.25">
      <c r="A66" s="2">
        <v>311102</v>
      </c>
      <c r="B66" s="31" t="s">
        <v>12</v>
      </c>
      <c r="C66" s="32"/>
      <c r="D66" s="33">
        <f>-IFERROR(IF(VLOOKUP($A66,'[2]Escoja el formato de Salida'!$A$5:$D$900,4,FALSE)&lt;0,(VLOOKUP($A66,'[2]Escoja el formato de Salida'!$A$5:$D$900,4,FALSE))*-1,VLOOKUP($A66,'[2]Escoja el formato de Salida'!$A$5:$D$900,4,FALSE)),0)/1000</f>
        <v>-802.4</v>
      </c>
      <c r="E66" s="33"/>
      <c r="F66" s="33">
        <f>-IFERROR(IF(VLOOKUP($A66,'[1]Escoja el formato de Salida'!$A$5:$D$900,4,FALSE)&lt;0,(VLOOKUP($A66,'[1]Escoja el formato de Salida'!$A$5:$D$900,4,FALSE))*-1,VLOOKUP($A66,'[1]Escoja el formato de Salida'!$A$5:$D$900,4,FALSE)),0)/1000</f>
        <v>-963.1</v>
      </c>
      <c r="G66" s="33"/>
      <c r="H66" s="33">
        <f t="shared" ref="H66:H71" si="7">D66-F66</f>
        <v>160.70000000000005</v>
      </c>
      <c r="I66" s="33"/>
      <c r="J66" s="34">
        <v>0</v>
      </c>
    </row>
    <row r="67" spans="1:12" x14ac:dyDescent="0.25">
      <c r="A67" s="2">
        <v>313</v>
      </c>
      <c r="B67" s="31" t="s">
        <v>13</v>
      </c>
      <c r="C67" s="32"/>
      <c r="D67" s="33">
        <f>IFERROR(IF(VLOOKUP($A67,'[2]Escoja el formato de Salida'!$A$5:$D$900,4,FALSE)&lt;0,(VLOOKUP($A67,'[2]Escoja el formato de Salida'!$A$5:$D$900,4,FALSE))*-1,VLOOKUP($A67,'[2]Escoja el formato de Salida'!$A$5:$D$900,4,FALSE)),0)/1000</f>
        <v>33845.80287</v>
      </c>
      <c r="E67" s="33"/>
      <c r="F67" s="33">
        <f>IFERROR(IF(VLOOKUP($A67,'[1]Escoja el formato de Salida'!$A$5:$D$900,4,FALSE)&lt;0,(VLOOKUP($A67,'[1]Escoja el formato de Salida'!$A$5:$D$900,4,FALSE))*-1,VLOOKUP($A67,'[1]Escoja el formato de Salida'!$A$5:$D$900,4,FALSE)),0)/1000</f>
        <v>33845.80287</v>
      </c>
      <c r="G67" s="33"/>
      <c r="H67" s="33">
        <f t="shared" si="7"/>
        <v>0</v>
      </c>
      <c r="I67" s="33"/>
      <c r="J67" s="34">
        <f>H67/F67*100</f>
        <v>0</v>
      </c>
    </row>
    <row r="68" spans="1:12" x14ac:dyDescent="0.25">
      <c r="A68" s="2">
        <v>321</v>
      </c>
      <c r="B68" s="60" t="s">
        <v>16</v>
      </c>
      <c r="C68" s="32"/>
      <c r="D68" s="33">
        <f>IFERROR(IF(VLOOKUP($A68,'[2]Escoja el formato de Salida'!$A$5:$D$900,4,FALSE)&lt;0,(VLOOKUP($A68,'[2]Escoja el formato de Salida'!$A$5:$D$900,4,FALSE))*-1,VLOOKUP($A68,'[2]Escoja el formato de Salida'!$A$5:$D$900,4,FALSE)),0)/1000</f>
        <v>1174.4136000000001</v>
      </c>
      <c r="E68" s="33"/>
      <c r="F68" s="33">
        <f>IFERROR(IF(VLOOKUP($A68,'[1]Escoja el formato de Salida'!$A$5:$D$900,4,FALSE)&lt;0,(VLOOKUP($A68,'[1]Escoja el formato de Salida'!$A$5:$D$900,4,FALSE))*-1,VLOOKUP($A68,'[1]Escoja el formato de Salida'!$A$5:$D$900,4,FALSE)),0)/1000</f>
        <v>1174.4136000000001</v>
      </c>
      <c r="G68" s="33"/>
      <c r="H68" s="33">
        <f t="shared" si="7"/>
        <v>0</v>
      </c>
      <c r="I68" s="33"/>
      <c r="J68" s="34">
        <f>H68/F68*100</f>
        <v>0</v>
      </c>
    </row>
    <row r="69" spans="1:12" x14ac:dyDescent="0.25">
      <c r="A69" s="2">
        <v>322</v>
      </c>
      <c r="B69" s="31" t="s">
        <v>17</v>
      </c>
      <c r="C69" s="32"/>
      <c r="D69" s="33">
        <f>IFERROR(IF(VLOOKUP($A69,'[2]Escoja el formato de Salida'!$A$5:$D$900,4,FALSE)&lt;0,(VLOOKUP($A69,'[2]Escoja el formato de Salida'!$A$5:$D$900,4,FALSE))*-1,VLOOKUP($A69,'[2]Escoja el formato de Salida'!$A$5:$D$900,4,FALSE)),0)/1000</f>
        <v>3283.5466800000004</v>
      </c>
      <c r="E69" s="33"/>
      <c r="F69" s="33">
        <f>IFERROR(IF(VLOOKUP($A69,'[1]Escoja el formato de Salida'!$A$5:$D$900,4,FALSE)&lt;0,(VLOOKUP($A69,'[1]Escoja el formato de Salida'!$A$5:$D$900,4,FALSE))*-1,VLOOKUP($A69,'[1]Escoja el formato de Salida'!$A$5:$D$900,4,FALSE)),0)/1000</f>
        <v>3283.5466800000004</v>
      </c>
      <c r="G69" s="33"/>
      <c r="H69" s="33">
        <f t="shared" si="7"/>
        <v>0</v>
      </c>
      <c r="I69" s="33"/>
      <c r="J69" s="34">
        <f>H69/F69*100</f>
        <v>0</v>
      </c>
    </row>
    <row r="70" spans="1:12" x14ac:dyDescent="0.25">
      <c r="A70" s="2">
        <v>324</v>
      </c>
      <c r="B70" s="31" t="s">
        <v>18</v>
      </c>
      <c r="C70" s="32"/>
      <c r="D70" s="33">
        <f>IFERROR(IF(VLOOKUP($A70,'[2]Escoja el formato de Salida'!$A$5:$D$900,4,FALSE)&lt;0,(VLOOKUP($A70,'[2]Escoja el formato de Salida'!$A$5:$D$900,4,FALSE))*-1,VLOOKUP($A70,'[2]Escoja el formato de Salida'!$A$5:$D$900,4,FALSE)),0)/1000</f>
        <v>0.87935000000000008</v>
      </c>
      <c r="E70" s="33"/>
      <c r="F70" s="33">
        <f>IFERROR(IF(VLOOKUP($A70,'[1]Escoja el formato de Salida'!$A$5:$D$900,4,FALSE)&lt;0,(VLOOKUP($A70,'[1]Escoja el formato de Salida'!$A$5:$D$900,4,FALSE))*-1,VLOOKUP($A70,'[1]Escoja el formato de Salida'!$A$5:$D$900,4,FALSE)),0)/1000</f>
        <v>0.87935000000000008</v>
      </c>
      <c r="G70" s="33"/>
      <c r="H70" s="33">
        <f t="shared" si="7"/>
        <v>0</v>
      </c>
      <c r="I70" s="33"/>
      <c r="J70" s="34">
        <v>0</v>
      </c>
      <c r="L70" s="44"/>
    </row>
    <row r="71" spans="1:12" hidden="1" x14ac:dyDescent="0.25">
      <c r="A71" s="2">
        <v>325</v>
      </c>
      <c r="B71" s="31" t="s">
        <v>8</v>
      </c>
      <c r="C71" s="32"/>
      <c r="D71" s="33">
        <f>IFERROR(IF(VLOOKUP($A71,'[2]Escoja el formato de Salida'!$A$5:$D$900,4,FALSE)&lt;0,(VLOOKUP($A71,'[2]Escoja el formato de Salida'!$A$5:$D$900,4,FALSE))*-1,VLOOKUP($A71,'[2]Escoja el formato de Salida'!$A$5:$D$900,4,FALSE)),0)/1000</f>
        <v>0</v>
      </c>
      <c r="E71" s="33"/>
      <c r="F71" s="33">
        <f>IFERROR(IF(VLOOKUP($A71,'[1]Escoja el formato de Salida'!$A$5:$D$900,4,FALSE)&lt;0,(VLOOKUP($A71,'[1]Escoja el formato de Salida'!$A$5:$D$900,4,FALSE))*-1,VLOOKUP($A71,'[1]Escoja el formato de Salida'!$A$5:$D$900,4,FALSE)),0)/1000</f>
        <v>0</v>
      </c>
      <c r="G71" s="33"/>
      <c r="H71" s="33">
        <f t="shared" si="7"/>
        <v>0</v>
      </c>
      <c r="I71" s="33"/>
      <c r="J71" s="34">
        <v>0</v>
      </c>
    </row>
    <row r="72" spans="1:12" hidden="1" x14ac:dyDescent="0.25">
      <c r="B72" s="46" t="s">
        <v>14</v>
      </c>
      <c r="C72" s="12"/>
      <c r="D72" s="26">
        <f>SUM(D73:D76)</f>
        <v>26724.882719999991</v>
      </c>
      <c r="E72" s="40"/>
      <c r="F72" s="26">
        <f>SUM(F73:F76)</f>
        <v>23086.478859999996</v>
      </c>
      <c r="G72" s="40"/>
      <c r="H72" s="26">
        <f>SUM(H73:H76)</f>
        <v>3638.4038599999949</v>
      </c>
      <c r="I72" s="40"/>
      <c r="J72" s="28">
        <f>SUM(J73:J76)</f>
        <v>31.519781618183028</v>
      </c>
    </row>
    <row r="73" spans="1:12" hidden="1" x14ac:dyDescent="0.25">
      <c r="B73" s="31" t="s">
        <v>50</v>
      </c>
      <c r="D73" s="33">
        <v>0</v>
      </c>
      <c r="E73" s="33"/>
      <c r="F73" s="33">
        <v>0</v>
      </c>
      <c r="G73" s="33"/>
      <c r="H73" s="33">
        <f t="shared" ref="H73" si="8">D73-F73</f>
        <v>0</v>
      </c>
      <c r="I73" s="33"/>
      <c r="J73" s="34">
        <v>0</v>
      </c>
    </row>
    <row r="74" spans="1:12" x14ac:dyDescent="0.25">
      <c r="B74" s="46" t="s">
        <v>14</v>
      </c>
      <c r="D74" s="40">
        <f>+D75+D76</f>
        <v>13362.441359999995</v>
      </c>
      <c r="E74" s="33"/>
      <c r="F74" s="40">
        <f>+F75+F76</f>
        <v>11543.239429999998</v>
      </c>
      <c r="G74" s="33"/>
      <c r="H74" s="40">
        <f>D74-F74</f>
        <v>1819.2019299999974</v>
      </c>
      <c r="I74" s="40"/>
      <c r="J74" s="41">
        <f t="shared" ref="J74" si="9">H74/F74*100</f>
        <v>15.759890809091514</v>
      </c>
      <c r="L74" s="44"/>
    </row>
    <row r="75" spans="1:12" x14ac:dyDescent="0.25">
      <c r="A75" s="2">
        <v>314</v>
      </c>
      <c r="B75" s="31" t="s">
        <v>51</v>
      </c>
      <c r="D75" s="33">
        <f>IFERROR(IF(VLOOKUP($A75,'[2]Escoja el formato de Salida'!$A$5:$D$900,4,FALSE)&lt;0,(VLOOKUP($A75,'[2]Escoja el formato de Salida'!$A$5:$D$900,4,FALSE))*-1,VLOOKUP($A75,'[2]Escoja el formato de Salida'!$A$5:$D$900,4,FALSE)),0)/1000</f>
        <v>0</v>
      </c>
      <c r="E75" s="33"/>
      <c r="F75" s="33">
        <f>IFERROR(IF(VLOOKUP($A75,'[1]Escoja el formato de Salida'!$A$5:$D$900,4,FALSE)&lt;0,(VLOOKUP($A75,'[1]Escoja el formato de Salida'!$A$5:$D$900,4,FALSE))*-1,VLOOKUP($A75,'[1]Escoja el formato de Salida'!$A$5:$D$900,4,FALSE)),0)/1000</f>
        <v>0</v>
      </c>
      <c r="G75" s="33"/>
      <c r="H75" s="33">
        <f>D75-F75</f>
        <v>0</v>
      </c>
      <c r="I75" s="33"/>
      <c r="J75" s="34">
        <v>0</v>
      </c>
    </row>
    <row r="76" spans="1:12" x14ac:dyDescent="0.25">
      <c r="B76" s="9" t="s">
        <v>15</v>
      </c>
      <c r="D76" s="33">
        <f>+'ESTAD.RESULT. JUL 2023-2022'!C54</f>
        <v>13362.441359999995</v>
      </c>
      <c r="E76" s="61"/>
      <c r="F76" s="33">
        <f>'EST RESUL JUL Y JUN 2023'!E54</f>
        <v>11543.239429999998</v>
      </c>
      <c r="G76" s="40"/>
      <c r="H76" s="33">
        <f>D76-F76</f>
        <v>1819.2019299999974</v>
      </c>
      <c r="I76" s="33"/>
      <c r="J76" s="34">
        <f>H76/F76*100</f>
        <v>15.759890809091514</v>
      </c>
    </row>
    <row r="77" spans="1:12" ht="20.25" thickBot="1" x14ac:dyDescent="0.3">
      <c r="B77" s="46" t="s">
        <v>52</v>
      </c>
      <c r="C77" s="32"/>
      <c r="D77" s="47">
        <f>D63+D67+D68+D69+D70+D71+D76+D75</f>
        <v>154035.48386000001</v>
      </c>
      <c r="E77" s="40"/>
      <c r="F77" s="47">
        <f>F63+F67+F68+F69+F70+F71+F76+F75</f>
        <v>152055.58192999999</v>
      </c>
      <c r="G77" s="40"/>
      <c r="H77" s="47">
        <f>H63+H67+H68+H69+H70+H71+H72+H73</f>
        <v>3799.1038600000065</v>
      </c>
      <c r="I77" s="40"/>
      <c r="J77" s="48">
        <f>H77/F77*100</f>
        <v>2.4984968074035945</v>
      </c>
      <c r="L77" s="33"/>
    </row>
    <row r="78" spans="1:12" ht="20.25" thickTop="1" x14ac:dyDescent="0.25">
      <c r="B78" s="31"/>
      <c r="C78" s="32"/>
      <c r="D78" s="62"/>
      <c r="E78" s="62"/>
      <c r="F78" s="62"/>
      <c r="G78" s="62"/>
      <c r="H78" s="62"/>
      <c r="I78" s="62"/>
      <c r="J78" s="63"/>
    </row>
    <row r="79" spans="1:12" ht="21.75" customHeight="1" thickBot="1" x14ac:dyDescent="0.3">
      <c r="B79" s="31" t="s">
        <v>53</v>
      </c>
      <c r="C79" s="32"/>
      <c r="D79" s="64">
        <f>D58+D77</f>
        <v>611350.39017000003</v>
      </c>
      <c r="E79" s="40"/>
      <c r="F79" s="64">
        <f>F58+F77</f>
        <v>620449.14850999997</v>
      </c>
      <c r="G79" s="40"/>
      <c r="H79" s="64">
        <f>D79-F79</f>
        <v>-9098.7583399999421</v>
      </c>
      <c r="I79" s="40"/>
      <c r="J79" s="65">
        <f>H79/F79*100</f>
        <v>-1.4664793016237485</v>
      </c>
      <c r="K79" s="3" t="s">
        <v>28</v>
      </c>
      <c r="L79" s="33"/>
    </row>
    <row r="80" spans="1:12" ht="8.4499999999999993" customHeight="1" thickTop="1" x14ac:dyDescent="0.25">
      <c r="B80" s="31" t="s">
        <v>28</v>
      </c>
      <c r="C80" s="32"/>
      <c r="D80" s="49"/>
      <c r="E80" s="49"/>
      <c r="F80" s="49"/>
      <c r="G80" s="49"/>
      <c r="H80" s="49"/>
      <c r="I80" s="49"/>
      <c r="J80" s="50"/>
    </row>
    <row r="81" spans="1:12" ht="7.15" customHeight="1" x14ac:dyDescent="0.25">
      <c r="B81" s="31"/>
      <c r="C81" s="32"/>
      <c r="D81" s="49"/>
      <c r="E81" s="49"/>
      <c r="F81" s="49"/>
      <c r="G81" s="49"/>
      <c r="H81" s="49"/>
      <c r="I81" s="49"/>
      <c r="J81" s="50"/>
    </row>
    <row r="82" spans="1:12" ht="6.75" customHeight="1" x14ac:dyDescent="0.25">
      <c r="B82" s="31"/>
      <c r="C82" s="32"/>
      <c r="D82" s="66" t="s">
        <v>28</v>
      </c>
      <c r="E82" s="66"/>
      <c r="F82" s="66" t="s">
        <v>28</v>
      </c>
      <c r="G82" s="49"/>
      <c r="H82" s="49"/>
      <c r="I82" s="49"/>
      <c r="J82" s="50"/>
    </row>
    <row r="83" spans="1:12" ht="20.25" hidden="1" thickBot="1" x14ac:dyDescent="0.3">
      <c r="A83" s="2">
        <v>93</v>
      </c>
      <c r="B83" s="31" t="s">
        <v>54</v>
      </c>
      <c r="C83" s="32"/>
      <c r="D83" s="67">
        <f>+D43</f>
        <v>179133.95324</v>
      </c>
      <c r="E83" s="33"/>
      <c r="F83" s="67">
        <f>+F43</f>
        <v>178916.61677000002</v>
      </c>
      <c r="G83" s="33"/>
      <c r="H83" s="67">
        <f>D83-F83</f>
        <v>217.33646999998018</v>
      </c>
      <c r="I83" s="33"/>
      <c r="J83" s="68">
        <f>H83/F83*100</f>
        <v>0.12147360816651784</v>
      </c>
      <c r="L83" s="33"/>
    </row>
    <row r="84" spans="1:12" ht="16.5" hidden="1" customHeight="1" thickTop="1" x14ac:dyDescent="0.25">
      <c r="B84" s="9" t="s">
        <v>28</v>
      </c>
      <c r="D84" s="49"/>
      <c r="E84" s="49"/>
      <c r="F84" s="49"/>
      <c r="G84" s="49"/>
      <c r="H84" s="49"/>
      <c r="I84" s="49"/>
      <c r="J84" s="50"/>
    </row>
    <row r="85" spans="1:12" hidden="1" x14ac:dyDescent="0.25">
      <c r="B85" s="9"/>
      <c r="D85" s="49"/>
      <c r="E85" s="49"/>
      <c r="F85" s="49"/>
      <c r="G85" s="49"/>
      <c r="H85" s="49"/>
      <c r="I85" s="49"/>
      <c r="J85" s="50"/>
    </row>
    <row r="86" spans="1:12" ht="27" hidden="1" customHeight="1" x14ac:dyDescent="0.25">
      <c r="B86" s="69" t="s">
        <v>55</v>
      </c>
      <c r="C86" s="70"/>
      <c r="D86" s="49"/>
      <c r="E86" s="49"/>
      <c r="F86" s="49"/>
      <c r="G86" s="49"/>
      <c r="H86" s="49"/>
      <c r="I86" s="49"/>
      <c r="J86" s="50"/>
    </row>
    <row r="87" spans="1:12" ht="4.1500000000000004" customHeight="1" thickBot="1" x14ac:dyDescent="0.3">
      <c r="B87" s="71"/>
      <c r="C87" s="72"/>
      <c r="D87" s="73"/>
      <c r="E87" s="73"/>
      <c r="F87" s="73"/>
      <c r="G87" s="72"/>
      <c r="H87" s="72"/>
      <c r="I87" s="72"/>
      <c r="J87" s="74"/>
    </row>
    <row r="88" spans="1:12" ht="20.25" hidden="1" thickTop="1" x14ac:dyDescent="0.25">
      <c r="B88" s="9"/>
      <c r="D88" s="33"/>
      <c r="F88" s="33"/>
      <c r="J88" s="42"/>
    </row>
    <row r="89" spans="1:12" ht="21" hidden="1" thickTop="1" thickBot="1" x14ac:dyDescent="0.3">
      <c r="B89" s="71"/>
      <c r="C89" s="72"/>
      <c r="D89" s="72"/>
      <c r="E89" s="72"/>
      <c r="F89" s="72"/>
      <c r="G89" s="72"/>
      <c r="H89" s="72"/>
      <c r="I89" s="72"/>
      <c r="J89" s="74"/>
    </row>
    <row r="90" spans="1:12" ht="20.25" thickTop="1" x14ac:dyDescent="0.25"/>
    <row r="91" spans="1:12" x14ac:dyDescent="0.25">
      <c r="D91" s="33">
        <f>+D36-D79</f>
        <v>0</v>
      </c>
      <c r="F91" s="399">
        <f>+F36-F79</f>
        <v>0</v>
      </c>
    </row>
  </sheetData>
  <mergeCells count="5">
    <mergeCell ref="B1:J1"/>
    <mergeCell ref="B2:J2"/>
    <mergeCell ref="B3:J3"/>
    <mergeCell ref="B4:J4"/>
    <mergeCell ref="B5:J5"/>
  </mergeCells>
  <pageMargins left="0.6692913385826772" right="0.39370078740157483" top="0.6692913385826772" bottom="0.23622047244094491" header="0.23622047244094491" footer="0.19685039370078741"/>
  <pageSetup scale="60" fitToHeight="0" orientation="portrait" r:id="rId1"/>
  <headerFooter alignWithMargins="0">
    <oddHeader>&amp;L&amp;"Arial,Negrita Cursiva"&amp;8&amp;D&amp;R&amp;"Arial,Negrita Cursiva"&amp;8&amp;T</oddHeader>
    <oddFooter>&amp;LMCASTANEDA/DCONT/GP/DFO&amp;RPagina  1</oddFooter>
  </headerFooter>
  <ignoredErrors>
    <ignoredError sqref="D24:E2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5DC9B-1A0B-4047-B73D-F91C5F1CEC27}">
  <sheetPr>
    <pageSetUpPr fitToPage="1"/>
  </sheetPr>
  <dimension ref="A1:DY62"/>
  <sheetViews>
    <sheetView showGridLines="0" tabSelected="1" topLeftCell="B1" zoomScale="80" zoomScaleNormal="80" zoomScaleSheetLayoutView="90" workbookViewId="0">
      <selection activeCell="G44" sqref="G44"/>
    </sheetView>
  </sheetViews>
  <sheetFormatPr baseColWidth="10" defaultColWidth="10" defaultRowHeight="12.75" x14ac:dyDescent="0.2"/>
  <cols>
    <col min="1" max="1" width="23.7109375" style="79" customWidth="1"/>
    <col min="2" max="2" width="53.140625" style="144" customWidth="1"/>
    <col min="3" max="3" width="10.5703125" style="95" bestFit="1" customWidth="1"/>
    <col min="4" max="4" width="1.5703125" style="95" customWidth="1"/>
    <col min="5" max="5" width="11.28515625" style="95" customWidth="1"/>
    <col min="6" max="6" width="1.5703125" style="95" customWidth="1"/>
    <col min="7" max="7" width="13.7109375" style="95" customWidth="1"/>
    <col min="8" max="8" width="1.5703125" style="95" customWidth="1"/>
    <col min="9" max="9" width="10.7109375" style="95" customWidth="1"/>
    <col min="10" max="43" width="12.5703125" style="80" customWidth="1"/>
    <col min="44" max="68" width="10" style="80" customWidth="1"/>
    <col min="69" max="69" width="9.5703125" style="80" customWidth="1"/>
    <col min="70" max="70" width="0.28515625" style="80" hidden="1" customWidth="1"/>
    <col min="71" max="87" width="10" style="80" hidden="1" customWidth="1"/>
    <col min="88" max="88" width="1.140625" style="80" customWidth="1"/>
    <col min="89" max="96" width="10" style="80" hidden="1" customWidth="1"/>
    <col min="97" max="97" width="2.28515625" style="80" customWidth="1"/>
    <col min="98" max="105" width="10" style="80" hidden="1" customWidth="1"/>
    <col min="106" max="106" width="0.28515625" style="80" hidden="1" customWidth="1"/>
    <col min="107" max="121" width="10" style="80" hidden="1" customWidth="1"/>
    <col min="122" max="122" width="0.28515625" style="80" customWidth="1"/>
    <col min="123" max="129" width="10" style="80" hidden="1" customWidth="1"/>
    <col min="130" max="257" width="10" style="80"/>
    <col min="258" max="258" width="53.140625" style="80" customWidth="1"/>
    <col min="259" max="259" width="10.5703125" style="80" bestFit="1" customWidth="1"/>
    <col min="260" max="260" width="1.5703125" style="80" customWidth="1"/>
    <col min="261" max="261" width="9.85546875" style="80" bestFit="1" customWidth="1"/>
    <col min="262" max="262" width="1.5703125" style="80" customWidth="1"/>
    <col min="263" max="263" width="13.7109375" style="80" customWidth="1"/>
    <col min="264" max="264" width="1.5703125" style="80" customWidth="1"/>
    <col min="265" max="265" width="10.7109375" style="80" customWidth="1"/>
    <col min="266" max="299" width="12.5703125" style="80" customWidth="1"/>
    <col min="300" max="324" width="10" style="80" customWidth="1"/>
    <col min="325" max="325" width="9.5703125" style="80" customWidth="1"/>
    <col min="326" max="343" width="0" style="80" hidden="1" customWidth="1"/>
    <col min="344" max="344" width="1.140625" style="80" customWidth="1"/>
    <col min="345" max="352" width="0" style="80" hidden="1" customWidth="1"/>
    <col min="353" max="353" width="2.28515625" style="80" customWidth="1"/>
    <col min="354" max="377" width="0" style="80" hidden="1" customWidth="1"/>
    <col min="378" max="378" width="0.28515625" style="80" customWidth="1"/>
    <col min="379" max="385" width="0" style="80" hidden="1" customWidth="1"/>
    <col min="386" max="513" width="10" style="80"/>
    <col min="514" max="514" width="53.140625" style="80" customWidth="1"/>
    <col min="515" max="515" width="10.5703125" style="80" bestFit="1" customWidth="1"/>
    <col min="516" max="516" width="1.5703125" style="80" customWidth="1"/>
    <col min="517" max="517" width="9.85546875" style="80" bestFit="1" customWidth="1"/>
    <col min="518" max="518" width="1.5703125" style="80" customWidth="1"/>
    <col min="519" max="519" width="13.7109375" style="80" customWidth="1"/>
    <col min="520" max="520" width="1.5703125" style="80" customWidth="1"/>
    <col min="521" max="521" width="10.7109375" style="80" customWidth="1"/>
    <col min="522" max="555" width="12.5703125" style="80" customWidth="1"/>
    <col min="556" max="580" width="10" style="80" customWidth="1"/>
    <col min="581" max="581" width="9.5703125" style="80" customWidth="1"/>
    <col min="582" max="599" width="0" style="80" hidden="1" customWidth="1"/>
    <col min="600" max="600" width="1.140625" style="80" customWidth="1"/>
    <col min="601" max="608" width="0" style="80" hidden="1" customWidth="1"/>
    <col min="609" max="609" width="2.28515625" style="80" customWidth="1"/>
    <col min="610" max="633" width="0" style="80" hidden="1" customWidth="1"/>
    <col min="634" max="634" width="0.28515625" style="80" customWidth="1"/>
    <col min="635" max="641" width="0" style="80" hidden="1" customWidth="1"/>
    <col min="642" max="769" width="10" style="80"/>
    <col min="770" max="770" width="53.140625" style="80" customWidth="1"/>
    <col min="771" max="771" width="10.5703125" style="80" bestFit="1" customWidth="1"/>
    <col min="772" max="772" width="1.5703125" style="80" customWidth="1"/>
    <col min="773" max="773" width="9.85546875" style="80" bestFit="1" customWidth="1"/>
    <col min="774" max="774" width="1.5703125" style="80" customWidth="1"/>
    <col min="775" max="775" width="13.7109375" style="80" customWidth="1"/>
    <col min="776" max="776" width="1.5703125" style="80" customWidth="1"/>
    <col min="777" max="777" width="10.7109375" style="80" customWidth="1"/>
    <col min="778" max="811" width="12.5703125" style="80" customWidth="1"/>
    <col min="812" max="836" width="10" style="80" customWidth="1"/>
    <col min="837" max="837" width="9.5703125" style="80" customWidth="1"/>
    <col min="838" max="855" width="0" style="80" hidden="1" customWidth="1"/>
    <col min="856" max="856" width="1.140625" style="80" customWidth="1"/>
    <col min="857" max="864" width="0" style="80" hidden="1" customWidth="1"/>
    <col min="865" max="865" width="2.28515625" style="80" customWidth="1"/>
    <col min="866" max="889" width="0" style="80" hidden="1" customWidth="1"/>
    <col min="890" max="890" width="0.28515625" style="80" customWidth="1"/>
    <col min="891" max="897" width="0" style="80" hidden="1" customWidth="1"/>
    <col min="898" max="1025" width="10" style="80"/>
    <col min="1026" max="1026" width="53.140625" style="80" customWidth="1"/>
    <col min="1027" max="1027" width="10.5703125" style="80" bestFit="1" customWidth="1"/>
    <col min="1028" max="1028" width="1.5703125" style="80" customWidth="1"/>
    <col min="1029" max="1029" width="9.85546875" style="80" bestFit="1" customWidth="1"/>
    <col min="1030" max="1030" width="1.5703125" style="80" customWidth="1"/>
    <col min="1031" max="1031" width="13.7109375" style="80" customWidth="1"/>
    <col min="1032" max="1032" width="1.5703125" style="80" customWidth="1"/>
    <col min="1033" max="1033" width="10.7109375" style="80" customWidth="1"/>
    <col min="1034" max="1067" width="12.5703125" style="80" customWidth="1"/>
    <col min="1068" max="1092" width="10" style="80" customWidth="1"/>
    <col min="1093" max="1093" width="9.5703125" style="80" customWidth="1"/>
    <col min="1094" max="1111" width="0" style="80" hidden="1" customWidth="1"/>
    <col min="1112" max="1112" width="1.140625" style="80" customWidth="1"/>
    <col min="1113" max="1120" width="0" style="80" hidden="1" customWidth="1"/>
    <col min="1121" max="1121" width="2.28515625" style="80" customWidth="1"/>
    <col min="1122" max="1145" width="0" style="80" hidden="1" customWidth="1"/>
    <col min="1146" max="1146" width="0.28515625" style="80" customWidth="1"/>
    <col min="1147" max="1153" width="0" style="80" hidden="1" customWidth="1"/>
    <col min="1154" max="1281" width="10" style="80"/>
    <col min="1282" max="1282" width="53.140625" style="80" customWidth="1"/>
    <col min="1283" max="1283" width="10.5703125" style="80" bestFit="1" customWidth="1"/>
    <col min="1284" max="1284" width="1.5703125" style="80" customWidth="1"/>
    <col min="1285" max="1285" width="9.85546875" style="80" bestFit="1" customWidth="1"/>
    <col min="1286" max="1286" width="1.5703125" style="80" customWidth="1"/>
    <col min="1287" max="1287" width="13.7109375" style="80" customWidth="1"/>
    <col min="1288" max="1288" width="1.5703125" style="80" customWidth="1"/>
    <col min="1289" max="1289" width="10.7109375" style="80" customWidth="1"/>
    <col min="1290" max="1323" width="12.5703125" style="80" customWidth="1"/>
    <col min="1324" max="1348" width="10" style="80" customWidth="1"/>
    <col min="1349" max="1349" width="9.5703125" style="80" customWidth="1"/>
    <col min="1350" max="1367" width="0" style="80" hidden="1" customWidth="1"/>
    <col min="1368" max="1368" width="1.140625" style="80" customWidth="1"/>
    <col min="1369" max="1376" width="0" style="80" hidden="1" customWidth="1"/>
    <col min="1377" max="1377" width="2.28515625" style="80" customWidth="1"/>
    <col min="1378" max="1401" width="0" style="80" hidden="1" customWidth="1"/>
    <col min="1402" max="1402" width="0.28515625" style="80" customWidth="1"/>
    <col min="1403" max="1409" width="0" style="80" hidden="1" customWidth="1"/>
    <col min="1410" max="1537" width="10" style="80"/>
    <col min="1538" max="1538" width="53.140625" style="80" customWidth="1"/>
    <col min="1539" max="1539" width="10.5703125" style="80" bestFit="1" customWidth="1"/>
    <col min="1540" max="1540" width="1.5703125" style="80" customWidth="1"/>
    <col min="1541" max="1541" width="9.85546875" style="80" bestFit="1" customWidth="1"/>
    <col min="1542" max="1542" width="1.5703125" style="80" customWidth="1"/>
    <col min="1543" max="1543" width="13.7109375" style="80" customWidth="1"/>
    <col min="1544" max="1544" width="1.5703125" style="80" customWidth="1"/>
    <col min="1545" max="1545" width="10.7109375" style="80" customWidth="1"/>
    <col min="1546" max="1579" width="12.5703125" style="80" customWidth="1"/>
    <col min="1580" max="1604" width="10" style="80" customWidth="1"/>
    <col min="1605" max="1605" width="9.5703125" style="80" customWidth="1"/>
    <col min="1606" max="1623" width="0" style="80" hidden="1" customWidth="1"/>
    <col min="1624" max="1624" width="1.140625" style="80" customWidth="1"/>
    <col min="1625" max="1632" width="0" style="80" hidden="1" customWidth="1"/>
    <col min="1633" max="1633" width="2.28515625" style="80" customWidth="1"/>
    <col min="1634" max="1657" width="0" style="80" hidden="1" customWidth="1"/>
    <col min="1658" max="1658" width="0.28515625" style="80" customWidth="1"/>
    <col min="1659" max="1665" width="0" style="80" hidden="1" customWidth="1"/>
    <col min="1666" max="1793" width="10" style="80"/>
    <col min="1794" max="1794" width="53.140625" style="80" customWidth="1"/>
    <col min="1795" max="1795" width="10.5703125" style="80" bestFit="1" customWidth="1"/>
    <col min="1796" max="1796" width="1.5703125" style="80" customWidth="1"/>
    <col min="1797" max="1797" width="9.85546875" style="80" bestFit="1" customWidth="1"/>
    <col min="1798" max="1798" width="1.5703125" style="80" customWidth="1"/>
    <col min="1799" max="1799" width="13.7109375" style="80" customWidth="1"/>
    <col min="1800" max="1800" width="1.5703125" style="80" customWidth="1"/>
    <col min="1801" max="1801" width="10.7109375" style="80" customWidth="1"/>
    <col min="1802" max="1835" width="12.5703125" style="80" customWidth="1"/>
    <col min="1836" max="1860" width="10" style="80" customWidth="1"/>
    <col min="1861" max="1861" width="9.5703125" style="80" customWidth="1"/>
    <col min="1862" max="1879" width="0" style="80" hidden="1" customWidth="1"/>
    <col min="1880" max="1880" width="1.140625" style="80" customWidth="1"/>
    <col min="1881" max="1888" width="0" style="80" hidden="1" customWidth="1"/>
    <col min="1889" max="1889" width="2.28515625" style="80" customWidth="1"/>
    <col min="1890" max="1913" width="0" style="80" hidden="1" customWidth="1"/>
    <col min="1914" max="1914" width="0.28515625" style="80" customWidth="1"/>
    <col min="1915" max="1921" width="0" style="80" hidden="1" customWidth="1"/>
    <col min="1922" max="2049" width="10" style="80"/>
    <col min="2050" max="2050" width="53.140625" style="80" customWidth="1"/>
    <col min="2051" max="2051" width="10.5703125" style="80" bestFit="1" customWidth="1"/>
    <col min="2052" max="2052" width="1.5703125" style="80" customWidth="1"/>
    <col min="2053" max="2053" width="9.85546875" style="80" bestFit="1" customWidth="1"/>
    <col min="2054" max="2054" width="1.5703125" style="80" customWidth="1"/>
    <col min="2055" max="2055" width="13.7109375" style="80" customWidth="1"/>
    <col min="2056" max="2056" width="1.5703125" style="80" customWidth="1"/>
    <col min="2057" max="2057" width="10.7109375" style="80" customWidth="1"/>
    <col min="2058" max="2091" width="12.5703125" style="80" customWidth="1"/>
    <col min="2092" max="2116" width="10" style="80" customWidth="1"/>
    <col min="2117" max="2117" width="9.5703125" style="80" customWidth="1"/>
    <col min="2118" max="2135" width="0" style="80" hidden="1" customWidth="1"/>
    <col min="2136" max="2136" width="1.140625" style="80" customWidth="1"/>
    <col min="2137" max="2144" width="0" style="80" hidden="1" customWidth="1"/>
    <col min="2145" max="2145" width="2.28515625" style="80" customWidth="1"/>
    <col min="2146" max="2169" width="0" style="80" hidden="1" customWidth="1"/>
    <col min="2170" max="2170" width="0.28515625" style="80" customWidth="1"/>
    <col min="2171" max="2177" width="0" style="80" hidden="1" customWidth="1"/>
    <col min="2178" max="2305" width="10" style="80"/>
    <col min="2306" max="2306" width="53.140625" style="80" customWidth="1"/>
    <col min="2307" max="2307" width="10.5703125" style="80" bestFit="1" customWidth="1"/>
    <col min="2308" max="2308" width="1.5703125" style="80" customWidth="1"/>
    <col min="2309" max="2309" width="9.85546875" style="80" bestFit="1" customWidth="1"/>
    <col min="2310" max="2310" width="1.5703125" style="80" customWidth="1"/>
    <col min="2311" max="2311" width="13.7109375" style="80" customWidth="1"/>
    <col min="2312" max="2312" width="1.5703125" style="80" customWidth="1"/>
    <col min="2313" max="2313" width="10.7109375" style="80" customWidth="1"/>
    <col min="2314" max="2347" width="12.5703125" style="80" customWidth="1"/>
    <col min="2348" max="2372" width="10" style="80" customWidth="1"/>
    <col min="2373" max="2373" width="9.5703125" style="80" customWidth="1"/>
    <col min="2374" max="2391" width="0" style="80" hidden="1" customWidth="1"/>
    <col min="2392" max="2392" width="1.140625" style="80" customWidth="1"/>
    <col min="2393" max="2400" width="0" style="80" hidden="1" customWidth="1"/>
    <col min="2401" max="2401" width="2.28515625" style="80" customWidth="1"/>
    <col min="2402" max="2425" width="0" style="80" hidden="1" customWidth="1"/>
    <col min="2426" max="2426" width="0.28515625" style="80" customWidth="1"/>
    <col min="2427" max="2433" width="0" style="80" hidden="1" customWidth="1"/>
    <col min="2434" max="2561" width="10" style="80"/>
    <col min="2562" max="2562" width="53.140625" style="80" customWidth="1"/>
    <col min="2563" max="2563" width="10.5703125" style="80" bestFit="1" customWidth="1"/>
    <col min="2564" max="2564" width="1.5703125" style="80" customWidth="1"/>
    <col min="2565" max="2565" width="9.85546875" style="80" bestFit="1" customWidth="1"/>
    <col min="2566" max="2566" width="1.5703125" style="80" customWidth="1"/>
    <col min="2567" max="2567" width="13.7109375" style="80" customWidth="1"/>
    <col min="2568" max="2568" width="1.5703125" style="80" customWidth="1"/>
    <col min="2569" max="2569" width="10.7109375" style="80" customWidth="1"/>
    <col min="2570" max="2603" width="12.5703125" style="80" customWidth="1"/>
    <col min="2604" max="2628" width="10" style="80" customWidth="1"/>
    <col min="2629" max="2629" width="9.5703125" style="80" customWidth="1"/>
    <col min="2630" max="2647" width="0" style="80" hidden="1" customWidth="1"/>
    <col min="2648" max="2648" width="1.140625" style="80" customWidth="1"/>
    <col min="2649" max="2656" width="0" style="80" hidden="1" customWidth="1"/>
    <col min="2657" max="2657" width="2.28515625" style="80" customWidth="1"/>
    <col min="2658" max="2681" width="0" style="80" hidden="1" customWidth="1"/>
    <col min="2682" max="2682" width="0.28515625" style="80" customWidth="1"/>
    <col min="2683" max="2689" width="0" style="80" hidden="1" customWidth="1"/>
    <col min="2690" max="2817" width="10" style="80"/>
    <col min="2818" max="2818" width="53.140625" style="80" customWidth="1"/>
    <col min="2819" max="2819" width="10.5703125" style="80" bestFit="1" customWidth="1"/>
    <col min="2820" max="2820" width="1.5703125" style="80" customWidth="1"/>
    <col min="2821" max="2821" width="9.85546875" style="80" bestFit="1" customWidth="1"/>
    <col min="2822" max="2822" width="1.5703125" style="80" customWidth="1"/>
    <col min="2823" max="2823" width="13.7109375" style="80" customWidth="1"/>
    <col min="2824" max="2824" width="1.5703125" style="80" customWidth="1"/>
    <col min="2825" max="2825" width="10.7109375" style="80" customWidth="1"/>
    <col min="2826" max="2859" width="12.5703125" style="80" customWidth="1"/>
    <col min="2860" max="2884" width="10" style="80" customWidth="1"/>
    <col min="2885" max="2885" width="9.5703125" style="80" customWidth="1"/>
    <col min="2886" max="2903" width="0" style="80" hidden="1" customWidth="1"/>
    <col min="2904" max="2904" width="1.140625" style="80" customWidth="1"/>
    <col min="2905" max="2912" width="0" style="80" hidden="1" customWidth="1"/>
    <col min="2913" max="2913" width="2.28515625" style="80" customWidth="1"/>
    <col min="2914" max="2937" width="0" style="80" hidden="1" customWidth="1"/>
    <col min="2938" max="2938" width="0.28515625" style="80" customWidth="1"/>
    <col min="2939" max="2945" width="0" style="80" hidden="1" customWidth="1"/>
    <col min="2946" max="3073" width="10" style="80"/>
    <col min="3074" max="3074" width="53.140625" style="80" customWidth="1"/>
    <col min="3075" max="3075" width="10.5703125" style="80" bestFit="1" customWidth="1"/>
    <col min="3076" max="3076" width="1.5703125" style="80" customWidth="1"/>
    <col min="3077" max="3077" width="9.85546875" style="80" bestFit="1" customWidth="1"/>
    <col min="3078" max="3078" width="1.5703125" style="80" customWidth="1"/>
    <col min="3079" max="3079" width="13.7109375" style="80" customWidth="1"/>
    <col min="3080" max="3080" width="1.5703125" style="80" customWidth="1"/>
    <col min="3081" max="3081" width="10.7109375" style="80" customWidth="1"/>
    <col min="3082" max="3115" width="12.5703125" style="80" customWidth="1"/>
    <col min="3116" max="3140" width="10" style="80" customWidth="1"/>
    <col min="3141" max="3141" width="9.5703125" style="80" customWidth="1"/>
    <col min="3142" max="3159" width="0" style="80" hidden="1" customWidth="1"/>
    <col min="3160" max="3160" width="1.140625" style="80" customWidth="1"/>
    <col min="3161" max="3168" width="0" style="80" hidden="1" customWidth="1"/>
    <col min="3169" max="3169" width="2.28515625" style="80" customWidth="1"/>
    <col min="3170" max="3193" width="0" style="80" hidden="1" customWidth="1"/>
    <col min="3194" max="3194" width="0.28515625" style="80" customWidth="1"/>
    <col min="3195" max="3201" width="0" style="80" hidden="1" customWidth="1"/>
    <col min="3202" max="3329" width="10" style="80"/>
    <col min="3330" max="3330" width="53.140625" style="80" customWidth="1"/>
    <col min="3331" max="3331" width="10.5703125" style="80" bestFit="1" customWidth="1"/>
    <col min="3332" max="3332" width="1.5703125" style="80" customWidth="1"/>
    <col min="3333" max="3333" width="9.85546875" style="80" bestFit="1" customWidth="1"/>
    <col min="3334" max="3334" width="1.5703125" style="80" customWidth="1"/>
    <col min="3335" max="3335" width="13.7109375" style="80" customWidth="1"/>
    <col min="3336" max="3336" width="1.5703125" style="80" customWidth="1"/>
    <col min="3337" max="3337" width="10.7109375" style="80" customWidth="1"/>
    <col min="3338" max="3371" width="12.5703125" style="80" customWidth="1"/>
    <col min="3372" max="3396" width="10" style="80" customWidth="1"/>
    <col min="3397" max="3397" width="9.5703125" style="80" customWidth="1"/>
    <col min="3398" max="3415" width="0" style="80" hidden="1" customWidth="1"/>
    <col min="3416" max="3416" width="1.140625" style="80" customWidth="1"/>
    <col min="3417" max="3424" width="0" style="80" hidden="1" customWidth="1"/>
    <col min="3425" max="3425" width="2.28515625" style="80" customWidth="1"/>
    <col min="3426" max="3449" width="0" style="80" hidden="1" customWidth="1"/>
    <col min="3450" max="3450" width="0.28515625" style="80" customWidth="1"/>
    <col min="3451" max="3457" width="0" style="80" hidden="1" customWidth="1"/>
    <col min="3458" max="3585" width="10" style="80"/>
    <col min="3586" max="3586" width="53.140625" style="80" customWidth="1"/>
    <col min="3587" max="3587" width="10.5703125" style="80" bestFit="1" customWidth="1"/>
    <col min="3588" max="3588" width="1.5703125" style="80" customWidth="1"/>
    <col min="3589" max="3589" width="9.85546875" style="80" bestFit="1" customWidth="1"/>
    <col min="3590" max="3590" width="1.5703125" style="80" customWidth="1"/>
    <col min="3591" max="3591" width="13.7109375" style="80" customWidth="1"/>
    <col min="3592" max="3592" width="1.5703125" style="80" customWidth="1"/>
    <col min="3593" max="3593" width="10.7109375" style="80" customWidth="1"/>
    <col min="3594" max="3627" width="12.5703125" style="80" customWidth="1"/>
    <col min="3628" max="3652" width="10" style="80" customWidth="1"/>
    <col min="3653" max="3653" width="9.5703125" style="80" customWidth="1"/>
    <col min="3654" max="3671" width="0" style="80" hidden="1" customWidth="1"/>
    <col min="3672" max="3672" width="1.140625" style="80" customWidth="1"/>
    <col min="3673" max="3680" width="0" style="80" hidden="1" customWidth="1"/>
    <col min="3681" max="3681" width="2.28515625" style="80" customWidth="1"/>
    <col min="3682" max="3705" width="0" style="80" hidden="1" customWidth="1"/>
    <col min="3706" max="3706" width="0.28515625" style="80" customWidth="1"/>
    <col min="3707" max="3713" width="0" style="80" hidden="1" customWidth="1"/>
    <col min="3714" max="3841" width="10" style="80"/>
    <col min="3842" max="3842" width="53.140625" style="80" customWidth="1"/>
    <col min="3843" max="3843" width="10.5703125" style="80" bestFit="1" customWidth="1"/>
    <col min="3844" max="3844" width="1.5703125" style="80" customWidth="1"/>
    <col min="3845" max="3845" width="9.85546875" style="80" bestFit="1" customWidth="1"/>
    <col min="3846" max="3846" width="1.5703125" style="80" customWidth="1"/>
    <col min="3847" max="3847" width="13.7109375" style="80" customWidth="1"/>
    <col min="3848" max="3848" width="1.5703125" style="80" customWidth="1"/>
    <col min="3849" max="3849" width="10.7109375" style="80" customWidth="1"/>
    <col min="3850" max="3883" width="12.5703125" style="80" customWidth="1"/>
    <col min="3884" max="3908" width="10" style="80" customWidth="1"/>
    <col min="3909" max="3909" width="9.5703125" style="80" customWidth="1"/>
    <col min="3910" max="3927" width="0" style="80" hidden="1" customWidth="1"/>
    <col min="3928" max="3928" width="1.140625" style="80" customWidth="1"/>
    <col min="3929" max="3936" width="0" style="80" hidden="1" customWidth="1"/>
    <col min="3937" max="3937" width="2.28515625" style="80" customWidth="1"/>
    <col min="3938" max="3961" width="0" style="80" hidden="1" customWidth="1"/>
    <col min="3962" max="3962" width="0.28515625" style="80" customWidth="1"/>
    <col min="3963" max="3969" width="0" style="80" hidden="1" customWidth="1"/>
    <col min="3970" max="4097" width="10" style="80"/>
    <col min="4098" max="4098" width="53.140625" style="80" customWidth="1"/>
    <col min="4099" max="4099" width="10.5703125" style="80" bestFit="1" customWidth="1"/>
    <col min="4100" max="4100" width="1.5703125" style="80" customWidth="1"/>
    <col min="4101" max="4101" width="9.85546875" style="80" bestFit="1" customWidth="1"/>
    <col min="4102" max="4102" width="1.5703125" style="80" customWidth="1"/>
    <col min="4103" max="4103" width="13.7109375" style="80" customWidth="1"/>
    <col min="4104" max="4104" width="1.5703125" style="80" customWidth="1"/>
    <col min="4105" max="4105" width="10.7109375" style="80" customWidth="1"/>
    <col min="4106" max="4139" width="12.5703125" style="80" customWidth="1"/>
    <col min="4140" max="4164" width="10" style="80" customWidth="1"/>
    <col min="4165" max="4165" width="9.5703125" style="80" customWidth="1"/>
    <col min="4166" max="4183" width="0" style="80" hidden="1" customWidth="1"/>
    <col min="4184" max="4184" width="1.140625" style="80" customWidth="1"/>
    <col min="4185" max="4192" width="0" style="80" hidden="1" customWidth="1"/>
    <col min="4193" max="4193" width="2.28515625" style="80" customWidth="1"/>
    <col min="4194" max="4217" width="0" style="80" hidden="1" customWidth="1"/>
    <col min="4218" max="4218" width="0.28515625" style="80" customWidth="1"/>
    <col min="4219" max="4225" width="0" style="80" hidden="1" customWidth="1"/>
    <col min="4226" max="4353" width="10" style="80"/>
    <col min="4354" max="4354" width="53.140625" style="80" customWidth="1"/>
    <col min="4355" max="4355" width="10.5703125" style="80" bestFit="1" customWidth="1"/>
    <col min="4356" max="4356" width="1.5703125" style="80" customWidth="1"/>
    <col min="4357" max="4357" width="9.85546875" style="80" bestFit="1" customWidth="1"/>
    <col min="4358" max="4358" width="1.5703125" style="80" customWidth="1"/>
    <col min="4359" max="4359" width="13.7109375" style="80" customWidth="1"/>
    <col min="4360" max="4360" width="1.5703125" style="80" customWidth="1"/>
    <col min="4361" max="4361" width="10.7109375" style="80" customWidth="1"/>
    <col min="4362" max="4395" width="12.5703125" style="80" customWidth="1"/>
    <col min="4396" max="4420" width="10" style="80" customWidth="1"/>
    <col min="4421" max="4421" width="9.5703125" style="80" customWidth="1"/>
    <col min="4422" max="4439" width="0" style="80" hidden="1" customWidth="1"/>
    <col min="4440" max="4440" width="1.140625" style="80" customWidth="1"/>
    <col min="4441" max="4448" width="0" style="80" hidden="1" customWidth="1"/>
    <col min="4449" max="4449" width="2.28515625" style="80" customWidth="1"/>
    <col min="4450" max="4473" width="0" style="80" hidden="1" customWidth="1"/>
    <col min="4474" max="4474" width="0.28515625" style="80" customWidth="1"/>
    <col min="4475" max="4481" width="0" style="80" hidden="1" customWidth="1"/>
    <col min="4482" max="4609" width="10" style="80"/>
    <col min="4610" max="4610" width="53.140625" style="80" customWidth="1"/>
    <col min="4611" max="4611" width="10.5703125" style="80" bestFit="1" customWidth="1"/>
    <col min="4612" max="4612" width="1.5703125" style="80" customWidth="1"/>
    <col min="4613" max="4613" width="9.85546875" style="80" bestFit="1" customWidth="1"/>
    <col min="4614" max="4614" width="1.5703125" style="80" customWidth="1"/>
    <col min="4615" max="4615" width="13.7109375" style="80" customWidth="1"/>
    <col min="4616" max="4616" width="1.5703125" style="80" customWidth="1"/>
    <col min="4617" max="4617" width="10.7109375" style="80" customWidth="1"/>
    <col min="4618" max="4651" width="12.5703125" style="80" customWidth="1"/>
    <col min="4652" max="4676" width="10" style="80" customWidth="1"/>
    <col min="4677" max="4677" width="9.5703125" style="80" customWidth="1"/>
    <col min="4678" max="4695" width="0" style="80" hidden="1" customWidth="1"/>
    <col min="4696" max="4696" width="1.140625" style="80" customWidth="1"/>
    <col min="4697" max="4704" width="0" style="80" hidden="1" customWidth="1"/>
    <col min="4705" max="4705" width="2.28515625" style="80" customWidth="1"/>
    <col min="4706" max="4729" width="0" style="80" hidden="1" customWidth="1"/>
    <col min="4730" max="4730" width="0.28515625" style="80" customWidth="1"/>
    <col min="4731" max="4737" width="0" style="80" hidden="1" customWidth="1"/>
    <col min="4738" max="4865" width="10" style="80"/>
    <col min="4866" max="4866" width="53.140625" style="80" customWidth="1"/>
    <col min="4867" max="4867" width="10.5703125" style="80" bestFit="1" customWidth="1"/>
    <col min="4868" max="4868" width="1.5703125" style="80" customWidth="1"/>
    <col min="4869" max="4869" width="9.85546875" style="80" bestFit="1" customWidth="1"/>
    <col min="4870" max="4870" width="1.5703125" style="80" customWidth="1"/>
    <col min="4871" max="4871" width="13.7109375" style="80" customWidth="1"/>
    <col min="4872" max="4872" width="1.5703125" style="80" customWidth="1"/>
    <col min="4873" max="4873" width="10.7109375" style="80" customWidth="1"/>
    <col min="4874" max="4907" width="12.5703125" style="80" customWidth="1"/>
    <col min="4908" max="4932" width="10" style="80" customWidth="1"/>
    <col min="4933" max="4933" width="9.5703125" style="80" customWidth="1"/>
    <col min="4934" max="4951" width="0" style="80" hidden="1" customWidth="1"/>
    <col min="4952" max="4952" width="1.140625" style="80" customWidth="1"/>
    <col min="4953" max="4960" width="0" style="80" hidden="1" customWidth="1"/>
    <col min="4961" max="4961" width="2.28515625" style="80" customWidth="1"/>
    <col min="4962" max="4985" width="0" style="80" hidden="1" customWidth="1"/>
    <col min="4986" max="4986" width="0.28515625" style="80" customWidth="1"/>
    <col min="4987" max="4993" width="0" style="80" hidden="1" customWidth="1"/>
    <col min="4994" max="5121" width="10" style="80"/>
    <col min="5122" max="5122" width="53.140625" style="80" customWidth="1"/>
    <col min="5123" max="5123" width="10.5703125" style="80" bestFit="1" customWidth="1"/>
    <col min="5124" max="5124" width="1.5703125" style="80" customWidth="1"/>
    <col min="5125" max="5125" width="9.85546875" style="80" bestFit="1" customWidth="1"/>
    <col min="5126" max="5126" width="1.5703125" style="80" customWidth="1"/>
    <col min="5127" max="5127" width="13.7109375" style="80" customWidth="1"/>
    <col min="5128" max="5128" width="1.5703125" style="80" customWidth="1"/>
    <col min="5129" max="5129" width="10.7109375" style="80" customWidth="1"/>
    <col min="5130" max="5163" width="12.5703125" style="80" customWidth="1"/>
    <col min="5164" max="5188" width="10" style="80" customWidth="1"/>
    <col min="5189" max="5189" width="9.5703125" style="80" customWidth="1"/>
    <col min="5190" max="5207" width="0" style="80" hidden="1" customWidth="1"/>
    <col min="5208" max="5208" width="1.140625" style="80" customWidth="1"/>
    <col min="5209" max="5216" width="0" style="80" hidden="1" customWidth="1"/>
    <col min="5217" max="5217" width="2.28515625" style="80" customWidth="1"/>
    <col min="5218" max="5241" width="0" style="80" hidden="1" customWidth="1"/>
    <col min="5242" max="5242" width="0.28515625" style="80" customWidth="1"/>
    <col min="5243" max="5249" width="0" style="80" hidden="1" customWidth="1"/>
    <col min="5250" max="5377" width="10" style="80"/>
    <col min="5378" max="5378" width="53.140625" style="80" customWidth="1"/>
    <col min="5379" max="5379" width="10.5703125" style="80" bestFit="1" customWidth="1"/>
    <col min="5380" max="5380" width="1.5703125" style="80" customWidth="1"/>
    <col min="5381" max="5381" width="9.85546875" style="80" bestFit="1" customWidth="1"/>
    <col min="5382" max="5382" width="1.5703125" style="80" customWidth="1"/>
    <col min="5383" max="5383" width="13.7109375" style="80" customWidth="1"/>
    <col min="5384" max="5384" width="1.5703125" style="80" customWidth="1"/>
    <col min="5385" max="5385" width="10.7109375" style="80" customWidth="1"/>
    <col min="5386" max="5419" width="12.5703125" style="80" customWidth="1"/>
    <col min="5420" max="5444" width="10" style="80" customWidth="1"/>
    <col min="5445" max="5445" width="9.5703125" style="80" customWidth="1"/>
    <col min="5446" max="5463" width="0" style="80" hidden="1" customWidth="1"/>
    <col min="5464" max="5464" width="1.140625" style="80" customWidth="1"/>
    <col min="5465" max="5472" width="0" style="80" hidden="1" customWidth="1"/>
    <col min="5473" max="5473" width="2.28515625" style="80" customWidth="1"/>
    <col min="5474" max="5497" width="0" style="80" hidden="1" customWidth="1"/>
    <col min="5498" max="5498" width="0.28515625" style="80" customWidth="1"/>
    <col min="5499" max="5505" width="0" style="80" hidden="1" customWidth="1"/>
    <col min="5506" max="5633" width="10" style="80"/>
    <col min="5634" max="5634" width="53.140625" style="80" customWidth="1"/>
    <col min="5635" max="5635" width="10.5703125" style="80" bestFit="1" customWidth="1"/>
    <col min="5636" max="5636" width="1.5703125" style="80" customWidth="1"/>
    <col min="5637" max="5637" width="9.85546875" style="80" bestFit="1" customWidth="1"/>
    <col min="5638" max="5638" width="1.5703125" style="80" customWidth="1"/>
    <col min="5639" max="5639" width="13.7109375" style="80" customWidth="1"/>
    <col min="5640" max="5640" width="1.5703125" style="80" customWidth="1"/>
    <col min="5641" max="5641" width="10.7109375" style="80" customWidth="1"/>
    <col min="5642" max="5675" width="12.5703125" style="80" customWidth="1"/>
    <col min="5676" max="5700" width="10" style="80" customWidth="1"/>
    <col min="5701" max="5701" width="9.5703125" style="80" customWidth="1"/>
    <col min="5702" max="5719" width="0" style="80" hidden="1" customWidth="1"/>
    <col min="5720" max="5720" width="1.140625" style="80" customWidth="1"/>
    <col min="5721" max="5728" width="0" style="80" hidden="1" customWidth="1"/>
    <col min="5729" max="5729" width="2.28515625" style="80" customWidth="1"/>
    <col min="5730" max="5753" width="0" style="80" hidden="1" customWidth="1"/>
    <col min="5754" max="5754" width="0.28515625" style="80" customWidth="1"/>
    <col min="5755" max="5761" width="0" style="80" hidden="1" customWidth="1"/>
    <col min="5762" max="5889" width="10" style="80"/>
    <col min="5890" max="5890" width="53.140625" style="80" customWidth="1"/>
    <col min="5891" max="5891" width="10.5703125" style="80" bestFit="1" customWidth="1"/>
    <col min="5892" max="5892" width="1.5703125" style="80" customWidth="1"/>
    <col min="5893" max="5893" width="9.85546875" style="80" bestFit="1" customWidth="1"/>
    <col min="5894" max="5894" width="1.5703125" style="80" customWidth="1"/>
    <col min="5895" max="5895" width="13.7109375" style="80" customWidth="1"/>
    <col min="5896" max="5896" width="1.5703125" style="80" customWidth="1"/>
    <col min="5897" max="5897" width="10.7109375" style="80" customWidth="1"/>
    <col min="5898" max="5931" width="12.5703125" style="80" customWidth="1"/>
    <col min="5932" max="5956" width="10" style="80" customWidth="1"/>
    <col min="5957" max="5957" width="9.5703125" style="80" customWidth="1"/>
    <col min="5958" max="5975" width="0" style="80" hidden="1" customWidth="1"/>
    <col min="5976" max="5976" width="1.140625" style="80" customWidth="1"/>
    <col min="5977" max="5984" width="0" style="80" hidden="1" customWidth="1"/>
    <col min="5985" max="5985" width="2.28515625" style="80" customWidth="1"/>
    <col min="5986" max="6009" width="0" style="80" hidden="1" customWidth="1"/>
    <col min="6010" max="6010" width="0.28515625" style="80" customWidth="1"/>
    <col min="6011" max="6017" width="0" style="80" hidden="1" customWidth="1"/>
    <col min="6018" max="6145" width="10" style="80"/>
    <col min="6146" max="6146" width="53.140625" style="80" customWidth="1"/>
    <col min="6147" max="6147" width="10.5703125" style="80" bestFit="1" customWidth="1"/>
    <col min="6148" max="6148" width="1.5703125" style="80" customWidth="1"/>
    <col min="6149" max="6149" width="9.85546875" style="80" bestFit="1" customWidth="1"/>
    <col min="6150" max="6150" width="1.5703125" style="80" customWidth="1"/>
    <col min="6151" max="6151" width="13.7109375" style="80" customWidth="1"/>
    <col min="6152" max="6152" width="1.5703125" style="80" customWidth="1"/>
    <col min="6153" max="6153" width="10.7109375" style="80" customWidth="1"/>
    <col min="6154" max="6187" width="12.5703125" style="80" customWidth="1"/>
    <col min="6188" max="6212" width="10" style="80" customWidth="1"/>
    <col min="6213" max="6213" width="9.5703125" style="80" customWidth="1"/>
    <col min="6214" max="6231" width="0" style="80" hidden="1" customWidth="1"/>
    <col min="6232" max="6232" width="1.140625" style="80" customWidth="1"/>
    <col min="6233" max="6240" width="0" style="80" hidden="1" customWidth="1"/>
    <col min="6241" max="6241" width="2.28515625" style="80" customWidth="1"/>
    <col min="6242" max="6265" width="0" style="80" hidden="1" customWidth="1"/>
    <col min="6266" max="6266" width="0.28515625" style="80" customWidth="1"/>
    <col min="6267" max="6273" width="0" style="80" hidden="1" customWidth="1"/>
    <col min="6274" max="6401" width="10" style="80"/>
    <col min="6402" max="6402" width="53.140625" style="80" customWidth="1"/>
    <col min="6403" max="6403" width="10.5703125" style="80" bestFit="1" customWidth="1"/>
    <col min="6404" max="6404" width="1.5703125" style="80" customWidth="1"/>
    <col min="6405" max="6405" width="9.85546875" style="80" bestFit="1" customWidth="1"/>
    <col min="6406" max="6406" width="1.5703125" style="80" customWidth="1"/>
    <col min="6407" max="6407" width="13.7109375" style="80" customWidth="1"/>
    <col min="6408" max="6408" width="1.5703125" style="80" customWidth="1"/>
    <col min="6409" max="6409" width="10.7109375" style="80" customWidth="1"/>
    <col min="6410" max="6443" width="12.5703125" style="80" customWidth="1"/>
    <col min="6444" max="6468" width="10" style="80" customWidth="1"/>
    <col min="6469" max="6469" width="9.5703125" style="80" customWidth="1"/>
    <col min="6470" max="6487" width="0" style="80" hidden="1" customWidth="1"/>
    <col min="6488" max="6488" width="1.140625" style="80" customWidth="1"/>
    <col min="6489" max="6496" width="0" style="80" hidden="1" customWidth="1"/>
    <col min="6497" max="6497" width="2.28515625" style="80" customWidth="1"/>
    <col min="6498" max="6521" width="0" style="80" hidden="1" customWidth="1"/>
    <col min="6522" max="6522" width="0.28515625" style="80" customWidth="1"/>
    <col min="6523" max="6529" width="0" style="80" hidden="1" customWidth="1"/>
    <col min="6530" max="6657" width="10" style="80"/>
    <col min="6658" max="6658" width="53.140625" style="80" customWidth="1"/>
    <col min="6659" max="6659" width="10.5703125" style="80" bestFit="1" customWidth="1"/>
    <col min="6660" max="6660" width="1.5703125" style="80" customWidth="1"/>
    <col min="6661" max="6661" width="9.85546875" style="80" bestFit="1" customWidth="1"/>
    <col min="6662" max="6662" width="1.5703125" style="80" customWidth="1"/>
    <col min="6663" max="6663" width="13.7109375" style="80" customWidth="1"/>
    <col min="6664" max="6664" width="1.5703125" style="80" customWidth="1"/>
    <col min="6665" max="6665" width="10.7109375" style="80" customWidth="1"/>
    <col min="6666" max="6699" width="12.5703125" style="80" customWidth="1"/>
    <col min="6700" max="6724" width="10" style="80" customWidth="1"/>
    <col min="6725" max="6725" width="9.5703125" style="80" customWidth="1"/>
    <col min="6726" max="6743" width="0" style="80" hidden="1" customWidth="1"/>
    <col min="6744" max="6744" width="1.140625" style="80" customWidth="1"/>
    <col min="6745" max="6752" width="0" style="80" hidden="1" customWidth="1"/>
    <col min="6753" max="6753" width="2.28515625" style="80" customWidth="1"/>
    <col min="6754" max="6777" width="0" style="80" hidden="1" customWidth="1"/>
    <col min="6778" max="6778" width="0.28515625" style="80" customWidth="1"/>
    <col min="6779" max="6785" width="0" style="80" hidden="1" customWidth="1"/>
    <col min="6786" max="6913" width="10" style="80"/>
    <col min="6914" max="6914" width="53.140625" style="80" customWidth="1"/>
    <col min="6915" max="6915" width="10.5703125" style="80" bestFit="1" customWidth="1"/>
    <col min="6916" max="6916" width="1.5703125" style="80" customWidth="1"/>
    <col min="6917" max="6917" width="9.85546875" style="80" bestFit="1" customWidth="1"/>
    <col min="6918" max="6918" width="1.5703125" style="80" customWidth="1"/>
    <col min="6919" max="6919" width="13.7109375" style="80" customWidth="1"/>
    <col min="6920" max="6920" width="1.5703125" style="80" customWidth="1"/>
    <col min="6921" max="6921" width="10.7109375" style="80" customWidth="1"/>
    <col min="6922" max="6955" width="12.5703125" style="80" customWidth="1"/>
    <col min="6956" max="6980" width="10" style="80" customWidth="1"/>
    <col min="6981" max="6981" width="9.5703125" style="80" customWidth="1"/>
    <col min="6982" max="6999" width="0" style="80" hidden="1" customWidth="1"/>
    <col min="7000" max="7000" width="1.140625" style="80" customWidth="1"/>
    <col min="7001" max="7008" width="0" style="80" hidden="1" customWidth="1"/>
    <col min="7009" max="7009" width="2.28515625" style="80" customWidth="1"/>
    <col min="7010" max="7033" width="0" style="80" hidden="1" customWidth="1"/>
    <col min="7034" max="7034" width="0.28515625" style="80" customWidth="1"/>
    <col min="7035" max="7041" width="0" style="80" hidden="1" customWidth="1"/>
    <col min="7042" max="7169" width="10" style="80"/>
    <col min="7170" max="7170" width="53.140625" style="80" customWidth="1"/>
    <col min="7171" max="7171" width="10.5703125" style="80" bestFit="1" customWidth="1"/>
    <col min="7172" max="7172" width="1.5703125" style="80" customWidth="1"/>
    <col min="7173" max="7173" width="9.85546875" style="80" bestFit="1" customWidth="1"/>
    <col min="7174" max="7174" width="1.5703125" style="80" customWidth="1"/>
    <col min="7175" max="7175" width="13.7109375" style="80" customWidth="1"/>
    <col min="7176" max="7176" width="1.5703125" style="80" customWidth="1"/>
    <col min="7177" max="7177" width="10.7109375" style="80" customWidth="1"/>
    <col min="7178" max="7211" width="12.5703125" style="80" customWidth="1"/>
    <col min="7212" max="7236" width="10" style="80" customWidth="1"/>
    <col min="7237" max="7237" width="9.5703125" style="80" customWidth="1"/>
    <col min="7238" max="7255" width="0" style="80" hidden="1" customWidth="1"/>
    <col min="7256" max="7256" width="1.140625" style="80" customWidth="1"/>
    <col min="7257" max="7264" width="0" style="80" hidden="1" customWidth="1"/>
    <col min="7265" max="7265" width="2.28515625" style="80" customWidth="1"/>
    <col min="7266" max="7289" width="0" style="80" hidden="1" customWidth="1"/>
    <col min="7290" max="7290" width="0.28515625" style="80" customWidth="1"/>
    <col min="7291" max="7297" width="0" style="80" hidden="1" customWidth="1"/>
    <col min="7298" max="7425" width="10" style="80"/>
    <col min="7426" max="7426" width="53.140625" style="80" customWidth="1"/>
    <col min="7427" max="7427" width="10.5703125" style="80" bestFit="1" customWidth="1"/>
    <col min="7428" max="7428" width="1.5703125" style="80" customWidth="1"/>
    <col min="7429" max="7429" width="9.85546875" style="80" bestFit="1" customWidth="1"/>
    <col min="7430" max="7430" width="1.5703125" style="80" customWidth="1"/>
    <col min="7431" max="7431" width="13.7109375" style="80" customWidth="1"/>
    <col min="7432" max="7432" width="1.5703125" style="80" customWidth="1"/>
    <col min="7433" max="7433" width="10.7109375" style="80" customWidth="1"/>
    <col min="7434" max="7467" width="12.5703125" style="80" customWidth="1"/>
    <col min="7468" max="7492" width="10" style="80" customWidth="1"/>
    <col min="7493" max="7493" width="9.5703125" style="80" customWidth="1"/>
    <col min="7494" max="7511" width="0" style="80" hidden="1" customWidth="1"/>
    <col min="7512" max="7512" width="1.140625" style="80" customWidth="1"/>
    <col min="7513" max="7520" width="0" style="80" hidden="1" customWidth="1"/>
    <col min="7521" max="7521" width="2.28515625" style="80" customWidth="1"/>
    <col min="7522" max="7545" width="0" style="80" hidden="1" customWidth="1"/>
    <col min="7546" max="7546" width="0.28515625" style="80" customWidth="1"/>
    <col min="7547" max="7553" width="0" style="80" hidden="1" customWidth="1"/>
    <col min="7554" max="7681" width="10" style="80"/>
    <col min="7682" max="7682" width="53.140625" style="80" customWidth="1"/>
    <col min="7683" max="7683" width="10.5703125" style="80" bestFit="1" customWidth="1"/>
    <col min="7684" max="7684" width="1.5703125" style="80" customWidth="1"/>
    <col min="7685" max="7685" width="9.85546875" style="80" bestFit="1" customWidth="1"/>
    <col min="7686" max="7686" width="1.5703125" style="80" customWidth="1"/>
    <col min="7687" max="7687" width="13.7109375" style="80" customWidth="1"/>
    <col min="7688" max="7688" width="1.5703125" style="80" customWidth="1"/>
    <col min="7689" max="7689" width="10.7109375" style="80" customWidth="1"/>
    <col min="7690" max="7723" width="12.5703125" style="80" customWidth="1"/>
    <col min="7724" max="7748" width="10" style="80" customWidth="1"/>
    <col min="7749" max="7749" width="9.5703125" style="80" customWidth="1"/>
    <col min="7750" max="7767" width="0" style="80" hidden="1" customWidth="1"/>
    <col min="7768" max="7768" width="1.140625" style="80" customWidth="1"/>
    <col min="7769" max="7776" width="0" style="80" hidden="1" customWidth="1"/>
    <col min="7777" max="7777" width="2.28515625" style="80" customWidth="1"/>
    <col min="7778" max="7801" width="0" style="80" hidden="1" customWidth="1"/>
    <col min="7802" max="7802" width="0.28515625" style="80" customWidth="1"/>
    <col min="7803" max="7809" width="0" style="80" hidden="1" customWidth="1"/>
    <col min="7810" max="7937" width="10" style="80"/>
    <col min="7938" max="7938" width="53.140625" style="80" customWidth="1"/>
    <col min="7939" max="7939" width="10.5703125" style="80" bestFit="1" customWidth="1"/>
    <col min="7940" max="7940" width="1.5703125" style="80" customWidth="1"/>
    <col min="7941" max="7941" width="9.85546875" style="80" bestFit="1" customWidth="1"/>
    <col min="7942" max="7942" width="1.5703125" style="80" customWidth="1"/>
    <col min="7943" max="7943" width="13.7109375" style="80" customWidth="1"/>
    <col min="7944" max="7944" width="1.5703125" style="80" customWidth="1"/>
    <col min="7945" max="7945" width="10.7109375" style="80" customWidth="1"/>
    <col min="7946" max="7979" width="12.5703125" style="80" customWidth="1"/>
    <col min="7980" max="8004" width="10" style="80" customWidth="1"/>
    <col min="8005" max="8005" width="9.5703125" style="80" customWidth="1"/>
    <col min="8006" max="8023" width="0" style="80" hidden="1" customWidth="1"/>
    <col min="8024" max="8024" width="1.140625" style="80" customWidth="1"/>
    <col min="8025" max="8032" width="0" style="80" hidden="1" customWidth="1"/>
    <col min="8033" max="8033" width="2.28515625" style="80" customWidth="1"/>
    <col min="8034" max="8057" width="0" style="80" hidden="1" customWidth="1"/>
    <col min="8058" max="8058" width="0.28515625" style="80" customWidth="1"/>
    <col min="8059" max="8065" width="0" style="80" hidden="1" customWidth="1"/>
    <col min="8066" max="8193" width="10" style="80"/>
    <col min="8194" max="8194" width="53.140625" style="80" customWidth="1"/>
    <col min="8195" max="8195" width="10.5703125" style="80" bestFit="1" customWidth="1"/>
    <col min="8196" max="8196" width="1.5703125" style="80" customWidth="1"/>
    <col min="8197" max="8197" width="9.85546875" style="80" bestFit="1" customWidth="1"/>
    <col min="8198" max="8198" width="1.5703125" style="80" customWidth="1"/>
    <col min="8199" max="8199" width="13.7109375" style="80" customWidth="1"/>
    <col min="8200" max="8200" width="1.5703125" style="80" customWidth="1"/>
    <col min="8201" max="8201" width="10.7109375" style="80" customWidth="1"/>
    <col min="8202" max="8235" width="12.5703125" style="80" customWidth="1"/>
    <col min="8236" max="8260" width="10" style="80" customWidth="1"/>
    <col min="8261" max="8261" width="9.5703125" style="80" customWidth="1"/>
    <col min="8262" max="8279" width="0" style="80" hidden="1" customWidth="1"/>
    <col min="8280" max="8280" width="1.140625" style="80" customWidth="1"/>
    <col min="8281" max="8288" width="0" style="80" hidden="1" customWidth="1"/>
    <col min="8289" max="8289" width="2.28515625" style="80" customWidth="1"/>
    <col min="8290" max="8313" width="0" style="80" hidden="1" customWidth="1"/>
    <col min="8314" max="8314" width="0.28515625" style="80" customWidth="1"/>
    <col min="8315" max="8321" width="0" style="80" hidden="1" customWidth="1"/>
    <col min="8322" max="8449" width="10" style="80"/>
    <col min="8450" max="8450" width="53.140625" style="80" customWidth="1"/>
    <col min="8451" max="8451" width="10.5703125" style="80" bestFit="1" customWidth="1"/>
    <col min="8452" max="8452" width="1.5703125" style="80" customWidth="1"/>
    <col min="8453" max="8453" width="9.85546875" style="80" bestFit="1" customWidth="1"/>
    <col min="8454" max="8454" width="1.5703125" style="80" customWidth="1"/>
    <col min="8455" max="8455" width="13.7109375" style="80" customWidth="1"/>
    <col min="8456" max="8456" width="1.5703125" style="80" customWidth="1"/>
    <col min="8457" max="8457" width="10.7109375" style="80" customWidth="1"/>
    <col min="8458" max="8491" width="12.5703125" style="80" customWidth="1"/>
    <col min="8492" max="8516" width="10" style="80" customWidth="1"/>
    <col min="8517" max="8517" width="9.5703125" style="80" customWidth="1"/>
    <col min="8518" max="8535" width="0" style="80" hidden="1" customWidth="1"/>
    <col min="8536" max="8536" width="1.140625" style="80" customWidth="1"/>
    <col min="8537" max="8544" width="0" style="80" hidden="1" customWidth="1"/>
    <col min="8545" max="8545" width="2.28515625" style="80" customWidth="1"/>
    <col min="8546" max="8569" width="0" style="80" hidden="1" customWidth="1"/>
    <col min="8570" max="8570" width="0.28515625" style="80" customWidth="1"/>
    <col min="8571" max="8577" width="0" style="80" hidden="1" customWidth="1"/>
    <col min="8578" max="8705" width="10" style="80"/>
    <col min="8706" max="8706" width="53.140625" style="80" customWidth="1"/>
    <col min="8707" max="8707" width="10.5703125" style="80" bestFit="1" customWidth="1"/>
    <col min="8708" max="8708" width="1.5703125" style="80" customWidth="1"/>
    <col min="8709" max="8709" width="9.85546875" style="80" bestFit="1" customWidth="1"/>
    <col min="8710" max="8710" width="1.5703125" style="80" customWidth="1"/>
    <col min="8711" max="8711" width="13.7109375" style="80" customWidth="1"/>
    <col min="8712" max="8712" width="1.5703125" style="80" customWidth="1"/>
    <col min="8713" max="8713" width="10.7109375" style="80" customWidth="1"/>
    <col min="8714" max="8747" width="12.5703125" style="80" customWidth="1"/>
    <col min="8748" max="8772" width="10" style="80" customWidth="1"/>
    <col min="8773" max="8773" width="9.5703125" style="80" customWidth="1"/>
    <col min="8774" max="8791" width="0" style="80" hidden="1" customWidth="1"/>
    <col min="8792" max="8792" width="1.140625" style="80" customWidth="1"/>
    <col min="8793" max="8800" width="0" style="80" hidden="1" customWidth="1"/>
    <col min="8801" max="8801" width="2.28515625" style="80" customWidth="1"/>
    <col min="8802" max="8825" width="0" style="80" hidden="1" customWidth="1"/>
    <col min="8826" max="8826" width="0.28515625" style="80" customWidth="1"/>
    <col min="8827" max="8833" width="0" style="80" hidden="1" customWidth="1"/>
    <col min="8834" max="8961" width="10" style="80"/>
    <col min="8962" max="8962" width="53.140625" style="80" customWidth="1"/>
    <col min="8963" max="8963" width="10.5703125" style="80" bestFit="1" customWidth="1"/>
    <col min="8964" max="8964" width="1.5703125" style="80" customWidth="1"/>
    <col min="8965" max="8965" width="9.85546875" style="80" bestFit="1" customWidth="1"/>
    <col min="8966" max="8966" width="1.5703125" style="80" customWidth="1"/>
    <col min="8967" max="8967" width="13.7109375" style="80" customWidth="1"/>
    <col min="8968" max="8968" width="1.5703125" style="80" customWidth="1"/>
    <col min="8969" max="8969" width="10.7109375" style="80" customWidth="1"/>
    <col min="8970" max="9003" width="12.5703125" style="80" customWidth="1"/>
    <col min="9004" max="9028" width="10" style="80" customWidth="1"/>
    <col min="9029" max="9029" width="9.5703125" style="80" customWidth="1"/>
    <col min="9030" max="9047" width="0" style="80" hidden="1" customWidth="1"/>
    <col min="9048" max="9048" width="1.140625" style="80" customWidth="1"/>
    <col min="9049" max="9056" width="0" style="80" hidden="1" customWidth="1"/>
    <col min="9057" max="9057" width="2.28515625" style="80" customWidth="1"/>
    <col min="9058" max="9081" width="0" style="80" hidden="1" customWidth="1"/>
    <col min="9082" max="9082" width="0.28515625" style="80" customWidth="1"/>
    <col min="9083" max="9089" width="0" style="80" hidden="1" customWidth="1"/>
    <col min="9090" max="9217" width="10" style="80"/>
    <col min="9218" max="9218" width="53.140625" style="80" customWidth="1"/>
    <col min="9219" max="9219" width="10.5703125" style="80" bestFit="1" customWidth="1"/>
    <col min="9220" max="9220" width="1.5703125" style="80" customWidth="1"/>
    <col min="9221" max="9221" width="9.85546875" style="80" bestFit="1" customWidth="1"/>
    <col min="9222" max="9222" width="1.5703125" style="80" customWidth="1"/>
    <col min="9223" max="9223" width="13.7109375" style="80" customWidth="1"/>
    <col min="9224" max="9224" width="1.5703125" style="80" customWidth="1"/>
    <col min="9225" max="9225" width="10.7109375" style="80" customWidth="1"/>
    <col min="9226" max="9259" width="12.5703125" style="80" customWidth="1"/>
    <col min="9260" max="9284" width="10" style="80" customWidth="1"/>
    <col min="9285" max="9285" width="9.5703125" style="80" customWidth="1"/>
    <col min="9286" max="9303" width="0" style="80" hidden="1" customWidth="1"/>
    <col min="9304" max="9304" width="1.140625" style="80" customWidth="1"/>
    <col min="9305" max="9312" width="0" style="80" hidden="1" customWidth="1"/>
    <col min="9313" max="9313" width="2.28515625" style="80" customWidth="1"/>
    <col min="9314" max="9337" width="0" style="80" hidden="1" customWidth="1"/>
    <col min="9338" max="9338" width="0.28515625" style="80" customWidth="1"/>
    <col min="9339" max="9345" width="0" style="80" hidden="1" customWidth="1"/>
    <col min="9346" max="9473" width="10" style="80"/>
    <col min="9474" max="9474" width="53.140625" style="80" customWidth="1"/>
    <col min="9475" max="9475" width="10.5703125" style="80" bestFit="1" customWidth="1"/>
    <col min="9476" max="9476" width="1.5703125" style="80" customWidth="1"/>
    <col min="9477" max="9477" width="9.85546875" style="80" bestFit="1" customWidth="1"/>
    <col min="9478" max="9478" width="1.5703125" style="80" customWidth="1"/>
    <col min="9479" max="9479" width="13.7109375" style="80" customWidth="1"/>
    <col min="9480" max="9480" width="1.5703125" style="80" customWidth="1"/>
    <col min="9481" max="9481" width="10.7109375" style="80" customWidth="1"/>
    <col min="9482" max="9515" width="12.5703125" style="80" customWidth="1"/>
    <col min="9516" max="9540" width="10" style="80" customWidth="1"/>
    <col min="9541" max="9541" width="9.5703125" style="80" customWidth="1"/>
    <col min="9542" max="9559" width="0" style="80" hidden="1" customWidth="1"/>
    <col min="9560" max="9560" width="1.140625" style="80" customWidth="1"/>
    <col min="9561" max="9568" width="0" style="80" hidden="1" customWidth="1"/>
    <col min="9569" max="9569" width="2.28515625" style="80" customWidth="1"/>
    <col min="9570" max="9593" width="0" style="80" hidden="1" customWidth="1"/>
    <col min="9594" max="9594" width="0.28515625" style="80" customWidth="1"/>
    <col min="9595" max="9601" width="0" style="80" hidden="1" customWidth="1"/>
    <col min="9602" max="9729" width="10" style="80"/>
    <col min="9730" max="9730" width="53.140625" style="80" customWidth="1"/>
    <col min="9731" max="9731" width="10.5703125" style="80" bestFit="1" customWidth="1"/>
    <col min="9732" max="9732" width="1.5703125" style="80" customWidth="1"/>
    <col min="9733" max="9733" width="9.85546875" style="80" bestFit="1" customWidth="1"/>
    <col min="9734" max="9734" width="1.5703125" style="80" customWidth="1"/>
    <col min="9735" max="9735" width="13.7109375" style="80" customWidth="1"/>
    <col min="9736" max="9736" width="1.5703125" style="80" customWidth="1"/>
    <col min="9737" max="9737" width="10.7109375" style="80" customWidth="1"/>
    <col min="9738" max="9771" width="12.5703125" style="80" customWidth="1"/>
    <col min="9772" max="9796" width="10" style="80" customWidth="1"/>
    <col min="9797" max="9797" width="9.5703125" style="80" customWidth="1"/>
    <col min="9798" max="9815" width="0" style="80" hidden="1" customWidth="1"/>
    <col min="9816" max="9816" width="1.140625" style="80" customWidth="1"/>
    <col min="9817" max="9824" width="0" style="80" hidden="1" customWidth="1"/>
    <col min="9825" max="9825" width="2.28515625" style="80" customWidth="1"/>
    <col min="9826" max="9849" width="0" style="80" hidden="1" customWidth="1"/>
    <col min="9850" max="9850" width="0.28515625" style="80" customWidth="1"/>
    <col min="9851" max="9857" width="0" style="80" hidden="1" customWidth="1"/>
    <col min="9858" max="9985" width="10" style="80"/>
    <col min="9986" max="9986" width="53.140625" style="80" customWidth="1"/>
    <col min="9987" max="9987" width="10.5703125" style="80" bestFit="1" customWidth="1"/>
    <col min="9988" max="9988" width="1.5703125" style="80" customWidth="1"/>
    <col min="9989" max="9989" width="9.85546875" style="80" bestFit="1" customWidth="1"/>
    <col min="9990" max="9990" width="1.5703125" style="80" customWidth="1"/>
    <col min="9991" max="9991" width="13.7109375" style="80" customWidth="1"/>
    <col min="9992" max="9992" width="1.5703125" style="80" customWidth="1"/>
    <col min="9993" max="9993" width="10.7109375" style="80" customWidth="1"/>
    <col min="9994" max="10027" width="12.5703125" style="80" customWidth="1"/>
    <col min="10028" max="10052" width="10" style="80" customWidth="1"/>
    <col min="10053" max="10053" width="9.5703125" style="80" customWidth="1"/>
    <col min="10054" max="10071" width="0" style="80" hidden="1" customWidth="1"/>
    <col min="10072" max="10072" width="1.140625" style="80" customWidth="1"/>
    <col min="10073" max="10080" width="0" style="80" hidden="1" customWidth="1"/>
    <col min="10081" max="10081" width="2.28515625" style="80" customWidth="1"/>
    <col min="10082" max="10105" width="0" style="80" hidden="1" customWidth="1"/>
    <col min="10106" max="10106" width="0.28515625" style="80" customWidth="1"/>
    <col min="10107" max="10113" width="0" style="80" hidden="1" customWidth="1"/>
    <col min="10114" max="10241" width="10" style="80"/>
    <col min="10242" max="10242" width="53.140625" style="80" customWidth="1"/>
    <col min="10243" max="10243" width="10.5703125" style="80" bestFit="1" customWidth="1"/>
    <col min="10244" max="10244" width="1.5703125" style="80" customWidth="1"/>
    <col min="10245" max="10245" width="9.85546875" style="80" bestFit="1" customWidth="1"/>
    <col min="10246" max="10246" width="1.5703125" style="80" customWidth="1"/>
    <col min="10247" max="10247" width="13.7109375" style="80" customWidth="1"/>
    <col min="10248" max="10248" width="1.5703125" style="80" customWidth="1"/>
    <col min="10249" max="10249" width="10.7109375" style="80" customWidth="1"/>
    <col min="10250" max="10283" width="12.5703125" style="80" customWidth="1"/>
    <col min="10284" max="10308" width="10" style="80" customWidth="1"/>
    <col min="10309" max="10309" width="9.5703125" style="80" customWidth="1"/>
    <col min="10310" max="10327" width="0" style="80" hidden="1" customWidth="1"/>
    <col min="10328" max="10328" width="1.140625" style="80" customWidth="1"/>
    <col min="10329" max="10336" width="0" style="80" hidden="1" customWidth="1"/>
    <col min="10337" max="10337" width="2.28515625" style="80" customWidth="1"/>
    <col min="10338" max="10361" width="0" style="80" hidden="1" customWidth="1"/>
    <col min="10362" max="10362" width="0.28515625" style="80" customWidth="1"/>
    <col min="10363" max="10369" width="0" style="80" hidden="1" customWidth="1"/>
    <col min="10370" max="10497" width="10" style="80"/>
    <col min="10498" max="10498" width="53.140625" style="80" customWidth="1"/>
    <col min="10499" max="10499" width="10.5703125" style="80" bestFit="1" customWidth="1"/>
    <col min="10500" max="10500" width="1.5703125" style="80" customWidth="1"/>
    <col min="10501" max="10501" width="9.85546875" style="80" bestFit="1" customWidth="1"/>
    <col min="10502" max="10502" width="1.5703125" style="80" customWidth="1"/>
    <col min="10503" max="10503" width="13.7109375" style="80" customWidth="1"/>
    <col min="10504" max="10504" width="1.5703125" style="80" customWidth="1"/>
    <col min="10505" max="10505" width="10.7109375" style="80" customWidth="1"/>
    <col min="10506" max="10539" width="12.5703125" style="80" customWidth="1"/>
    <col min="10540" max="10564" width="10" style="80" customWidth="1"/>
    <col min="10565" max="10565" width="9.5703125" style="80" customWidth="1"/>
    <col min="10566" max="10583" width="0" style="80" hidden="1" customWidth="1"/>
    <col min="10584" max="10584" width="1.140625" style="80" customWidth="1"/>
    <col min="10585" max="10592" width="0" style="80" hidden="1" customWidth="1"/>
    <col min="10593" max="10593" width="2.28515625" style="80" customWidth="1"/>
    <col min="10594" max="10617" width="0" style="80" hidden="1" customWidth="1"/>
    <col min="10618" max="10618" width="0.28515625" style="80" customWidth="1"/>
    <col min="10619" max="10625" width="0" style="80" hidden="1" customWidth="1"/>
    <col min="10626" max="10753" width="10" style="80"/>
    <col min="10754" max="10754" width="53.140625" style="80" customWidth="1"/>
    <col min="10755" max="10755" width="10.5703125" style="80" bestFit="1" customWidth="1"/>
    <col min="10756" max="10756" width="1.5703125" style="80" customWidth="1"/>
    <col min="10757" max="10757" width="9.85546875" style="80" bestFit="1" customWidth="1"/>
    <col min="10758" max="10758" width="1.5703125" style="80" customWidth="1"/>
    <col min="10759" max="10759" width="13.7109375" style="80" customWidth="1"/>
    <col min="10760" max="10760" width="1.5703125" style="80" customWidth="1"/>
    <col min="10761" max="10761" width="10.7109375" style="80" customWidth="1"/>
    <col min="10762" max="10795" width="12.5703125" style="80" customWidth="1"/>
    <col min="10796" max="10820" width="10" style="80" customWidth="1"/>
    <col min="10821" max="10821" width="9.5703125" style="80" customWidth="1"/>
    <col min="10822" max="10839" width="0" style="80" hidden="1" customWidth="1"/>
    <col min="10840" max="10840" width="1.140625" style="80" customWidth="1"/>
    <col min="10841" max="10848" width="0" style="80" hidden="1" customWidth="1"/>
    <col min="10849" max="10849" width="2.28515625" style="80" customWidth="1"/>
    <col min="10850" max="10873" width="0" style="80" hidden="1" customWidth="1"/>
    <col min="10874" max="10874" width="0.28515625" style="80" customWidth="1"/>
    <col min="10875" max="10881" width="0" style="80" hidden="1" customWidth="1"/>
    <col min="10882" max="11009" width="10" style="80"/>
    <col min="11010" max="11010" width="53.140625" style="80" customWidth="1"/>
    <col min="11011" max="11011" width="10.5703125" style="80" bestFit="1" customWidth="1"/>
    <col min="11012" max="11012" width="1.5703125" style="80" customWidth="1"/>
    <col min="11013" max="11013" width="9.85546875" style="80" bestFit="1" customWidth="1"/>
    <col min="11014" max="11014" width="1.5703125" style="80" customWidth="1"/>
    <col min="11015" max="11015" width="13.7109375" style="80" customWidth="1"/>
    <col min="11016" max="11016" width="1.5703125" style="80" customWidth="1"/>
    <col min="11017" max="11017" width="10.7109375" style="80" customWidth="1"/>
    <col min="11018" max="11051" width="12.5703125" style="80" customWidth="1"/>
    <col min="11052" max="11076" width="10" style="80" customWidth="1"/>
    <col min="11077" max="11077" width="9.5703125" style="80" customWidth="1"/>
    <col min="11078" max="11095" width="0" style="80" hidden="1" customWidth="1"/>
    <col min="11096" max="11096" width="1.140625" style="80" customWidth="1"/>
    <col min="11097" max="11104" width="0" style="80" hidden="1" customWidth="1"/>
    <col min="11105" max="11105" width="2.28515625" style="80" customWidth="1"/>
    <col min="11106" max="11129" width="0" style="80" hidden="1" customWidth="1"/>
    <col min="11130" max="11130" width="0.28515625" style="80" customWidth="1"/>
    <col min="11131" max="11137" width="0" style="80" hidden="1" customWidth="1"/>
    <col min="11138" max="11265" width="10" style="80"/>
    <col min="11266" max="11266" width="53.140625" style="80" customWidth="1"/>
    <col min="11267" max="11267" width="10.5703125" style="80" bestFit="1" customWidth="1"/>
    <col min="11268" max="11268" width="1.5703125" style="80" customWidth="1"/>
    <col min="11269" max="11269" width="9.85546875" style="80" bestFit="1" customWidth="1"/>
    <col min="11270" max="11270" width="1.5703125" style="80" customWidth="1"/>
    <col min="11271" max="11271" width="13.7109375" style="80" customWidth="1"/>
    <col min="11272" max="11272" width="1.5703125" style="80" customWidth="1"/>
    <col min="11273" max="11273" width="10.7109375" style="80" customWidth="1"/>
    <col min="11274" max="11307" width="12.5703125" style="80" customWidth="1"/>
    <col min="11308" max="11332" width="10" style="80" customWidth="1"/>
    <col min="11333" max="11333" width="9.5703125" style="80" customWidth="1"/>
    <col min="11334" max="11351" width="0" style="80" hidden="1" customWidth="1"/>
    <col min="11352" max="11352" width="1.140625" style="80" customWidth="1"/>
    <col min="11353" max="11360" width="0" style="80" hidden="1" customWidth="1"/>
    <col min="11361" max="11361" width="2.28515625" style="80" customWidth="1"/>
    <col min="11362" max="11385" width="0" style="80" hidden="1" customWidth="1"/>
    <col min="11386" max="11386" width="0.28515625" style="80" customWidth="1"/>
    <col min="11387" max="11393" width="0" style="80" hidden="1" customWidth="1"/>
    <col min="11394" max="11521" width="10" style="80"/>
    <col min="11522" max="11522" width="53.140625" style="80" customWidth="1"/>
    <col min="11523" max="11523" width="10.5703125" style="80" bestFit="1" customWidth="1"/>
    <col min="11524" max="11524" width="1.5703125" style="80" customWidth="1"/>
    <col min="11525" max="11525" width="9.85546875" style="80" bestFit="1" customWidth="1"/>
    <col min="11526" max="11526" width="1.5703125" style="80" customWidth="1"/>
    <col min="11527" max="11527" width="13.7109375" style="80" customWidth="1"/>
    <col min="11528" max="11528" width="1.5703125" style="80" customWidth="1"/>
    <col min="11529" max="11529" width="10.7109375" style="80" customWidth="1"/>
    <col min="11530" max="11563" width="12.5703125" style="80" customWidth="1"/>
    <col min="11564" max="11588" width="10" style="80" customWidth="1"/>
    <col min="11589" max="11589" width="9.5703125" style="80" customWidth="1"/>
    <col min="11590" max="11607" width="0" style="80" hidden="1" customWidth="1"/>
    <col min="11608" max="11608" width="1.140625" style="80" customWidth="1"/>
    <col min="11609" max="11616" width="0" style="80" hidden="1" customWidth="1"/>
    <col min="11617" max="11617" width="2.28515625" style="80" customWidth="1"/>
    <col min="11618" max="11641" width="0" style="80" hidden="1" customWidth="1"/>
    <col min="11642" max="11642" width="0.28515625" style="80" customWidth="1"/>
    <col min="11643" max="11649" width="0" style="80" hidden="1" customWidth="1"/>
    <col min="11650" max="11777" width="10" style="80"/>
    <col min="11778" max="11778" width="53.140625" style="80" customWidth="1"/>
    <col min="11779" max="11779" width="10.5703125" style="80" bestFit="1" customWidth="1"/>
    <col min="11780" max="11780" width="1.5703125" style="80" customWidth="1"/>
    <col min="11781" max="11781" width="9.85546875" style="80" bestFit="1" customWidth="1"/>
    <col min="11782" max="11782" width="1.5703125" style="80" customWidth="1"/>
    <col min="11783" max="11783" width="13.7109375" style="80" customWidth="1"/>
    <col min="11784" max="11784" width="1.5703125" style="80" customWidth="1"/>
    <col min="11785" max="11785" width="10.7109375" style="80" customWidth="1"/>
    <col min="11786" max="11819" width="12.5703125" style="80" customWidth="1"/>
    <col min="11820" max="11844" width="10" style="80" customWidth="1"/>
    <col min="11845" max="11845" width="9.5703125" style="80" customWidth="1"/>
    <col min="11846" max="11863" width="0" style="80" hidden="1" customWidth="1"/>
    <col min="11864" max="11864" width="1.140625" style="80" customWidth="1"/>
    <col min="11865" max="11872" width="0" style="80" hidden="1" customWidth="1"/>
    <col min="11873" max="11873" width="2.28515625" style="80" customWidth="1"/>
    <col min="11874" max="11897" width="0" style="80" hidden="1" customWidth="1"/>
    <col min="11898" max="11898" width="0.28515625" style="80" customWidth="1"/>
    <col min="11899" max="11905" width="0" style="80" hidden="1" customWidth="1"/>
    <col min="11906" max="12033" width="10" style="80"/>
    <col min="12034" max="12034" width="53.140625" style="80" customWidth="1"/>
    <col min="12035" max="12035" width="10.5703125" style="80" bestFit="1" customWidth="1"/>
    <col min="12036" max="12036" width="1.5703125" style="80" customWidth="1"/>
    <col min="12037" max="12037" width="9.85546875" style="80" bestFit="1" customWidth="1"/>
    <col min="12038" max="12038" width="1.5703125" style="80" customWidth="1"/>
    <col min="12039" max="12039" width="13.7109375" style="80" customWidth="1"/>
    <col min="12040" max="12040" width="1.5703125" style="80" customWidth="1"/>
    <col min="12041" max="12041" width="10.7109375" style="80" customWidth="1"/>
    <col min="12042" max="12075" width="12.5703125" style="80" customWidth="1"/>
    <col min="12076" max="12100" width="10" style="80" customWidth="1"/>
    <col min="12101" max="12101" width="9.5703125" style="80" customWidth="1"/>
    <col min="12102" max="12119" width="0" style="80" hidden="1" customWidth="1"/>
    <col min="12120" max="12120" width="1.140625" style="80" customWidth="1"/>
    <col min="12121" max="12128" width="0" style="80" hidden="1" customWidth="1"/>
    <col min="12129" max="12129" width="2.28515625" style="80" customWidth="1"/>
    <col min="12130" max="12153" width="0" style="80" hidden="1" customWidth="1"/>
    <col min="12154" max="12154" width="0.28515625" style="80" customWidth="1"/>
    <col min="12155" max="12161" width="0" style="80" hidden="1" customWidth="1"/>
    <col min="12162" max="12289" width="10" style="80"/>
    <col min="12290" max="12290" width="53.140625" style="80" customWidth="1"/>
    <col min="12291" max="12291" width="10.5703125" style="80" bestFit="1" customWidth="1"/>
    <col min="12292" max="12292" width="1.5703125" style="80" customWidth="1"/>
    <col min="12293" max="12293" width="9.85546875" style="80" bestFit="1" customWidth="1"/>
    <col min="12294" max="12294" width="1.5703125" style="80" customWidth="1"/>
    <col min="12295" max="12295" width="13.7109375" style="80" customWidth="1"/>
    <col min="12296" max="12296" width="1.5703125" style="80" customWidth="1"/>
    <col min="12297" max="12297" width="10.7109375" style="80" customWidth="1"/>
    <col min="12298" max="12331" width="12.5703125" style="80" customWidth="1"/>
    <col min="12332" max="12356" width="10" style="80" customWidth="1"/>
    <col min="12357" max="12357" width="9.5703125" style="80" customWidth="1"/>
    <col min="12358" max="12375" width="0" style="80" hidden="1" customWidth="1"/>
    <col min="12376" max="12376" width="1.140625" style="80" customWidth="1"/>
    <col min="12377" max="12384" width="0" style="80" hidden="1" customWidth="1"/>
    <col min="12385" max="12385" width="2.28515625" style="80" customWidth="1"/>
    <col min="12386" max="12409" width="0" style="80" hidden="1" customWidth="1"/>
    <col min="12410" max="12410" width="0.28515625" style="80" customWidth="1"/>
    <col min="12411" max="12417" width="0" style="80" hidden="1" customWidth="1"/>
    <col min="12418" max="12545" width="10" style="80"/>
    <col min="12546" max="12546" width="53.140625" style="80" customWidth="1"/>
    <col min="12547" max="12547" width="10.5703125" style="80" bestFit="1" customWidth="1"/>
    <col min="12548" max="12548" width="1.5703125" style="80" customWidth="1"/>
    <col min="12549" max="12549" width="9.85546875" style="80" bestFit="1" customWidth="1"/>
    <col min="12550" max="12550" width="1.5703125" style="80" customWidth="1"/>
    <col min="12551" max="12551" width="13.7109375" style="80" customWidth="1"/>
    <col min="12552" max="12552" width="1.5703125" style="80" customWidth="1"/>
    <col min="12553" max="12553" width="10.7109375" style="80" customWidth="1"/>
    <col min="12554" max="12587" width="12.5703125" style="80" customWidth="1"/>
    <col min="12588" max="12612" width="10" style="80" customWidth="1"/>
    <col min="12613" max="12613" width="9.5703125" style="80" customWidth="1"/>
    <col min="12614" max="12631" width="0" style="80" hidden="1" customWidth="1"/>
    <col min="12632" max="12632" width="1.140625" style="80" customWidth="1"/>
    <col min="12633" max="12640" width="0" style="80" hidden="1" customWidth="1"/>
    <col min="12641" max="12641" width="2.28515625" style="80" customWidth="1"/>
    <col min="12642" max="12665" width="0" style="80" hidden="1" customWidth="1"/>
    <col min="12666" max="12666" width="0.28515625" style="80" customWidth="1"/>
    <col min="12667" max="12673" width="0" style="80" hidden="1" customWidth="1"/>
    <col min="12674" max="12801" width="10" style="80"/>
    <col min="12802" max="12802" width="53.140625" style="80" customWidth="1"/>
    <col min="12803" max="12803" width="10.5703125" style="80" bestFit="1" customWidth="1"/>
    <col min="12804" max="12804" width="1.5703125" style="80" customWidth="1"/>
    <col min="12805" max="12805" width="9.85546875" style="80" bestFit="1" customWidth="1"/>
    <col min="12806" max="12806" width="1.5703125" style="80" customWidth="1"/>
    <col min="12807" max="12807" width="13.7109375" style="80" customWidth="1"/>
    <col min="12808" max="12808" width="1.5703125" style="80" customWidth="1"/>
    <col min="12809" max="12809" width="10.7109375" style="80" customWidth="1"/>
    <col min="12810" max="12843" width="12.5703125" style="80" customWidth="1"/>
    <col min="12844" max="12868" width="10" style="80" customWidth="1"/>
    <col min="12869" max="12869" width="9.5703125" style="80" customWidth="1"/>
    <col min="12870" max="12887" width="0" style="80" hidden="1" customWidth="1"/>
    <col min="12888" max="12888" width="1.140625" style="80" customWidth="1"/>
    <col min="12889" max="12896" width="0" style="80" hidden="1" customWidth="1"/>
    <col min="12897" max="12897" width="2.28515625" style="80" customWidth="1"/>
    <col min="12898" max="12921" width="0" style="80" hidden="1" customWidth="1"/>
    <col min="12922" max="12922" width="0.28515625" style="80" customWidth="1"/>
    <col min="12923" max="12929" width="0" style="80" hidden="1" customWidth="1"/>
    <col min="12930" max="13057" width="10" style="80"/>
    <col min="13058" max="13058" width="53.140625" style="80" customWidth="1"/>
    <col min="13059" max="13059" width="10.5703125" style="80" bestFit="1" customWidth="1"/>
    <col min="13060" max="13060" width="1.5703125" style="80" customWidth="1"/>
    <col min="13061" max="13061" width="9.85546875" style="80" bestFit="1" customWidth="1"/>
    <col min="13062" max="13062" width="1.5703125" style="80" customWidth="1"/>
    <col min="13063" max="13063" width="13.7109375" style="80" customWidth="1"/>
    <col min="13064" max="13064" width="1.5703125" style="80" customWidth="1"/>
    <col min="13065" max="13065" width="10.7109375" style="80" customWidth="1"/>
    <col min="13066" max="13099" width="12.5703125" style="80" customWidth="1"/>
    <col min="13100" max="13124" width="10" style="80" customWidth="1"/>
    <col min="13125" max="13125" width="9.5703125" style="80" customWidth="1"/>
    <col min="13126" max="13143" width="0" style="80" hidden="1" customWidth="1"/>
    <col min="13144" max="13144" width="1.140625" style="80" customWidth="1"/>
    <col min="13145" max="13152" width="0" style="80" hidden="1" customWidth="1"/>
    <col min="13153" max="13153" width="2.28515625" style="80" customWidth="1"/>
    <col min="13154" max="13177" width="0" style="80" hidden="1" customWidth="1"/>
    <col min="13178" max="13178" width="0.28515625" style="80" customWidth="1"/>
    <col min="13179" max="13185" width="0" style="80" hidden="1" customWidth="1"/>
    <col min="13186" max="13313" width="10" style="80"/>
    <col min="13314" max="13314" width="53.140625" style="80" customWidth="1"/>
    <col min="13315" max="13315" width="10.5703125" style="80" bestFit="1" customWidth="1"/>
    <col min="13316" max="13316" width="1.5703125" style="80" customWidth="1"/>
    <col min="13317" max="13317" width="9.85546875" style="80" bestFit="1" customWidth="1"/>
    <col min="13318" max="13318" width="1.5703125" style="80" customWidth="1"/>
    <col min="13319" max="13319" width="13.7109375" style="80" customWidth="1"/>
    <col min="13320" max="13320" width="1.5703125" style="80" customWidth="1"/>
    <col min="13321" max="13321" width="10.7109375" style="80" customWidth="1"/>
    <col min="13322" max="13355" width="12.5703125" style="80" customWidth="1"/>
    <col min="13356" max="13380" width="10" style="80" customWidth="1"/>
    <col min="13381" max="13381" width="9.5703125" style="80" customWidth="1"/>
    <col min="13382" max="13399" width="0" style="80" hidden="1" customWidth="1"/>
    <col min="13400" max="13400" width="1.140625" style="80" customWidth="1"/>
    <col min="13401" max="13408" width="0" style="80" hidden="1" customWidth="1"/>
    <col min="13409" max="13409" width="2.28515625" style="80" customWidth="1"/>
    <col min="13410" max="13433" width="0" style="80" hidden="1" customWidth="1"/>
    <col min="13434" max="13434" width="0.28515625" style="80" customWidth="1"/>
    <col min="13435" max="13441" width="0" style="80" hidden="1" customWidth="1"/>
    <col min="13442" max="13569" width="10" style="80"/>
    <col min="13570" max="13570" width="53.140625" style="80" customWidth="1"/>
    <col min="13571" max="13571" width="10.5703125" style="80" bestFit="1" customWidth="1"/>
    <col min="13572" max="13572" width="1.5703125" style="80" customWidth="1"/>
    <col min="13573" max="13573" width="9.85546875" style="80" bestFit="1" customWidth="1"/>
    <col min="13574" max="13574" width="1.5703125" style="80" customWidth="1"/>
    <col min="13575" max="13575" width="13.7109375" style="80" customWidth="1"/>
    <col min="13576" max="13576" width="1.5703125" style="80" customWidth="1"/>
    <col min="13577" max="13577" width="10.7109375" style="80" customWidth="1"/>
    <col min="13578" max="13611" width="12.5703125" style="80" customWidth="1"/>
    <col min="13612" max="13636" width="10" style="80" customWidth="1"/>
    <col min="13637" max="13637" width="9.5703125" style="80" customWidth="1"/>
    <col min="13638" max="13655" width="0" style="80" hidden="1" customWidth="1"/>
    <col min="13656" max="13656" width="1.140625" style="80" customWidth="1"/>
    <col min="13657" max="13664" width="0" style="80" hidden="1" customWidth="1"/>
    <col min="13665" max="13665" width="2.28515625" style="80" customWidth="1"/>
    <col min="13666" max="13689" width="0" style="80" hidden="1" customWidth="1"/>
    <col min="13690" max="13690" width="0.28515625" style="80" customWidth="1"/>
    <col min="13691" max="13697" width="0" style="80" hidden="1" customWidth="1"/>
    <col min="13698" max="13825" width="10" style="80"/>
    <col min="13826" max="13826" width="53.140625" style="80" customWidth="1"/>
    <col min="13827" max="13827" width="10.5703125" style="80" bestFit="1" customWidth="1"/>
    <col min="13828" max="13828" width="1.5703125" style="80" customWidth="1"/>
    <col min="13829" max="13829" width="9.85546875" style="80" bestFit="1" customWidth="1"/>
    <col min="13830" max="13830" width="1.5703125" style="80" customWidth="1"/>
    <col min="13831" max="13831" width="13.7109375" style="80" customWidth="1"/>
    <col min="13832" max="13832" width="1.5703125" style="80" customWidth="1"/>
    <col min="13833" max="13833" width="10.7109375" style="80" customWidth="1"/>
    <col min="13834" max="13867" width="12.5703125" style="80" customWidth="1"/>
    <col min="13868" max="13892" width="10" style="80" customWidth="1"/>
    <col min="13893" max="13893" width="9.5703125" style="80" customWidth="1"/>
    <col min="13894" max="13911" width="0" style="80" hidden="1" customWidth="1"/>
    <col min="13912" max="13912" width="1.140625" style="80" customWidth="1"/>
    <col min="13913" max="13920" width="0" style="80" hidden="1" customWidth="1"/>
    <col min="13921" max="13921" width="2.28515625" style="80" customWidth="1"/>
    <col min="13922" max="13945" width="0" style="80" hidden="1" customWidth="1"/>
    <col min="13946" max="13946" width="0.28515625" style="80" customWidth="1"/>
    <col min="13947" max="13953" width="0" style="80" hidden="1" customWidth="1"/>
    <col min="13954" max="14081" width="10" style="80"/>
    <col min="14082" max="14082" width="53.140625" style="80" customWidth="1"/>
    <col min="14083" max="14083" width="10.5703125" style="80" bestFit="1" customWidth="1"/>
    <col min="14084" max="14084" width="1.5703125" style="80" customWidth="1"/>
    <col min="14085" max="14085" width="9.85546875" style="80" bestFit="1" customWidth="1"/>
    <col min="14086" max="14086" width="1.5703125" style="80" customWidth="1"/>
    <col min="14087" max="14087" width="13.7109375" style="80" customWidth="1"/>
    <col min="14088" max="14088" width="1.5703125" style="80" customWidth="1"/>
    <col min="14089" max="14089" width="10.7109375" style="80" customWidth="1"/>
    <col min="14090" max="14123" width="12.5703125" style="80" customWidth="1"/>
    <col min="14124" max="14148" width="10" style="80" customWidth="1"/>
    <col min="14149" max="14149" width="9.5703125" style="80" customWidth="1"/>
    <col min="14150" max="14167" width="0" style="80" hidden="1" customWidth="1"/>
    <col min="14168" max="14168" width="1.140625" style="80" customWidth="1"/>
    <col min="14169" max="14176" width="0" style="80" hidden="1" customWidth="1"/>
    <col min="14177" max="14177" width="2.28515625" style="80" customWidth="1"/>
    <col min="14178" max="14201" width="0" style="80" hidden="1" customWidth="1"/>
    <col min="14202" max="14202" width="0.28515625" style="80" customWidth="1"/>
    <col min="14203" max="14209" width="0" style="80" hidden="1" customWidth="1"/>
    <col min="14210" max="14337" width="10" style="80"/>
    <col min="14338" max="14338" width="53.140625" style="80" customWidth="1"/>
    <col min="14339" max="14339" width="10.5703125" style="80" bestFit="1" customWidth="1"/>
    <col min="14340" max="14340" width="1.5703125" style="80" customWidth="1"/>
    <col min="14341" max="14341" width="9.85546875" style="80" bestFit="1" customWidth="1"/>
    <col min="14342" max="14342" width="1.5703125" style="80" customWidth="1"/>
    <col min="14343" max="14343" width="13.7109375" style="80" customWidth="1"/>
    <col min="14344" max="14344" width="1.5703125" style="80" customWidth="1"/>
    <col min="14345" max="14345" width="10.7109375" style="80" customWidth="1"/>
    <col min="14346" max="14379" width="12.5703125" style="80" customWidth="1"/>
    <col min="14380" max="14404" width="10" style="80" customWidth="1"/>
    <col min="14405" max="14405" width="9.5703125" style="80" customWidth="1"/>
    <col min="14406" max="14423" width="0" style="80" hidden="1" customWidth="1"/>
    <col min="14424" max="14424" width="1.140625" style="80" customWidth="1"/>
    <col min="14425" max="14432" width="0" style="80" hidden="1" customWidth="1"/>
    <col min="14433" max="14433" width="2.28515625" style="80" customWidth="1"/>
    <col min="14434" max="14457" width="0" style="80" hidden="1" customWidth="1"/>
    <col min="14458" max="14458" width="0.28515625" style="80" customWidth="1"/>
    <col min="14459" max="14465" width="0" style="80" hidden="1" customWidth="1"/>
    <col min="14466" max="14593" width="10" style="80"/>
    <col min="14594" max="14594" width="53.140625" style="80" customWidth="1"/>
    <col min="14595" max="14595" width="10.5703125" style="80" bestFit="1" customWidth="1"/>
    <col min="14596" max="14596" width="1.5703125" style="80" customWidth="1"/>
    <col min="14597" max="14597" width="9.85546875" style="80" bestFit="1" customWidth="1"/>
    <col min="14598" max="14598" width="1.5703125" style="80" customWidth="1"/>
    <col min="14599" max="14599" width="13.7109375" style="80" customWidth="1"/>
    <col min="14600" max="14600" width="1.5703125" style="80" customWidth="1"/>
    <col min="14601" max="14601" width="10.7109375" style="80" customWidth="1"/>
    <col min="14602" max="14635" width="12.5703125" style="80" customWidth="1"/>
    <col min="14636" max="14660" width="10" style="80" customWidth="1"/>
    <col min="14661" max="14661" width="9.5703125" style="80" customWidth="1"/>
    <col min="14662" max="14679" width="0" style="80" hidden="1" customWidth="1"/>
    <col min="14680" max="14680" width="1.140625" style="80" customWidth="1"/>
    <col min="14681" max="14688" width="0" style="80" hidden="1" customWidth="1"/>
    <col min="14689" max="14689" width="2.28515625" style="80" customWidth="1"/>
    <col min="14690" max="14713" width="0" style="80" hidden="1" customWidth="1"/>
    <col min="14714" max="14714" width="0.28515625" style="80" customWidth="1"/>
    <col min="14715" max="14721" width="0" style="80" hidden="1" customWidth="1"/>
    <col min="14722" max="14849" width="10" style="80"/>
    <col min="14850" max="14850" width="53.140625" style="80" customWidth="1"/>
    <col min="14851" max="14851" width="10.5703125" style="80" bestFit="1" customWidth="1"/>
    <col min="14852" max="14852" width="1.5703125" style="80" customWidth="1"/>
    <col min="14853" max="14853" width="9.85546875" style="80" bestFit="1" customWidth="1"/>
    <col min="14854" max="14854" width="1.5703125" style="80" customWidth="1"/>
    <col min="14855" max="14855" width="13.7109375" style="80" customWidth="1"/>
    <col min="14856" max="14856" width="1.5703125" style="80" customWidth="1"/>
    <col min="14857" max="14857" width="10.7109375" style="80" customWidth="1"/>
    <col min="14858" max="14891" width="12.5703125" style="80" customWidth="1"/>
    <col min="14892" max="14916" width="10" style="80" customWidth="1"/>
    <col min="14917" max="14917" width="9.5703125" style="80" customWidth="1"/>
    <col min="14918" max="14935" width="0" style="80" hidden="1" customWidth="1"/>
    <col min="14936" max="14936" width="1.140625" style="80" customWidth="1"/>
    <col min="14937" max="14944" width="0" style="80" hidden="1" customWidth="1"/>
    <col min="14945" max="14945" width="2.28515625" style="80" customWidth="1"/>
    <col min="14946" max="14969" width="0" style="80" hidden="1" customWidth="1"/>
    <col min="14970" max="14970" width="0.28515625" style="80" customWidth="1"/>
    <col min="14971" max="14977" width="0" style="80" hidden="1" customWidth="1"/>
    <col min="14978" max="15105" width="10" style="80"/>
    <col min="15106" max="15106" width="53.140625" style="80" customWidth="1"/>
    <col min="15107" max="15107" width="10.5703125" style="80" bestFit="1" customWidth="1"/>
    <col min="15108" max="15108" width="1.5703125" style="80" customWidth="1"/>
    <col min="15109" max="15109" width="9.85546875" style="80" bestFit="1" customWidth="1"/>
    <col min="15110" max="15110" width="1.5703125" style="80" customWidth="1"/>
    <col min="15111" max="15111" width="13.7109375" style="80" customWidth="1"/>
    <col min="15112" max="15112" width="1.5703125" style="80" customWidth="1"/>
    <col min="15113" max="15113" width="10.7109375" style="80" customWidth="1"/>
    <col min="15114" max="15147" width="12.5703125" style="80" customWidth="1"/>
    <col min="15148" max="15172" width="10" style="80" customWidth="1"/>
    <col min="15173" max="15173" width="9.5703125" style="80" customWidth="1"/>
    <col min="15174" max="15191" width="0" style="80" hidden="1" customWidth="1"/>
    <col min="15192" max="15192" width="1.140625" style="80" customWidth="1"/>
    <col min="15193" max="15200" width="0" style="80" hidden="1" customWidth="1"/>
    <col min="15201" max="15201" width="2.28515625" style="80" customWidth="1"/>
    <col min="15202" max="15225" width="0" style="80" hidden="1" customWidth="1"/>
    <col min="15226" max="15226" width="0.28515625" style="80" customWidth="1"/>
    <col min="15227" max="15233" width="0" style="80" hidden="1" customWidth="1"/>
    <col min="15234" max="15361" width="10" style="80"/>
    <col min="15362" max="15362" width="53.140625" style="80" customWidth="1"/>
    <col min="15363" max="15363" width="10.5703125" style="80" bestFit="1" customWidth="1"/>
    <col min="15364" max="15364" width="1.5703125" style="80" customWidth="1"/>
    <col min="15365" max="15365" width="9.85546875" style="80" bestFit="1" customWidth="1"/>
    <col min="15366" max="15366" width="1.5703125" style="80" customWidth="1"/>
    <col min="15367" max="15367" width="13.7109375" style="80" customWidth="1"/>
    <col min="15368" max="15368" width="1.5703125" style="80" customWidth="1"/>
    <col min="15369" max="15369" width="10.7109375" style="80" customWidth="1"/>
    <col min="15370" max="15403" width="12.5703125" style="80" customWidth="1"/>
    <col min="15404" max="15428" width="10" style="80" customWidth="1"/>
    <col min="15429" max="15429" width="9.5703125" style="80" customWidth="1"/>
    <col min="15430" max="15447" width="0" style="80" hidden="1" customWidth="1"/>
    <col min="15448" max="15448" width="1.140625" style="80" customWidth="1"/>
    <col min="15449" max="15456" width="0" style="80" hidden="1" customWidth="1"/>
    <col min="15457" max="15457" width="2.28515625" style="80" customWidth="1"/>
    <col min="15458" max="15481" width="0" style="80" hidden="1" customWidth="1"/>
    <col min="15482" max="15482" width="0.28515625" style="80" customWidth="1"/>
    <col min="15483" max="15489" width="0" style="80" hidden="1" customWidth="1"/>
    <col min="15490" max="15617" width="10" style="80"/>
    <col min="15618" max="15618" width="53.140625" style="80" customWidth="1"/>
    <col min="15619" max="15619" width="10.5703125" style="80" bestFit="1" customWidth="1"/>
    <col min="15620" max="15620" width="1.5703125" style="80" customWidth="1"/>
    <col min="15621" max="15621" width="9.85546875" style="80" bestFit="1" customWidth="1"/>
    <col min="15622" max="15622" width="1.5703125" style="80" customWidth="1"/>
    <col min="15623" max="15623" width="13.7109375" style="80" customWidth="1"/>
    <col min="15624" max="15624" width="1.5703125" style="80" customWidth="1"/>
    <col min="15625" max="15625" width="10.7109375" style="80" customWidth="1"/>
    <col min="15626" max="15659" width="12.5703125" style="80" customWidth="1"/>
    <col min="15660" max="15684" width="10" style="80" customWidth="1"/>
    <col min="15685" max="15685" width="9.5703125" style="80" customWidth="1"/>
    <col min="15686" max="15703" width="0" style="80" hidden="1" customWidth="1"/>
    <col min="15704" max="15704" width="1.140625" style="80" customWidth="1"/>
    <col min="15705" max="15712" width="0" style="80" hidden="1" customWidth="1"/>
    <col min="15713" max="15713" width="2.28515625" style="80" customWidth="1"/>
    <col min="15714" max="15737" width="0" style="80" hidden="1" customWidth="1"/>
    <col min="15738" max="15738" width="0.28515625" style="80" customWidth="1"/>
    <col min="15739" max="15745" width="0" style="80" hidden="1" customWidth="1"/>
    <col min="15746" max="15873" width="10" style="80"/>
    <col min="15874" max="15874" width="53.140625" style="80" customWidth="1"/>
    <col min="15875" max="15875" width="10.5703125" style="80" bestFit="1" customWidth="1"/>
    <col min="15876" max="15876" width="1.5703125" style="80" customWidth="1"/>
    <col min="15877" max="15877" width="9.85546875" style="80" bestFit="1" customWidth="1"/>
    <col min="15878" max="15878" width="1.5703125" style="80" customWidth="1"/>
    <col min="15879" max="15879" width="13.7109375" style="80" customWidth="1"/>
    <col min="15880" max="15880" width="1.5703125" style="80" customWidth="1"/>
    <col min="15881" max="15881" width="10.7109375" style="80" customWidth="1"/>
    <col min="15882" max="15915" width="12.5703125" style="80" customWidth="1"/>
    <col min="15916" max="15940" width="10" style="80" customWidth="1"/>
    <col min="15941" max="15941" width="9.5703125" style="80" customWidth="1"/>
    <col min="15942" max="15959" width="0" style="80" hidden="1" customWidth="1"/>
    <col min="15960" max="15960" width="1.140625" style="80" customWidth="1"/>
    <col min="15961" max="15968" width="0" style="80" hidden="1" customWidth="1"/>
    <col min="15969" max="15969" width="2.28515625" style="80" customWidth="1"/>
    <col min="15970" max="15993" width="0" style="80" hidden="1" customWidth="1"/>
    <col min="15994" max="15994" width="0.28515625" style="80" customWidth="1"/>
    <col min="15995" max="16001" width="0" style="80" hidden="1" customWidth="1"/>
    <col min="16002" max="16129" width="10" style="80"/>
    <col min="16130" max="16130" width="53.140625" style="80" customWidth="1"/>
    <col min="16131" max="16131" width="10.5703125" style="80" bestFit="1" customWidth="1"/>
    <col min="16132" max="16132" width="1.5703125" style="80" customWidth="1"/>
    <col min="16133" max="16133" width="9.85546875" style="80" bestFit="1" customWidth="1"/>
    <col min="16134" max="16134" width="1.5703125" style="80" customWidth="1"/>
    <col min="16135" max="16135" width="13.7109375" style="80" customWidth="1"/>
    <col min="16136" max="16136" width="1.5703125" style="80" customWidth="1"/>
    <col min="16137" max="16137" width="10.7109375" style="80" customWidth="1"/>
    <col min="16138" max="16171" width="12.5703125" style="80" customWidth="1"/>
    <col min="16172" max="16196" width="10" style="80" customWidth="1"/>
    <col min="16197" max="16197" width="9.5703125" style="80" customWidth="1"/>
    <col min="16198" max="16215" width="0" style="80" hidden="1" customWidth="1"/>
    <col min="16216" max="16216" width="1.140625" style="80" customWidth="1"/>
    <col min="16217" max="16224" width="0" style="80" hidden="1" customWidth="1"/>
    <col min="16225" max="16225" width="2.28515625" style="80" customWidth="1"/>
    <col min="16226" max="16249" width="0" style="80" hidden="1" customWidth="1"/>
    <col min="16250" max="16250" width="0.28515625" style="80" customWidth="1"/>
    <col min="16251" max="16257" width="0" style="80" hidden="1" customWidth="1"/>
    <col min="16258" max="16384" width="10" style="80"/>
  </cols>
  <sheetData>
    <row r="1" spans="1:43" ht="13.5" customHeight="1" thickTop="1" x14ac:dyDescent="0.2">
      <c r="B1" s="430" t="s">
        <v>87</v>
      </c>
      <c r="C1" s="431"/>
      <c r="D1" s="431"/>
      <c r="E1" s="431"/>
      <c r="F1" s="431"/>
      <c r="G1" s="431"/>
      <c r="H1" s="431"/>
      <c r="I1" s="432"/>
    </row>
    <row r="2" spans="1:43" x14ac:dyDescent="0.2">
      <c r="B2" s="433" t="s">
        <v>114</v>
      </c>
      <c r="C2" s="434"/>
      <c r="D2" s="434"/>
      <c r="E2" s="434"/>
      <c r="F2" s="434"/>
      <c r="G2" s="434"/>
      <c r="H2" s="434"/>
      <c r="I2" s="435"/>
    </row>
    <row r="3" spans="1:43" x14ac:dyDescent="0.2">
      <c r="B3" s="433" t="s">
        <v>141</v>
      </c>
      <c r="C3" s="434"/>
      <c r="D3" s="434"/>
      <c r="E3" s="434"/>
      <c r="F3" s="434"/>
      <c r="G3" s="434"/>
      <c r="H3" s="434"/>
      <c r="I3" s="435"/>
      <c r="AQ3" s="80" t="s">
        <v>28</v>
      </c>
    </row>
    <row r="4" spans="1:43" ht="14.45" customHeight="1" thickBot="1" x14ac:dyDescent="0.25">
      <c r="B4" s="436" t="s">
        <v>27</v>
      </c>
      <c r="C4" s="437"/>
      <c r="D4" s="437"/>
      <c r="E4" s="437"/>
      <c r="F4" s="437"/>
      <c r="G4" s="437"/>
      <c r="H4" s="437"/>
      <c r="I4" s="438"/>
    </row>
    <row r="5" spans="1:43" ht="13.5" hidden="1" thickTop="1" x14ac:dyDescent="0.2">
      <c r="B5" s="421"/>
      <c r="C5" s="422"/>
      <c r="D5" s="422"/>
      <c r="E5" s="422"/>
      <c r="F5" s="422"/>
      <c r="G5" s="422"/>
      <c r="H5" s="422"/>
      <c r="I5" s="423"/>
    </row>
    <row r="6" spans="1:43" ht="13.5" thickTop="1" x14ac:dyDescent="0.2">
      <c r="B6" s="81"/>
      <c r="C6" s="82"/>
      <c r="D6" s="82"/>
      <c r="E6" s="82"/>
      <c r="F6" s="83" t="s">
        <v>89</v>
      </c>
      <c r="G6" s="84"/>
      <c r="H6" s="85"/>
      <c r="I6" s="86"/>
    </row>
    <row r="7" spans="1:43" x14ac:dyDescent="0.2">
      <c r="B7" s="87" t="s">
        <v>90</v>
      </c>
      <c r="C7" s="88" t="s">
        <v>85</v>
      </c>
      <c r="D7" s="89"/>
      <c r="E7" s="88" t="s">
        <v>86</v>
      </c>
      <c r="F7" s="89"/>
      <c r="G7" s="90" t="s">
        <v>31</v>
      </c>
      <c r="H7" s="91"/>
      <c r="I7" s="92" t="s">
        <v>92</v>
      </c>
    </row>
    <row r="8" spans="1:43" x14ac:dyDescent="0.2">
      <c r="B8" s="93"/>
      <c r="C8" s="94"/>
      <c r="D8" s="94"/>
      <c r="E8" s="94"/>
      <c r="F8" s="94"/>
      <c r="I8" s="96"/>
      <c r="K8" s="44"/>
      <c r="L8" s="44"/>
    </row>
    <row r="9" spans="1:43" x14ac:dyDescent="0.2">
      <c r="A9" s="79">
        <v>611001</v>
      </c>
      <c r="B9" s="97" t="s">
        <v>93</v>
      </c>
      <c r="C9" s="98">
        <f>IFERROR(IF(VLOOKUP($A9,'[2]Escoja el formato de Salida'!$A$5:$D$900,4,FALSE)&lt;0,(VLOOKUP($A9,'[2]Escoja el formato de Salida'!$A$5:$D$900,4,FALSE))*-1,VLOOKUP($A9,'[2]Escoja el formato de Salida'!$A$5:$D$900,4,FALSE)),0)/1000</f>
        <v>17911.811389999999</v>
      </c>
      <c r="D9" s="98"/>
      <c r="E9" s="98">
        <f>IFERROR(IF(VLOOKUP($A9,'[1]Escoja el formato de Salida'!$A$5:$D$900,4,FALSE)&lt;0,(VLOOKUP($A9,'[1]Escoja el formato de Salida'!$A$5:$D$900,4,FALSE))*-1,VLOOKUP($A9,'[1]Escoja el formato de Salida'!$A$5:$D$900,4,FALSE)),0)/1000</f>
        <v>15141.561820000001</v>
      </c>
      <c r="F9" s="99"/>
      <c r="G9" s="100">
        <f>C9-E9</f>
        <v>2770.2495699999981</v>
      </c>
      <c r="H9" s="100"/>
      <c r="I9" s="101">
        <f>G9/E9*100</f>
        <v>18.295665948679513</v>
      </c>
    </row>
    <row r="10" spans="1:43" ht="15.75" hidden="1" customHeight="1" x14ac:dyDescent="0.2">
      <c r="B10" s="97" t="s">
        <v>9</v>
      </c>
      <c r="C10" s="98">
        <f>IFERROR(IF(VLOOKUP($A10,'[2]Escoja el formato de Salida'!$A$5:$D$900,4,FALSE)&lt;0,(VLOOKUP($A10,'[2]Escoja el formato de Salida'!$A$5:$D$900,4,FALSE))*-1,VLOOKUP($A10,'[2]Escoja el formato de Salida'!$A$5:$D$900,4,FALSE)),0)/1000</f>
        <v>0</v>
      </c>
      <c r="D10" s="99"/>
      <c r="E10" s="98">
        <f>IFERROR(IF(VLOOKUP($A10,'[1]Escoja el formato de Salida'!$A$5:$D$900,4,FALSE)&lt;0,(VLOOKUP($A10,'[1]Escoja el formato de Salida'!$A$5:$D$900,4,FALSE))*-1,VLOOKUP($A10,'[1]Escoja el formato de Salida'!$A$5:$D$900,4,FALSE)),0)/1000</f>
        <v>0</v>
      </c>
      <c r="F10" s="99"/>
      <c r="G10" s="100"/>
      <c r="H10" s="100"/>
      <c r="I10" s="101"/>
    </row>
    <row r="11" spans="1:43" x14ac:dyDescent="0.2">
      <c r="A11" s="79">
        <v>611002</v>
      </c>
      <c r="B11" s="97" t="s">
        <v>94</v>
      </c>
      <c r="C11" s="98">
        <f>IFERROR(IF(VLOOKUP($A11,'[2]Escoja el formato de Salida'!$A$5:$D$900,4,FALSE)&lt;0,(VLOOKUP($A11,'[2]Escoja el formato de Salida'!$A$5:$D$900,4,FALSE))*-1,VLOOKUP($A11,'[2]Escoja el formato de Salida'!$A$5:$D$900,4,FALSE)),0)/1000</f>
        <v>5988.6427800000001</v>
      </c>
      <c r="D11" s="99"/>
      <c r="E11" s="98">
        <f>IFERROR(IF(VLOOKUP($A11,'[1]Escoja el formato de Salida'!$A$5:$D$900,4,FALSE)&lt;0,(VLOOKUP($A11,'[1]Escoja el formato de Salida'!$A$5:$D$900,4,FALSE))*-1,VLOOKUP($A11,'[1]Escoja el formato de Salida'!$A$5:$D$900,4,FALSE)),0)/1000</f>
        <v>5264.9903800000002</v>
      </c>
      <c r="F11" s="99"/>
      <c r="G11" s="100">
        <f>C11-E11</f>
        <v>723.65239999999994</v>
      </c>
      <c r="H11" s="100"/>
      <c r="I11" s="101">
        <f>G11/E11*100</f>
        <v>13.744610108860256</v>
      </c>
    </row>
    <row r="12" spans="1:43" ht="15.6" hidden="1" customHeight="1" x14ac:dyDescent="0.2">
      <c r="A12" s="79">
        <v>611003</v>
      </c>
      <c r="B12" s="97" t="s">
        <v>95</v>
      </c>
      <c r="C12" s="98">
        <f>IFERROR(IF(VLOOKUP($A12,'[2]Escoja el formato de Salida'!$A$5:$D$900,4,FALSE)&lt;0,(VLOOKUP($A12,'[2]Escoja el formato de Salida'!$A$5:$D$900,4,FALSE))*-1,VLOOKUP($A12,'[2]Escoja el formato de Salida'!$A$5:$D$900,4,FALSE)),0)/1000</f>
        <v>0</v>
      </c>
      <c r="D12" s="99"/>
      <c r="E12" s="98">
        <f>IFERROR(IF(VLOOKUP($A12,'[1]Escoja el formato de Salida'!$A$5:$D$900,4,FALSE)&lt;0,(VLOOKUP($A12,'[1]Escoja el formato de Salida'!$A$5:$D$900,4,FALSE))*-1,VLOOKUP($A12,'[1]Escoja el formato de Salida'!$A$5:$D$900,4,FALSE)),0)/1000</f>
        <v>0</v>
      </c>
      <c r="F12" s="99"/>
      <c r="G12" s="100">
        <f>C12-E12</f>
        <v>0</v>
      </c>
      <c r="H12" s="100"/>
      <c r="I12" s="101">
        <v>100</v>
      </c>
    </row>
    <row r="13" spans="1:43" ht="15.6" customHeight="1" x14ac:dyDescent="0.2">
      <c r="A13" s="79">
        <v>611004</v>
      </c>
      <c r="B13" s="97" t="s">
        <v>96</v>
      </c>
      <c r="C13" s="98">
        <f>IFERROR(IF(VLOOKUP($A13,'[2]Escoja el formato de Salida'!$A$5:$D$900,4,FALSE)&lt;0,(VLOOKUP($A13,'[2]Escoja el formato de Salida'!$A$5:$D$900,4,FALSE))*-1,VLOOKUP($A13,'[2]Escoja el formato de Salida'!$A$5:$D$900,4,FALSE)),0)/1000</f>
        <v>502.55923999999999</v>
      </c>
      <c r="D13" s="99"/>
      <c r="E13" s="98">
        <f>IFERROR(IF(VLOOKUP($A13,'[1]Escoja el formato de Salida'!$A$5:$D$900,4,FALSE)&lt;0,(VLOOKUP($A13,'[1]Escoja el formato de Salida'!$A$5:$D$900,4,FALSE))*-1,VLOOKUP($A13,'[1]Escoja el formato de Salida'!$A$5:$D$900,4,FALSE)),0)/1000</f>
        <v>404.32837999999998</v>
      </c>
      <c r="F13" s="99"/>
      <c r="G13" s="100">
        <f>C13-E13</f>
        <v>98.230860000000007</v>
      </c>
      <c r="H13" s="100"/>
      <c r="I13" s="101">
        <f>G13/E13*100</f>
        <v>24.294821946458473</v>
      </c>
    </row>
    <row r="14" spans="1:43" ht="6.75" hidden="1" customHeight="1" x14ac:dyDescent="0.2">
      <c r="B14" s="81"/>
      <c r="I14" s="96"/>
    </row>
    <row r="15" spans="1:43" ht="12.6" customHeight="1" x14ac:dyDescent="0.2">
      <c r="B15" s="81"/>
      <c r="C15" s="102">
        <f>SUM(C9:C13)</f>
        <v>24403.013409999996</v>
      </c>
      <c r="D15" s="83"/>
      <c r="E15" s="102">
        <f>SUM(E9:E13)</f>
        <v>20810.880580000001</v>
      </c>
      <c r="F15" s="83"/>
      <c r="G15" s="103">
        <f>C15-E15</f>
        <v>3592.132829999995</v>
      </c>
      <c r="H15" s="104"/>
      <c r="I15" s="105">
        <f>G15/E15*100</f>
        <v>17.260840146534516</v>
      </c>
      <c r="J15" s="99"/>
    </row>
    <row r="16" spans="1:43" ht="6.6" customHeight="1" x14ac:dyDescent="0.2">
      <c r="B16" s="81"/>
      <c r="I16" s="96"/>
    </row>
    <row r="17" spans="1:10" ht="8.25" customHeight="1" x14ac:dyDescent="0.2">
      <c r="B17" s="81"/>
      <c r="I17" s="96"/>
    </row>
    <row r="18" spans="1:10" ht="12.75" customHeight="1" x14ac:dyDescent="0.2">
      <c r="B18" s="87" t="s">
        <v>97</v>
      </c>
      <c r="C18" s="94"/>
      <c r="D18" s="94"/>
      <c r="E18" s="94"/>
      <c r="F18" s="94"/>
      <c r="I18" s="96"/>
    </row>
    <row r="19" spans="1:10" ht="6" customHeight="1" x14ac:dyDescent="0.2">
      <c r="B19" s="81"/>
      <c r="I19" s="96"/>
    </row>
    <row r="20" spans="1:10" ht="13.5" customHeight="1" x14ac:dyDescent="0.2">
      <c r="A20" s="79">
        <v>711001</v>
      </c>
      <c r="B20" s="81" t="s">
        <v>44</v>
      </c>
      <c r="C20" s="98">
        <f>IFERROR(IF(VLOOKUP($A20,'[2]Escoja el formato de Salida'!$A$5:$D$900,4,FALSE)&lt;0,(VLOOKUP($A20,'[2]Escoja el formato de Salida'!$A$5:$D$900,4,FALSE))*-1,VLOOKUP($A20,'[2]Escoja el formato de Salida'!$A$5:$D$900,4,FALSE)),0)/1000</f>
        <v>138.85617999999999</v>
      </c>
      <c r="E20" s="98">
        <f>IFERROR(IF(VLOOKUP($A20,'[1]Escoja el formato de Salida'!$A$5:$D$900,4,FALSE)&lt;0,(VLOOKUP($A20,'[1]Escoja el formato de Salida'!$A$5:$D$900,4,FALSE))*-1,VLOOKUP($A20,'[1]Escoja el formato de Salida'!$A$5:$D$900,4,FALSE)),0)/1000</f>
        <v>118.68495</v>
      </c>
      <c r="G20" s="100">
        <f t="shared" ref="G20:G26" si="0">C20-E20</f>
        <v>20.171229999999994</v>
      </c>
      <c r="I20" s="101">
        <v>0</v>
      </c>
    </row>
    <row r="21" spans="1:10" ht="15.6" customHeight="1" x14ac:dyDescent="0.2">
      <c r="A21" s="79">
        <v>7110020100</v>
      </c>
      <c r="B21" s="97" t="s">
        <v>93</v>
      </c>
      <c r="C21" s="98">
        <f>IFERROR(IF(VLOOKUP($A21,'[2]Escoja el formato de Salida'!$A$5:$D$900,4,FALSE)&lt;0,(VLOOKUP($A21,'[2]Escoja el formato de Salida'!$A$5:$D$900,4,FALSE))*-1,VLOOKUP($A21,'[2]Escoja el formato de Salida'!$A$5:$D$900,4,FALSE)),0)/1000</f>
        <v>7061.2342900000003</v>
      </c>
      <c r="D21" s="99"/>
      <c r="E21" s="98">
        <f>IFERROR(IF(VLOOKUP($A21,'[1]Escoja el formato de Salida'!$A$5:$D$900,4,FALSE)&lt;0,(VLOOKUP($A21,'[1]Escoja el formato de Salida'!$A$5:$D$900,4,FALSE))*-1,VLOOKUP($A21,'[1]Escoja el formato de Salida'!$A$5:$D$900,4,FALSE)),0)/1000</f>
        <v>6081.3617300000005</v>
      </c>
      <c r="F21" s="99"/>
      <c r="G21" s="100">
        <f t="shared" si="0"/>
        <v>979.87255999999979</v>
      </c>
      <c r="H21" s="100"/>
      <c r="I21" s="101">
        <f>G21/E21*100</f>
        <v>16.112716255081239</v>
      </c>
    </row>
    <row r="22" spans="1:10" x14ac:dyDescent="0.2">
      <c r="A22" s="79">
        <v>7110020200</v>
      </c>
      <c r="B22" s="97" t="s">
        <v>98</v>
      </c>
      <c r="C22" s="98">
        <f>IFERROR(IF(VLOOKUP($A22,'[2]Escoja el formato de Salida'!$A$5:$D$900,4,FALSE)&lt;0,(VLOOKUP($A22,'[2]Escoja el formato de Salida'!$A$5:$D$900,4,FALSE))*-1,VLOOKUP($A22,'[2]Escoja el formato de Salida'!$A$5:$D$900,4,FALSE)),0)/1000</f>
        <v>660.80355000000009</v>
      </c>
      <c r="D22" s="99"/>
      <c r="E22" s="98">
        <f>IFERROR(IF(VLOOKUP($A22,'[1]Escoja el formato de Salida'!$A$5:$D$900,4,FALSE)&lt;0,(VLOOKUP($A22,'[1]Escoja el formato de Salida'!$A$5:$D$900,4,FALSE))*-1,VLOOKUP($A22,'[1]Escoja el formato de Salida'!$A$5:$D$900,4,FALSE)),0)/1000</f>
        <v>543.04579000000001</v>
      </c>
      <c r="F22" s="99"/>
      <c r="G22" s="100">
        <f t="shared" si="0"/>
        <v>117.75776000000008</v>
      </c>
      <c r="H22" s="100"/>
      <c r="I22" s="101">
        <f>G22/E22*100</f>
        <v>21.684683348709889</v>
      </c>
    </row>
    <row r="23" spans="1:10" x14ac:dyDescent="0.2">
      <c r="A23" s="79">
        <v>711004</v>
      </c>
      <c r="B23" s="97" t="s">
        <v>45</v>
      </c>
      <c r="C23" s="98">
        <f>IFERROR(IF(VLOOKUP($A23,'[2]Escoja el formato de Salida'!$A$5:$D$900,4,FALSE)&lt;0,(VLOOKUP($A23,'[2]Escoja el formato de Salida'!$A$5:$D$900,4,FALSE))*-1,VLOOKUP($A23,'[2]Escoja el formato de Salida'!$A$5:$D$900,4,FALSE)),0)/1000</f>
        <v>7.51288</v>
      </c>
      <c r="D23" s="99"/>
      <c r="E23" s="98">
        <f>IFERROR(IF(VLOOKUP($A23,'[1]Escoja el formato de Salida'!$A$5:$D$900,4,FALSE)&lt;0,(VLOOKUP($A23,'[1]Escoja el formato de Salida'!$A$5:$D$900,4,FALSE))*-1,VLOOKUP($A23,'[1]Escoja el formato de Salida'!$A$5:$D$900,4,FALSE)),0)/1000</f>
        <v>7.51288</v>
      </c>
      <c r="F23" s="99"/>
      <c r="G23" s="100">
        <f t="shared" si="0"/>
        <v>0</v>
      </c>
      <c r="H23" s="100"/>
      <c r="I23" s="101">
        <f>IFERROR(G23/E23*100,0)</f>
        <v>0</v>
      </c>
    </row>
    <row r="24" spans="1:10" x14ac:dyDescent="0.2">
      <c r="A24" s="79">
        <v>711005</v>
      </c>
      <c r="B24" s="97" t="s">
        <v>21</v>
      </c>
      <c r="C24" s="98">
        <f>IFERROR(IF(VLOOKUP($A24,'[2]Escoja el formato de Salida'!$A$5:$D$900,4,FALSE)&lt;0,(VLOOKUP($A24,'[2]Escoja el formato de Salida'!$A$5:$D$900,4,FALSE))*-1,VLOOKUP($A24,'[2]Escoja el formato de Salida'!$A$5:$D$900,4,FALSE)),0)/1000</f>
        <v>26.039660000000001</v>
      </c>
      <c r="D24" s="99"/>
      <c r="E24" s="98">
        <f>IFERROR(IF(VLOOKUP($A24,'[1]Escoja el formato de Salida'!$A$5:$D$900,4,FALSE)&lt;0,(VLOOKUP($A24,'[1]Escoja el formato de Salida'!$A$5:$D$900,4,FALSE))*-1,VLOOKUP($A24,'[1]Escoja el formato de Salida'!$A$5:$D$900,4,FALSE)),0)/1000</f>
        <v>26.039660000000001</v>
      </c>
      <c r="F24" s="99"/>
      <c r="G24" s="100">
        <f t="shared" ref="G24" si="1">C24-E24</f>
        <v>0</v>
      </c>
      <c r="H24" s="100"/>
      <c r="I24" s="101">
        <f>IFERROR(G24/E24*100,0)</f>
        <v>0</v>
      </c>
    </row>
    <row r="25" spans="1:10" x14ac:dyDescent="0.2">
      <c r="A25" s="79">
        <v>711007</v>
      </c>
      <c r="B25" s="97" t="s">
        <v>99</v>
      </c>
      <c r="C25" s="98">
        <f>IFERROR(IF(VLOOKUP($A25,'[2]Escoja el formato de Salida'!$A$5:$D$900,4,FALSE)&lt;0,(VLOOKUP($A25,'[2]Escoja el formato de Salida'!$A$5:$D$900,4,FALSE))*-1,VLOOKUP($A25,'[2]Escoja el formato de Salida'!$A$5:$D$900,4,FALSE)),0)/1000</f>
        <v>48.661250000000003</v>
      </c>
      <c r="D25" s="99"/>
      <c r="E25" s="98">
        <f>IFERROR(IF(VLOOKUP($A25,'[1]Escoja el formato de Salida'!$A$5:$D$900,4,FALSE)&lt;0,(VLOOKUP($A25,'[1]Escoja el formato de Salida'!$A$5:$D$900,4,FALSE))*-1,VLOOKUP($A25,'[1]Escoja el formato de Salida'!$A$5:$D$900,4,FALSE)),0)/1000</f>
        <v>28.88205</v>
      </c>
      <c r="F25" s="99"/>
      <c r="G25" s="100">
        <f t="shared" si="0"/>
        <v>19.779200000000003</v>
      </c>
      <c r="H25" s="100"/>
      <c r="I25" s="101">
        <f>G25/E25*100</f>
        <v>68.482673494436867</v>
      </c>
    </row>
    <row r="26" spans="1:10" x14ac:dyDescent="0.2">
      <c r="B26" s="97"/>
      <c r="C26" s="106">
        <f>SUM(C20:C25)</f>
        <v>7943.1078100000004</v>
      </c>
      <c r="D26" s="83"/>
      <c r="E26" s="106">
        <f>SUM(E20:E25)</f>
        <v>6805.5270600000013</v>
      </c>
      <c r="F26" s="83"/>
      <c r="G26" s="107">
        <f t="shared" si="0"/>
        <v>1137.5807499999992</v>
      </c>
      <c r="H26" s="104"/>
      <c r="I26" s="108">
        <f>G26/E26*100</f>
        <v>16.715542234578948</v>
      </c>
      <c r="J26" s="99"/>
    </row>
    <row r="27" spans="1:10" ht="8.25" customHeight="1" x14ac:dyDescent="0.2">
      <c r="B27" s="97"/>
      <c r="C27" s="99"/>
      <c r="D27" s="99"/>
      <c r="E27" s="99"/>
      <c r="F27" s="99"/>
      <c r="G27" s="100"/>
      <c r="H27" s="100"/>
      <c r="I27" s="101"/>
    </row>
    <row r="28" spans="1:10" ht="13.5" customHeight="1" x14ac:dyDescent="0.2">
      <c r="A28" s="79">
        <v>712</v>
      </c>
      <c r="B28" s="97" t="s">
        <v>100</v>
      </c>
      <c r="C28" s="98">
        <f>IFERROR(IF(VLOOKUP($A28,'[2]Escoja el formato de Salida'!$A$5:$D$900,4,FALSE)&lt;0,(VLOOKUP($A28,'[2]Escoja el formato de Salida'!$A$5:$D$900,4,FALSE))*-1,VLOOKUP($A28,'[2]Escoja el formato de Salida'!$A$5:$D$900,4,FALSE)),0)/1000</f>
        <v>303.99400000000003</v>
      </c>
      <c r="E28" s="98">
        <f>IFERROR(IF(VLOOKUP($A28,'[1]Escoja el formato de Salida'!$A$5:$D$900,4,FALSE)&lt;0,(VLOOKUP($A28,'[1]Escoja el formato de Salida'!$A$5:$D$900,4,FALSE))*-1,VLOOKUP($A28,'[1]Escoja el formato de Salida'!$A$5:$D$900,4,FALSE)),0)/1000</f>
        <v>309.17657000000003</v>
      </c>
      <c r="G28" s="100">
        <f>C28-E28</f>
        <v>-5.1825699999999983</v>
      </c>
      <c r="I28" s="101">
        <f>IFERROR(G28/E28*100,0)</f>
        <v>-1.6762492707645984</v>
      </c>
    </row>
    <row r="29" spans="1:10" x14ac:dyDescent="0.2">
      <c r="B29" s="81"/>
      <c r="C29" s="102">
        <f>SUM(C26:C28)</f>
        <v>8247.1018100000001</v>
      </c>
      <c r="D29" s="83"/>
      <c r="E29" s="102">
        <f>SUM(E26:E28)</f>
        <v>7114.7036300000009</v>
      </c>
      <c r="F29" s="83"/>
      <c r="G29" s="103">
        <f>C29-E29</f>
        <v>1132.3981799999992</v>
      </c>
      <c r="H29" s="104"/>
      <c r="I29" s="105">
        <f>G29/E29*100</f>
        <v>15.916308519515928</v>
      </c>
      <c r="J29" s="99"/>
    </row>
    <row r="30" spans="1:10" ht="8.25" hidden="1" customHeight="1" x14ac:dyDescent="0.2">
      <c r="B30" s="81"/>
      <c r="I30" s="96"/>
    </row>
    <row r="31" spans="1:10" ht="15.6" customHeight="1" x14ac:dyDescent="0.2">
      <c r="B31" s="109" t="s">
        <v>101</v>
      </c>
      <c r="C31" s="110">
        <f>+C15-C29</f>
        <v>16155.911599999996</v>
      </c>
      <c r="D31" s="110"/>
      <c r="E31" s="110">
        <f>+E15-E29</f>
        <v>13696.176950000001</v>
      </c>
      <c r="F31" s="110"/>
      <c r="G31" s="104">
        <f>C31-E31</f>
        <v>2459.7346499999949</v>
      </c>
      <c r="H31" s="104"/>
      <c r="I31" s="111">
        <f>G31/E31*100</f>
        <v>17.959279140300495</v>
      </c>
      <c r="J31" s="112"/>
    </row>
    <row r="32" spans="1:10" ht="12" customHeight="1" x14ac:dyDescent="0.2">
      <c r="B32" s="113"/>
      <c r="C32" s="114"/>
      <c r="D32" s="114"/>
      <c r="E32" s="114"/>
      <c r="F32" s="114"/>
      <c r="I32" s="96"/>
    </row>
    <row r="33" spans="1:13" ht="15" customHeight="1" x14ac:dyDescent="0.2">
      <c r="A33" s="79">
        <v>62</v>
      </c>
      <c r="B33" s="115" t="s">
        <v>20</v>
      </c>
      <c r="C33" s="98">
        <f>IFERROR(IF(VLOOKUP($A33,'[2]Escoja el formato de Salida'!$A$5:$D$900,4,FALSE)&lt;0,(VLOOKUP($A33,'[2]Escoja el formato de Salida'!$A$5:$D$900,4,FALSE))*-1,VLOOKUP($A33,'[2]Escoja el formato de Salida'!$A$5:$D$900,4,FALSE)),0)/1000</f>
        <v>10373.550090000001</v>
      </c>
      <c r="D33" s="100"/>
      <c r="E33" s="98">
        <f>IFERROR(IF(VLOOKUP($A33,'[1]Escoja el formato de Salida'!$A$5:$D$900,4,FALSE)&lt;0,(VLOOKUP($A33,'[1]Escoja el formato de Salida'!$A$5:$D$900,4,FALSE))*-1,VLOOKUP($A33,'[1]Escoja el formato de Salida'!$A$5:$D$900,4,FALSE)),0)/1000</f>
        <v>8905.58158</v>
      </c>
      <c r="F33" s="100"/>
      <c r="G33" s="100">
        <f>C33-E33</f>
        <v>1467.9685100000006</v>
      </c>
      <c r="H33" s="100"/>
      <c r="I33" s="101">
        <f>G33/E33*100</f>
        <v>16.483690557579514</v>
      </c>
    </row>
    <row r="34" spans="1:13" ht="12" hidden="1" customHeight="1" x14ac:dyDescent="0.2">
      <c r="B34" s="116"/>
      <c r="C34" s="100"/>
      <c r="D34" s="100"/>
      <c r="E34" s="100"/>
      <c r="F34" s="100"/>
      <c r="I34" s="96"/>
    </row>
    <row r="35" spans="1:13" ht="14.25" customHeight="1" x14ac:dyDescent="0.2">
      <c r="A35" s="79">
        <v>72</v>
      </c>
      <c r="B35" s="115" t="s">
        <v>22</v>
      </c>
      <c r="C35" s="98">
        <f>IFERROR(IF(VLOOKUP($A35,'[2]Escoja el formato de Salida'!$A$5:$D$900,4,FALSE)&lt;0,(VLOOKUP($A35,'[2]Escoja el formato de Salida'!$A$5:$D$900,4,FALSE))*-1,VLOOKUP($A35,'[2]Escoja el formato de Salida'!$A$5:$D$900,4,FALSE)),0)/1000</f>
        <v>5890.6290099999997</v>
      </c>
      <c r="D35" s="100"/>
      <c r="E35" s="98">
        <f>IFERROR(IF(VLOOKUP($A35,'[1]Escoja el formato de Salida'!$A$5:$D$900,4,FALSE)&lt;0,(VLOOKUP($A35,'[1]Escoja el formato de Salida'!$A$5:$D$900,4,FALSE))*-1,VLOOKUP($A35,'[1]Escoja el formato de Salida'!$A$5:$D$900,4,FALSE)),0)/1000</f>
        <v>5057.4766399999999</v>
      </c>
      <c r="F35" s="100"/>
      <c r="G35" s="100">
        <f>C35-E35</f>
        <v>833.15236999999979</v>
      </c>
      <c r="H35" s="100"/>
      <c r="I35" s="101">
        <f>G35/E35*100</f>
        <v>16.473677078615232</v>
      </c>
    </row>
    <row r="36" spans="1:13" ht="14.25" hidden="1" customHeight="1" x14ac:dyDescent="0.2">
      <c r="B36" s="115"/>
      <c r="C36" s="98"/>
      <c r="D36" s="100"/>
      <c r="E36" s="98"/>
      <c r="F36" s="100"/>
      <c r="G36" s="100"/>
      <c r="H36" s="100"/>
      <c r="I36" s="101"/>
    </row>
    <row r="37" spans="1:13" ht="14.25" customHeight="1" x14ac:dyDescent="0.2">
      <c r="B37" s="117" t="s">
        <v>102</v>
      </c>
      <c r="C37" s="118">
        <f>SUM(C33-C35)</f>
        <v>4482.921080000001</v>
      </c>
      <c r="D37" s="104"/>
      <c r="E37" s="118">
        <f>SUM(E33-E35)</f>
        <v>3848.1049400000002</v>
      </c>
      <c r="F37" s="104"/>
      <c r="G37" s="118">
        <f>SUM(G33-G35)</f>
        <v>634.81614000000081</v>
      </c>
      <c r="H37" s="104"/>
      <c r="I37" s="119">
        <f>G37/E37*100</f>
        <v>16.496851044815859</v>
      </c>
    </row>
    <row r="38" spans="1:13" ht="13.15" customHeight="1" x14ac:dyDescent="0.2">
      <c r="B38" s="116"/>
      <c r="C38" s="100"/>
      <c r="D38" s="100"/>
      <c r="E38" s="100"/>
      <c r="F38" s="100"/>
      <c r="I38" s="96"/>
      <c r="K38" s="1"/>
      <c r="L38" s="1"/>
      <c r="M38" s="1"/>
    </row>
    <row r="39" spans="1:13" ht="15" customHeight="1" x14ac:dyDescent="0.2">
      <c r="A39" s="79">
        <v>81</v>
      </c>
      <c r="B39" s="120" t="s">
        <v>103</v>
      </c>
      <c r="C39" s="121">
        <f>IFERROR(IF(VLOOKUP($A39,'[2]Escoja el formato de Salida'!$A$5:$D$900,4,FALSE)&lt;0,(VLOOKUP($A39,'[2]Escoja el formato de Salida'!$A$5:$D$900,4,FALSE))*-1,VLOOKUP($A39,'[2]Escoja el formato de Salida'!$A$5:$D$900,4,FALSE)),0)/1000</f>
        <v>5943.3588300000001</v>
      </c>
      <c r="D39" s="83"/>
      <c r="E39" s="121">
        <f>IFERROR(IF(VLOOKUP($A39,'[1]Escoja el formato de Salida'!$A$5:$D$900,4,FALSE)&lt;0,(VLOOKUP($A39,'[1]Escoja el formato de Salida'!$A$5:$D$900,4,FALSE))*-1,VLOOKUP($A39,'[1]Escoja el formato de Salida'!$A$5:$D$900,4,FALSE)),0)/1000</f>
        <v>5107.26206</v>
      </c>
      <c r="F39" s="83"/>
      <c r="G39" s="122">
        <f>C39-E39</f>
        <v>836.09677000000011</v>
      </c>
      <c r="H39" s="104"/>
      <c r="I39" s="123">
        <f>G39/E39*100</f>
        <v>16.370743466412218</v>
      </c>
      <c r="K39" s="1"/>
      <c r="L39" s="1"/>
      <c r="M39" s="1"/>
    </row>
    <row r="40" spans="1:13" ht="15" customHeight="1" x14ac:dyDescent="0.2">
      <c r="B40" s="97" t="s">
        <v>104</v>
      </c>
      <c r="C40" s="99">
        <f>+C39-C41</f>
        <v>5751.6588300000003</v>
      </c>
      <c r="D40" s="99"/>
      <c r="E40" s="99">
        <f>+E39-E41</f>
        <v>4984.5620600000002</v>
      </c>
      <c r="F40" s="99"/>
      <c r="G40" s="100">
        <f>C40-E40</f>
        <v>767.09677000000011</v>
      </c>
      <c r="I40" s="101">
        <f>G40/E40*100</f>
        <v>15.389451686353366</v>
      </c>
      <c r="K40" s="1"/>
      <c r="L40" s="1"/>
      <c r="M40" s="1"/>
    </row>
    <row r="41" spans="1:13" ht="15" customHeight="1" x14ac:dyDescent="0.2">
      <c r="B41" s="97" t="s">
        <v>105</v>
      </c>
      <c r="C41" s="124">
        <v>191.7</v>
      </c>
      <c r="D41" s="124"/>
      <c r="E41" s="124">
        <v>122.7</v>
      </c>
      <c r="F41" s="99"/>
      <c r="G41" s="100">
        <f>C41-E41</f>
        <v>68.999999999999986</v>
      </c>
      <c r="I41" s="101">
        <f>G41/E41*100</f>
        <v>56.23471882640586</v>
      </c>
      <c r="K41" s="1"/>
      <c r="L41" s="1"/>
      <c r="M41" s="1"/>
    </row>
    <row r="42" spans="1:13" ht="15" customHeight="1" x14ac:dyDescent="0.2">
      <c r="B42" s="125" t="s">
        <v>106</v>
      </c>
      <c r="C42" s="126">
        <f>(C31+C33-C35-C39)</f>
        <v>14695.473849999995</v>
      </c>
      <c r="D42" s="110"/>
      <c r="E42" s="126">
        <f>(E31+E33-E35-E39)</f>
        <v>12437.019829999997</v>
      </c>
      <c r="F42" s="110"/>
      <c r="G42" s="107">
        <f>C42-E42</f>
        <v>2258.4540199999974</v>
      </c>
      <c r="H42" s="104"/>
      <c r="I42" s="108">
        <f>G42/E42*100</f>
        <v>18.159125344097792</v>
      </c>
      <c r="J42" s="112"/>
      <c r="K42" s="1"/>
      <c r="L42" s="1"/>
      <c r="M42" s="1"/>
    </row>
    <row r="43" spans="1:13" ht="6" customHeight="1" x14ac:dyDescent="0.2">
      <c r="B43" s="81"/>
      <c r="C43" s="127"/>
      <c r="D43" s="127"/>
      <c r="E43" s="127"/>
      <c r="F43" s="127"/>
      <c r="I43" s="96"/>
      <c r="K43" s="1"/>
      <c r="L43" s="1"/>
      <c r="M43" s="1"/>
    </row>
    <row r="44" spans="1:13" ht="15" customHeight="1" x14ac:dyDescent="0.2">
      <c r="B44" s="87" t="s">
        <v>107</v>
      </c>
      <c r="C44" s="128"/>
      <c r="D44" s="128"/>
      <c r="E44" s="128"/>
      <c r="F44" s="128"/>
      <c r="I44" s="96"/>
      <c r="K44" s="1"/>
      <c r="L44" s="1"/>
      <c r="M44" s="1"/>
    </row>
    <row r="45" spans="1:13" ht="6" customHeight="1" x14ac:dyDescent="0.2">
      <c r="B45" s="93"/>
      <c r="C45" s="128"/>
      <c r="D45" s="128"/>
      <c r="E45" s="128"/>
      <c r="F45" s="128"/>
      <c r="I45" s="96"/>
    </row>
    <row r="46" spans="1:13" ht="15" customHeight="1" x14ac:dyDescent="0.2">
      <c r="A46" s="79">
        <v>63</v>
      </c>
      <c r="B46" s="129" t="s">
        <v>19</v>
      </c>
      <c r="C46" s="98">
        <f>IFERROR(IF(VLOOKUP($A46,'[2]Escoja el formato de Salida'!$A$5:$D$900,4,FALSE)&lt;0,(VLOOKUP($A46,'[2]Escoja el formato de Salida'!$A$5:$D$900,4,FALSE))*-1,VLOOKUP($A46,'[2]Escoja el formato de Salida'!$A$5:$D$900,4,FALSE)),0)/1000</f>
        <v>1023.33028</v>
      </c>
      <c r="D46" s="100"/>
      <c r="E46" s="98">
        <f>IFERROR(IF(VLOOKUP($A46,'[1]Escoja el formato de Salida'!$A$5:$D$900,4,FALSE)&lt;0,(VLOOKUP($A46,'[1]Escoja el formato de Salida'!$A$5:$D$900,4,FALSE))*-1,VLOOKUP($A46,'[1]Escoja el formato de Salida'!$A$5:$D$900,4,FALSE)),0)/1000</f>
        <v>1012.6616300000001</v>
      </c>
      <c r="F46" s="100"/>
      <c r="G46" s="100">
        <f>C46-E46</f>
        <v>10.668649999999957</v>
      </c>
      <c r="H46" s="100"/>
      <c r="I46" s="101">
        <f>G46/E46*100</f>
        <v>1.0535256480488904</v>
      </c>
    </row>
    <row r="47" spans="1:13" ht="15" customHeight="1" x14ac:dyDescent="0.2">
      <c r="A47" s="79">
        <v>82</v>
      </c>
      <c r="B47" s="129" t="s">
        <v>23</v>
      </c>
      <c r="C47" s="98">
        <f>IFERROR(IF(VLOOKUP($A47,'[2]Escoja el formato de Salida'!$A$5:$D$900,4,FALSE)&lt;0,(VLOOKUP($A47,'[2]Escoja el formato de Salida'!$A$5:$D$900,4,FALSE))*-1,VLOOKUP($A47,'[2]Escoja el formato de Salida'!$A$5:$D$900,4,FALSE)),0)/1000</f>
        <v>374.85108000000002</v>
      </c>
      <c r="D47" s="100"/>
      <c r="E47" s="98">
        <f>IFERROR(IF(VLOOKUP($A47,'[1]Escoja el formato de Salida'!$A$5:$D$900,4,FALSE)&lt;0,(VLOOKUP($A47,'[1]Escoja el formato de Salida'!$A$5:$D$900,4,FALSE))*-1,VLOOKUP($A47,'[1]Escoja el formato de Salida'!$A$5:$D$900,4,FALSE)),0)/1000</f>
        <v>263.37738999999999</v>
      </c>
      <c r="F47" s="100"/>
      <c r="G47" s="100">
        <f>C47-E47</f>
        <v>111.47369000000003</v>
      </c>
      <c r="H47" s="100"/>
      <c r="I47" s="101">
        <f>G47/E47*100</f>
        <v>42.324699929633312</v>
      </c>
    </row>
    <row r="48" spans="1:13" ht="3.75" customHeight="1" x14ac:dyDescent="0.2">
      <c r="B48" s="81"/>
      <c r="C48" s="99"/>
      <c r="D48" s="99"/>
      <c r="E48" s="99"/>
      <c r="F48" s="99"/>
      <c r="I48" s="130"/>
    </row>
    <row r="49" spans="1:11" ht="14.25" customHeight="1" x14ac:dyDescent="0.2">
      <c r="B49" s="81"/>
      <c r="C49" s="102">
        <f>SUM(C46-C47)</f>
        <v>648.47919999999999</v>
      </c>
      <c r="D49" s="83"/>
      <c r="E49" s="102">
        <f>SUM(E46-E47)</f>
        <v>749.28424000000007</v>
      </c>
      <c r="F49" s="83"/>
      <c r="G49" s="103">
        <f>C49-E49</f>
        <v>-100.80504000000008</v>
      </c>
      <c r="H49" s="104"/>
      <c r="I49" s="105">
        <f>G49/E49*100</f>
        <v>-13.453511313677179</v>
      </c>
      <c r="J49" s="99"/>
    </row>
    <row r="50" spans="1:11" ht="7.5" customHeight="1" x14ac:dyDescent="0.2">
      <c r="B50" s="81"/>
      <c r="C50" s="99"/>
      <c r="D50" s="99"/>
      <c r="E50" s="99"/>
      <c r="F50" s="99"/>
      <c r="I50" s="96"/>
    </row>
    <row r="51" spans="1:11" ht="15" customHeight="1" x14ac:dyDescent="0.2">
      <c r="B51" s="109" t="s">
        <v>108</v>
      </c>
      <c r="C51" s="110">
        <f>C42+C49</f>
        <v>15343.953049999995</v>
      </c>
      <c r="D51" s="110"/>
      <c r="E51" s="110">
        <f>E42+E49</f>
        <v>13186.304069999998</v>
      </c>
      <c r="F51" s="110"/>
      <c r="G51" s="104">
        <f>C51-E51</f>
        <v>2157.6489799999963</v>
      </c>
      <c r="H51" s="104"/>
      <c r="I51" s="111">
        <f>G51/E51*100</f>
        <v>16.362803167180388</v>
      </c>
      <c r="J51" s="112"/>
    </row>
    <row r="52" spans="1:11" x14ac:dyDescent="0.2">
      <c r="A52" s="79">
        <v>83</v>
      </c>
      <c r="B52" s="116" t="s">
        <v>109</v>
      </c>
      <c r="C52" s="98">
        <f>IFERROR(IF(VLOOKUP($A52,'[2]Escoja el formato de Salida'!$A$5:$D$900,4,FALSE)&lt;0,(VLOOKUP($A52,'[2]Escoja el formato de Salida'!$A$5:$D$900,4,FALSE))*-1,VLOOKUP($A52,'[2]Escoja el formato de Salida'!$A$5:$D$900,4,FALSE)),0)/1000</f>
        <v>1981.51169</v>
      </c>
      <c r="D52" s="100"/>
      <c r="E52" s="98">
        <f>IFERROR(IF(VLOOKUP($A52,'[1]Escoja el formato de Salida'!$A$5:$D$900,4,FALSE)&lt;0,(VLOOKUP($A52,'[1]Escoja el formato de Salida'!$A$5:$D$900,4,FALSE))*-1,VLOOKUP($A52,'[1]Escoja el formato de Salida'!$A$5:$D$900,4,FALSE)),0)/1000</f>
        <v>1643.0646399999998</v>
      </c>
      <c r="F52" s="100"/>
      <c r="G52" s="100">
        <f>C52-E52</f>
        <v>338.44705000000022</v>
      </c>
      <c r="H52" s="100"/>
      <c r="I52" s="101">
        <f>G52/E52*100</f>
        <v>20.598523135401432</v>
      </c>
    </row>
    <row r="53" spans="1:11" x14ac:dyDescent="0.2">
      <c r="A53" s="79">
        <v>84</v>
      </c>
      <c r="B53" s="116" t="s">
        <v>110</v>
      </c>
      <c r="C53" s="98">
        <f>IFERROR(IF(VLOOKUP($A53,'[2]Escoja el formato de Salida'!$A$5:$D$900,4,FALSE)&lt;0,(VLOOKUP($A53,'[2]Escoja el formato de Salida'!$A$5:$D$900,4,FALSE))*-1,VLOOKUP($A53,'[2]Escoja el formato de Salida'!$A$5:$D$900,4,FALSE)),0)/1000</f>
        <v>0</v>
      </c>
      <c r="D53" s="100"/>
      <c r="E53" s="98">
        <f>IFERROR(IF(VLOOKUP($A53,'[1]Escoja el formato de Salida'!$A$5:$D$900,4,FALSE)&lt;0,(VLOOKUP($A53,'[1]Escoja el formato de Salida'!$A$5:$D$900,4,FALSE))*-1,VLOOKUP($A53,'[1]Escoja el formato de Salida'!$A$5:$D$900,4,FALSE)),0)/1000</f>
        <v>0</v>
      </c>
      <c r="F53" s="100"/>
      <c r="G53" s="100">
        <f>C53-E53</f>
        <v>0</v>
      </c>
      <c r="H53" s="100"/>
      <c r="I53" s="101">
        <v>100</v>
      </c>
    </row>
    <row r="54" spans="1:11" ht="13.5" thickBot="1" x14ac:dyDescent="0.25">
      <c r="B54" s="131" t="s">
        <v>111</v>
      </c>
      <c r="C54" s="132">
        <f>SUM(C51-C52-C53)</f>
        <v>13362.441359999995</v>
      </c>
      <c r="D54" s="104"/>
      <c r="E54" s="132">
        <f>SUM(E51-E52-E53)</f>
        <v>11543.239429999998</v>
      </c>
      <c r="F54" s="104"/>
      <c r="G54" s="132">
        <f>SUM(G51-G52)</f>
        <v>1819.2019299999961</v>
      </c>
      <c r="H54" s="104"/>
      <c r="I54" s="133">
        <f>G54/E54*100</f>
        <v>15.759890809091504</v>
      </c>
      <c r="J54" s="100"/>
    </row>
    <row r="55" spans="1:11" ht="13.5" hidden="1" thickTop="1" x14ac:dyDescent="0.2">
      <c r="B55" s="116" t="s">
        <v>112</v>
      </c>
      <c r="C55" s="100"/>
      <c r="D55" s="100"/>
      <c r="E55" s="100"/>
      <c r="F55" s="100"/>
      <c r="G55" s="100">
        <f>C55-E55</f>
        <v>0</v>
      </c>
      <c r="H55" s="100"/>
      <c r="I55" s="101" t="e">
        <f>G55/E55*100</f>
        <v>#DIV/0!</v>
      </c>
      <c r="K55" s="80">
        <f>+C54*0.2</f>
        <v>2672.4882719999991</v>
      </c>
    </row>
    <row r="56" spans="1:11" ht="14.25" hidden="1" thickTop="1" thickBot="1" x14ac:dyDescent="0.25">
      <c r="B56" s="116" t="s">
        <v>113</v>
      </c>
      <c r="C56" s="134">
        <f>SUM(C54-C55)</f>
        <v>13362.441359999995</v>
      </c>
      <c r="D56" s="112"/>
      <c r="E56" s="134">
        <f>SUM(E54-E55)</f>
        <v>11543.239429999998</v>
      </c>
      <c r="F56" s="99"/>
      <c r="G56" s="134">
        <f>SUM(G54-G55)</f>
        <v>1819.2019299999961</v>
      </c>
      <c r="H56" s="100"/>
      <c r="I56" s="135" t="e">
        <f>SUM(I54-I55)</f>
        <v>#DIV/0!</v>
      </c>
    </row>
    <row r="57" spans="1:11" ht="14.25" hidden="1" thickTop="1" thickBot="1" x14ac:dyDescent="0.25">
      <c r="B57" s="136"/>
      <c r="C57" s="137"/>
      <c r="D57" s="137"/>
      <c r="E57" s="137"/>
      <c r="F57" s="137"/>
      <c r="G57" s="138"/>
      <c r="H57" s="138"/>
      <c r="I57" s="139"/>
    </row>
    <row r="58" spans="1:11" ht="13.5" hidden="1" thickTop="1" x14ac:dyDescent="0.2">
      <c r="B58" s="116"/>
      <c r="C58" s="100"/>
      <c r="D58" s="100"/>
      <c r="E58" s="100"/>
      <c r="F58" s="100"/>
      <c r="I58" s="96"/>
    </row>
    <row r="59" spans="1:11" ht="13.5" hidden="1" thickTop="1" x14ac:dyDescent="0.2">
      <c r="B59" s="140"/>
      <c r="C59" s="127"/>
      <c r="D59" s="127"/>
      <c r="E59" s="127"/>
      <c r="F59" s="127"/>
      <c r="I59" s="141"/>
    </row>
    <row r="60" spans="1:11" ht="14.25" thickTop="1" thickBot="1" x14ac:dyDescent="0.25">
      <c r="B60" s="142"/>
      <c r="C60" s="143"/>
      <c r="D60" s="143"/>
      <c r="E60" s="143"/>
      <c r="F60" s="143"/>
      <c r="G60" s="138"/>
      <c r="H60" s="138"/>
      <c r="I60" s="139"/>
    </row>
    <row r="61" spans="1:11" ht="11.45" customHeight="1" thickTop="1" x14ac:dyDescent="0.2">
      <c r="C61" s="127"/>
      <c r="D61" s="127"/>
      <c r="E61" s="127"/>
      <c r="F61" s="127"/>
    </row>
    <row r="62" spans="1:11" x14ac:dyDescent="0.2">
      <c r="C62" s="127"/>
      <c r="D62" s="127"/>
      <c r="E62" s="127"/>
      <c r="F62" s="127"/>
    </row>
  </sheetData>
  <mergeCells count="5">
    <mergeCell ref="B1:I1"/>
    <mergeCell ref="B2:I2"/>
    <mergeCell ref="B3:I3"/>
    <mergeCell ref="B4:I4"/>
    <mergeCell ref="B5:I5"/>
  </mergeCells>
  <hyperlinks>
    <hyperlink ref="B33" location="ING.OT.OPERAC.!D1" display="INGRESOS DE OTRAS OPERACIONES" xr:uid="{B014DC10-7B10-4DDE-B162-0D85695D4DB9}"/>
    <hyperlink ref="B35" location="'COSTOS DE OT.OPERAC.'!D1" display="COSTOS DE OTRAS OPERACIONES" xr:uid="{17A5D827-54F1-4D20-8525-0D5FC271BE21}"/>
    <hyperlink ref="B46" location="'INGRESOS NO OPERAC.'!D1" display="INGRESOS" xr:uid="{031FEA88-8885-43AC-9934-77083EE67094}"/>
    <hyperlink ref="B47" location="'GASTOS NO OPERAC.'!D1" display="GASTOS" xr:uid="{C9A7A112-142A-4470-91B2-8C093FCAA278}"/>
  </hyperlinks>
  <pageMargins left="0.59055118110236227" right="0.39370078740157483" top="0.74803149606299213" bottom="0.98425196850393704" header="0.51181102362204722" footer="0.51181102362204722"/>
  <pageSetup scale="93" fitToHeight="0" orientation="portrait" r:id="rId1"/>
  <headerFooter alignWithMargins="0">
    <oddFooter>&amp;LMCASTANEDA/DCONT/GP/DFO&amp;RPagina  2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99A6D-31FC-4133-9DA1-9F33F346E62F}">
  <sheetPr>
    <pageSetUpPr fitToPage="1"/>
  </sheetPr>
  <dimension ref="A1:HB61"/>
  <sheetViews>
    <sheetView showGridLines="0" topLeftCell="CQ1" zoomScale="40" zoomScaleNormal="40" zoomScaleSheetLayoutView="28" workbookViewId="0">
      <selection activeCell="CY9" sqref="CY9"/>
    </sheetView>
  </sheetViews>
  <sheetFormatPr baseColWidth="10" defaultColWidth="10" defaultRowHeight="22.5" x14ac:dyDescent="0.3"/>
  <cols>
    <col min="1" max="1" width="102" style="347" bestFit="1" customWidth="1"/>
    <col min="2" max="2" width="15.140625" style="165" hidden="1" customWidth="1"/>
    <col min="3" max="3" width="15.5703125" style="165" hidden="1" customWidth="1"/>
    <col min="4" max="4" width="17" style="165" hidden="1" customWidth="1"/>
    <col min="5" max="5" width="15.5703125" style="165" hidden="1" customWidth="1"/>
    <col min="6" max="6" width="17" style="165" hidden="1" customWidth="1"/>
    <col min="7" max="7" width="15.5703125" style="165" hidden="1" customWidth="1"/>
    <col min="8" max="8" width="17" style="165" hidden="1" customWidth="1"/>
    <col min="9" max="9" width="15.5703125" style="165" hidden="1" customWidth="1"/>
    <col min="10" max="10" width="17" style="165" hidden="1" customWidth="1"/>
    <col min="11" max="11" width="15.5703125" style="165" hidden="1" customWidth="1"/>
    <col min="12" max="12" width="17" style="165" hidden="1" customWidth="1"/>
    <col min="13" max="13" width="15.5703125" style="165" hidden="1" customWidth="1"/>
    <col min="14" max="14" width="17" style="165" hidden="1" customWidth="1"/>
    <col min="15" max="15" width="16.28515625" style="165" hidden="1" customWidth="1"/>
    <col min="16" max="16" width="17" style="165" hidden="1" customWidth="1"/>
    <col min="17" max="17" width="19.85546875" style="166" hidden="1" customWidth="1"/>
    <col min="18" max="20" width="17" style="166" hidden="1" customWidth="1"/>
    <col min="21" max="21" width="18.42578125" style="166" hidden="1" customWidth="1"/>
    <col min="22" max="22" width="17" style="166" hidden="1" customWidth="1"/>
    <col min="23" max="23" width="17.28515625" style="166" hidden="1" customWidth="1"/>
    <col min="24" max="24" width="20.140625" style="166" hidden="1" customWidth="1"/>
    <col min="25" max="25" width="19.42578125" style="166" hidden="1" customWidth="1"/>
    <col min="26" max="26" width="22.7109375" style="166" hidden="1" customWidth="1"/>
    <col min="27" max="27" width="19.42578125" style="166" hidden="1" customWidth="1"/>
    <col min="28" max="28" width="20.140625" style="166" hidden="1" customWidth="1"/>
    <col min="29" max="29" width="1.5703125" style="166" hidden="1" customWidth="1"/>
    <col min="30" max="30" width="19.42578125" style="166" hidden="1" customWidth="1"/>
    <col min="31" max="37" width="20.140625" style="166" hidden="1" customWidth="1"/>
    <col min="38" max="38" width="21.28515625" style="166" hidden="1" customWidth="1"/>
    <col min="39" max="39" width="20.140625" style="166" hidden="1" customWidth="1"/>
    <col min="40" max="40" width="21.28515625" style="166" hidden="1" customWidth="1"/>
    <col min="41" max="41" width="20.140625" style="166" hidden="1" customWidth="1"/>
    <col min="42" max="42" width="22.7109375" style="166" hidden="1" customWidth="1"/>
    <col min="43" max="43" width="20.140625" style="166" hidden="1" customWidth="1"/>
    <col min="44" max="44" width="22" style="166" hidden="1" customWidth="1"/>
    <col min="45" max="45" width="20.140625" style="166" hidden="1" customWidth="1"/>
    <col min="46" max="46" width="22" style="166" hidden="1" customWidth="1"/>
    <col min="47" max="47" width="20.140625" style="166" hidden="1" customWidth="1"/>
    <col min="48" max="48" width="22.7109375" style="166" hidden="1" customWidth="1"/>
    <col min="49" max="50" width="28.7109375" style="166" hidden="1" customWidth="1"/>
    <col min="51" max="51" width="31.140625" style="166" hidden="1" customWidth="1"/>
    <col min="52" max="59" width="28.7109375" style="166" hidden="1" customWidth="1"/>
    <col min="60" max="60" width="33" style="166" hidden="1" customWidth="1"/>
    <col min="61" max="61" width="28.7109375" style="166" hidden="1" customWidth="1"/>
    <col min="62" max="62" width="33" style="166" hidden="1" customWidth="1"/>
    <col min="63" max="63" width="28.7109375" style="166" hidden="1" customWidth="1"/>
    <col min="64" max="64" width="33" style="166" hidden="1" customWidth="1"/>
    <col min="65" max="65" width="28.7109375" style="166" hidden="1" customWidth="1"/>
    <col min="66" max="66" width="33" style="166" hidden="1" customWidth="1"/>
    <col min="67" max="67" width="28.7109375" style="166" hidden="1" customWidth="1"/>
    <col min="68" max="68" width="33" style="166" hidden="1" customWidth="1"/>
    <col min="69" max="69" width="25.85546875" style="166" hidden="1" customWidth="1"/>
    <col min="70" max="70" width="33" style="166" hidden="1" customWidth="1"/>
    <col min="71" max="71" width="28.7109375" style="166" hidden="1" customWidth="1"/>
    <col min="72" max="72" width="40.140625" style="166" hidden="1" customWidth="1"/>
    <col min="73" max="73" width="35.140625" style="166" hidden="1" customWidth="1"/>
    <col min="74" max="74" width="15.140625" style="166" hidden="1" customWidth="1"/>
    <col min="75" max="75" width="14.85546875" style="166" hidden="1" customWidth="1"/>
    <col min="76" max="76" width="22" style="166" hidden="1" customWidth="1"/>
    <col min="77" max="77" width="1.5703125" style="166" hidden="1" customWidth="1"/>
    <col min="78" max="78" width="12" style="166" hidden="1" customWidth="1"/>
    <col min="79" max="81" width="12.5703125" style="161" hidden="1" customWidth="1"/>
    <col min="82" max="82" width="13.7109375" style="161" hidden="1" customWidth="1"/>
    <col min="83" max="83" width="13" style="161" hidden="1" customWidth="1"/>
    <col min="84" max="84" width="8.42578125" style="161" hidden="1" customWidth="1"/>
    <col min="85" max="94" width="12.5703125" style="161" hidden="1" customWidth="1"/>
    <col min="95" max="95" width="40.140625" style="166" bestFit="1" customWidth="1"/>
    <col min="96" max="96" width="28.7109375" style="166" hidden="1" customWidth="1"/>
    <col min="97" max="98" width="27.7109375" style="166" bestFit="1" customWidth="1"/>
    <col min="99" max="99" width="31.5703125" style="166" bestFit="1" customWidth="1"/>
    <col min="100" max="100" width="27.7109375" style="166" bestFit="1" customWidth="1"/>
    <col min="101" max="101" width="31.5703125" style="166" bestFit="1" customWidth="1"/>
    <col min="102" max="102" width="34.140625" style="166" bestFit="1" customWidth="1"/>
    <col min="103" max="103" width="31.5703125" style="166" bestFit="1" customWidth="1"/>
    <col min="104" max="104" width="26.28515625" style="166" bestFit="1" customWidth="1"/>
    <col min="105" max="105" width="24.42578125" style="166" bestFit="1" customWidth="1"/>
    <col min="106" max="106" width="26.28515625" style="166" bestFit="1" customWidth="1"/>
    <col min="107" max="107" width="24.42578125" style="166" bestFit="1" customWidth="1"/>
    <col min="108" max="108" width="26.28515625" style="166" bestFit="1" customWidth="1"/>
    <col min="109" max="109" width="24.42578125" style="166" bestFit="1" customWidth="1"/>
    <col min="110" max="110" width="26.28515625" style="166" bestFit="1" customWidth="1"/>
    <col min="111" max="111" width="32.42578125" style="166" bestFit="1" customWidth="1"/>
    <col min="112" max="112" width="26.28515625" style="166" bestFit="1" customWidth="1"/>
    <col min="113" max="113" width="24.42578125" style="166" bestFit="1" customWidth="1"/>
    <col min="114" max="114" width="26.28515625" style="166" bestFit="1" customWidth="1"/>
    <col min="115" max="115" width="31" style="166" bestFit="1" customWidth="1"/>
    <col min="116" max="116" width="26.28515625" style="166" bestFit="1" customWidth="1"/>
    <col min="117" max="117" width="29.28515625" style="166" bestFit="1" customWidth="1"/>
    <col min="118" max="118" width="26.28515625" style="166" bestFit="1" customWidth="1"/>
    <col min="119" max="124" width="12.5703125" style="161" customWidth="1"/>
    <col min="125" max="149" width="10" style="161" customWidth="1"/>
    <col min="150" max="150" width="9.5703125" style="161" customWidth="1"/>
    <col min="151" max="151" width="0.28515625" style="161" hidden="1" customWidth="1"/>
    <col min="152" max="168" width="10" style="161" hidden="1" customWidth="1"/>
    <col min="169" max="169" width="1.140625" style="161" customWidth="1"/>
    <col min="170" max="177" width="10" style="161" hidden="1" customWidth="1"/>
    <col min="178" max="178" width="2.28515625" style="161" customWidth="1"/>
    <col min="179" max="186" width="10" style="161" hidden="1" customWidth="1"/>
    <col min="187" max="187" width="0.28515625" style="161" hidden="1" customWidth="1"/>
    <col min="188" max="202" width="10" style="161" hidden="1" customWidth="1"/>
    <col min="203" max="203" width="0.28515625" style="161" customWidth="1"/>
    <col min="204" max="210" width="10" style="161" hidden="1" customWidth="1"/>
    <col min="211" max="266" width="10" style="161"/>
    <col min="267" max="267" width="102" style="161" bestFit="1" customWidth="1"/>
    <col min="268" max="336" width="0" style="161" hidden="1" customWidth="1"/>
    <col min="337" max="337" width="28.7109375" style="161" bestFit="1" customWidth="1"/>
    <col min="338" max="338" width="40.140625" style="161" bestFit="1" customWidth="1"/>
    <col min="339" max="339" width="35.140625" style="161" bestFit="1" customWidth="1"/>
    <col min="340" max="360" width="0" style="161" hidden="1" customWidth="1"/>
    <col min="361" max="361" width="40.140625" style="161" bestFit="1" customWidth="1"/>
    <col min="362" max="362" width="35.140625" style="161" bestFit="1" customWidth="1"/>
    <col min="363" max="380" width="12.5703125" style="161" customWidth="1"/>
    <col min="381" max="405" width="10" style="161" customWidth="1"/>
    <col min="406" max="406" width="9.5703125" style="161" customWidth="1"/>
    <col min="407" max="424" width="0" style="161" hidden="1" customWidth="1"/>
    <col min="425" max="425" width="1.140625" style="161" customWidth="1"/>
    <col min="426" max="433" width="0" style="161" hidden="1" customWidth="1"/>
    <col min="434" max="434" width="2.28515625" style="161" customWidth="1"/>
    <col min="435" max="458" width="0" style="161" hidden="1" customWidth="1"/>
    <col min="459" max="459" width="0.28515625" style="161" customWidth="1"/>
    <col min="460" max="466" width="0" style="161" hidden="1" customWidth="1"/>
    <col min="467" max="522" width="10" style="161"/>
    <col min="523" max="523" width="102" style="161" bestFit="1" customWidth="1"/>
    <col min="524" max="592" width="0" style="161" hidden="1" customWidth="1"/>
    <col min="593" max="593" width="28.7109375" style="161" bestFit="1" customWidth="1"/>
    <col min="594" max="594" width="40.140625" style="161" bestFit="1" customWidth="1"/>
    <col min="595" max="595" width="35.140625" style="161" bestFit="1" customWidth="1"/>
    <col min="596" max="616" width="0" style="161" hidden="1" customWidth="1"/>
    <col min="617" max="617" width="40.140625" style="161" bestFit="1" customWidth="1"/>
    <col min="618" max="618" width="35.140625" style="161" bestFit="1" customWidth="1"/>
    <col min="619" max="636" width="12.5703125" style="161" customWidth="1"/>
    <col min="637" max="661" width="10" style="161" customWidth="1"/>
    <col min="662" max="662" width="9.5703125" style="161" customWidth="1"/>
    <col min="663" max="680" width="0" style="161" hidden="1" customWidth="1"/>
    <col min="681" max="681" width="1.140625" style="161" customWidth="1"/>
    <col min="682" max="689" width="0" style="161" hidden="1" customWidth="1"/>
    <col min="690" max="690" width="2.28515625" style="161" customWidth="1"/>
    <col min="691" max="714" width="0" style="161" hidden="1" customWidth="1"/>
    <col min="715" max="715" width="0.28515625" style="161" customWidth="1"/>
    <col min="716" max="722" width="0" style="161" hidden="1" customWidth="1"/>
    <col min="723" max="778" width="10" style="161"/>
    <col min="779" max="779" width="102" style="161" bestFit="1" customWidth="1"/>
    <col min="780" max="848" width="0" style="161" hidden="1" customWidth="1"/>
    <col min="849" max="849" width="28.7109375" style="161" bestFit="1" customWidth="1"/>
    <col min="850" max="850" width="40.140625" style="161" bestFit="1" customWidth="1"/>
    <col min="851" max="851" width="35.140625" style="161" bestFit="1" customWidth="1"/>
    <col min="852" max="872" width="0" style="161" hidden="1" customWidth="1"/>
    <col min="873" max="873" width="40.140625" style="161" bestFit="1" customWidth="1"/>
    <col min="874" max="874" width="35.140625" style="161" bestFit="1" customWidth="1"/>
    <col min="875" max="892" width="12.5703125" style="161" customWidth="1"/>
    <col min="893" max="917" width="10" style="161" customWidth="1"/>
    <col min="918" max="918" width="9.5703125" style="161" customWidth="1"/>
    <col min="919" max="936" width="0" style="161" hidden="1" customWidth="1"/>
    <col min="937" max="937" width="1.140625" style="161" customWidth="1"/>
    <col min="938" max="945" width="0" style="161" hidden="1" customWidth="1"/>
    <col min="946" max="946" width="2.28515625" style="161" customWidth="1"/>
    <col min="947" max="970" width="0" style="161" hidden="1" customWidth="1"/>
    <col min="971" max="971" width="0.28515625" style="161" customWidth="1"/>
    <col min="972" max="978" width="0" style="161" hidden="1" customWidth="1"/>
    <col min="979" max="1034" width="10" style="161"/>
    <col min="1035" max="1035" width="102" style="161" bestFit="1" customWidth="1"/>
    <col min="1036" max="1104" width="0" style="161" hidden="1" customWidth="1"/>
    <col min="1105" max="1105" width="28.7109375" style="161" bestFit="1" customWidth="1"/>
    <col min="1106" max="1106" width="40.140625" style="161" bestFit="1" customWidth="1"/>
    <col min="1107" max="1107" width="35.140625" style="161" bestFit="1" customWidth="1"/>
    <col min="1108" max="1128" width="0" style="161" hidden="1" customWidth="1"/>
    <col min="1129" max="1129" width="40.140625" style="161" bestFit="1" customWidth="1"/>
    <col min="1130" max="1130" width="35.140625" style="161" bestFit="1" customWidth="1"/>
    <col min="1131" max="1148" width="12.5703125" style="161" customWidth="1"/>
    <col min="1149" max="1173" width="10" style="161" customWidth="1"/>
    <col min="1174" max="1174" width="9.5703125" style="161" customWidth="1"/>
    <col min="1175" max="1192" width="0" style="161" hidden="1" customWidth="1"/>
    <col min="1193" max="1193" width="1.140625" style="161" customWidth="1"/>
    <col min="1194" max="1201" width="0" style="161" hidden="1" customWidth="1"/>
    <col min="1202" max="1202" width="2.28515625" style="161" customWidth="1"/>
    <col min="1203" max="1226" width="0" style="161" hidden="1" customWidth="1"/>
    <col min="1227" max="1227" width="0.28515625" style="161" customWidth="1"/>
    <col min="1228" max="1234" width="0" style="161" hidden="1" customWidth="1"/>
    <col min="1235" max="1290" width="10" style="161"/>
    <col min="1291" max="1291" width="102" style="161" bestFit="1" customWidth="1"/>
    <col min="1292" max="1360" width="0" style="161" hidden="1" customWidth="1"/>
    <col min="1361" max="1361" width="28.7109375" style="161" bestFit="1" customWidth="1"/>
    <col min="1362" max="1362" width="40.140625" style="161" bestFit="1" customWidth="1"/>
    <col min="1363" max="1363" width="35.140625" style="161" bestFit="1" customWidth="1"/>
    <col min="1364" max="1384" width="0" style="161" hidden="1" customWidth="1"/>
    <col min="1385" max="1385" width="40.140625" style="161" bestFit="1" customWidth="1"/>
    <col min="1386" max="1386" width="35.140625" style="161" bestFit="1" customWidth="1"/>
    <col min="1387" max="1404" width="12.5703125" style="161" customWidth="1"/>
    <col min="1405" max="1429" width="10" style="161" customWidth="1"/>
    <col min="1430" max="1430" width="9.5703125" style="161" customWidth="1"/>
    <col min="1431" max="1448" width="0" style="161" hidden="1" customWidth="1"/>
    <col min="1449" max="1449" width="1.140625" style="161" customWidth="1"/>
    <col min="1450" max="1457" width="0" style="161" hidden="1" customWidth="1"/>
    <col min="1458" max="1458" width="2.28515625" style="161" customWidth="1"/>
    <col min="1459" max="1482" width="0" style="161" hidden="1" customWidth="1"/>
    <col min="1483" max="1483" width="0.28515625" style="161" customWidth="1"/>
    <col min="1484" max="1490" width="0" style="161" hidden="1" customWidth="1"/>
    <col min="1491" max="1546" width="10" style="161"/>
    <col min="1547" max="1547" width="102" style="161" bestFit="1" customWidth="1"/>
    <col min="1548" max="1616" width="0" style="161" hidden="1" customWidth="1"/>
    <col min="1617" max="1617" width="28.7109375" style="161" bestFit="1" customWidth="1"/>
    <col min="1618" max="1618" width="40.140625" style="161" bestFit="1" customWidth="1"/>
    <col min="1619" max="1619" width="35.140625" style="161" bestFit="1" customWidth="1"/>
    <col min="1620" max="1640" width="0" style="161" hidden="1" customWidth="1"/>
    <col min="1641" max="1641" width="40.140625" style="161" bestFit="1" customWidth="1"/>
    <col min="1642" max="1642" width="35.140625" style="161" bestFit="1" customWidth="1"/>
    <col min="1643" max="1660" width="12.5703125" style="161" customWidth="1"/>
    <col min="1661" max="1685" width="10" style="161" customWidth="1"/>
    <col min="1686" max="1686" width="9.5703125" style="161" customWidth="1"/>
    <col min="1687" max="1704" width="0" style="161" hidden="1" customWidth="1"/>
    <col min="1705" max="1705" width="1.140625" style="161" customWidth="1"/>
    <col min="1706" max="1713" width="0" style="161" hidden="1" customWidth="1"/>
    <col min="1714" max="1714" width="2.28515625" style="161" customWidth="1"/>
    <col min="1715" max="1738" width="0" style="161" hidden="1" customWidth="1"/>
    <col min="1739" max="1739" width="0.28515625" style="161" customWidth="1"/>
    <col min="1740" max="1746" width="0" style="161" hidden="1" customWidth="1"/>
    <col min="1747" max="1802" width="10" style="161"/>
    <col min="1803" max="1803" width="102" style="161" bestFit="1" customWidth="1"/>
    <col min="1804" max="1872" width="0" style="161" hidden="1" customWidth="1"/>
    <col min="1873" max="1873" width="28.7109375" style="161" bestFit="1" customWidth="1"/>
    <col min="1874" max="1874" width="40.140625" style="161" bestFit="1" customWidth="1"/>
    <col min="1875" max="1875" width="35.140625" style="161" bestFit="1" customWidth="1"/>
    <col min="1876" max="1896" width="0" style="161" hidden="1" customWidth="1"/>
    <col min="1897" max="1897" width="40.140625" style="161" bestFit="1" customWidth="1"/>
    <col min="1898" max="1898" width="35.140625" style="161" bestFit="1" customWidth="1"/>
    <col min="1899" max="1916" width="12.5703125" style="161" customWidth="1"/>
    <col min="1917" max="1941" width="10" style="161" customWidth="1"/>
    <col min="1942" max="1942" width="9.5703125" style="161" customWidth="1"/>
    <col min="1943" max="1960" width="0" style="161" hidden="1" customWidth="1"/>
    <col min="1961" max="1961" width="1.140625" style="161" customWidth="1"/>
    <col min="1962" max="1969" width="0" style="161" hidden="1" customWidth="1"/>
    <col min="1970" max="1970" width="2.28515625" style="161" customWidth="1"/>
    <col min="1971" max="1994" width="0" style="161" hidden="1" customWidth="1"/>
    <col min="1995" max="1995" width="0.28515625" style="161" customWidth="1"/>
    <col min="1996" max="2002" width="0" style="161" hidden="1" customWidth="1"/>
    <col min="2003" max="2058" width="10" style="161"/>
    <col min="2059" max="2059" width="102" style="161" bestFit="1" customWidth="1"/>
    <col min="2060" max="2128" width="0" style="161" hidden="1" customWidth="1"/>
    <col min="2129" max="2129" width="28.7109375" style="161" bestFit="1" customWidth="1"/>
    <col min="2130" max="2130" width="40.140625" style="161" bestFit="1" customWidth="1"/>
    <col min="2131" max="2131" width="35.140625" style="161" bestFit="1" customWidth="1"/>
    <col min="2132" max="2152" width="0" style="161" hidden="1" customWidth="1"/>
    <col min="2153" max="2153" width="40.140625" style="161" bestFit="1" customWidth="1"/>
    <col min="2154" max="2154" width="35.140625" style="161" bestFit="1" customWidth="1"/>
    <col min="2155" max="2172" width="12.5703125" style="161" customWidth="1"/>
    <col min="2173" max="2197" width="10" style="161" customWidth="1"/>
    <col min="2198" max="2198" width="9.5703125" style="161" customWidth="1"/>
    <col min="2199" max="2216" width="0" style="161" hidden="1" customWidth="1"/>
    <col min="2217" max="2217" width="1.140625" style="161" customWidth="1"/>
    <col min="2218" max="2225" width="0" style="161" hidden="1" customWidth="1"/>
    <col min="2226" max="2226" width="2.28515625" style="161" customWidth="1"/>
    <col min="2227" max="2250" width="0" style="161" hidden="1" customWidth="1"/>
    <col min="2251" max="2251" width="0.28515625" style="161" customWidth="1"/>
    <col min="2252" max="2258" width="0" style="161" hidden="1" customWidth="1"/>
    <col min="2259" max="2314" width="10" style="161"/>
    <col min="2315" max="2315" width="102" style="161" bestFit="1" customWidth="1"/>
    <col min="2316" max="2384" width="0" style="161" hidden="1" customWidth="1"/>
    <col min="2385" max="2385" width="28.7109375" style="161" bestFit="1" customWidth="1"/>
    <col min="2386" max="2386" width="40.140625" style="161" bestFit="1" customWidth="1"/>
    <col min="2387" max="2387" width="35.140625" style="161" bestFit="1" customWidth="1"/>
    <col min="2388" max="2408" width="0" style="161" hidden="1" customWidth="1"/>
    <col min="2409" max="2409" width="40.140625" style="161" bestFit="1" customWidth="1"/>
    <col min="2410" max="2410" width="35.140625" style="161" bestFit="1" customWidth="1"/>
    <col min="2411" max="2428" width="12.5703125" style="161" customWidth="1"/>
    <col min="2429" max="2453" width="10" style="161" customWidth="1"/>
    <col min="2454" max="2454" width="9.5703125" style="161" customWidth="1"/>
    <col min="2455" max="2472" width="0" style="161" hidden="1" customWidth="1"/>
    <col min="2473" max="2473" width="1.140625" style="161" customWidth="1"/>
    <col min="2474" max="2481" width="0" style="161" hidden="1" customWidth="1"/>
    <col min="2482" max="2482" width="2.28515625" style="161" customWidth="1"/>
    <col min="2483" max="2506" width="0" style="161" hidden="1" customWidth="1"/>
    <col min="2507" max="2507" width="0.28515625" style="161" customWidth="1"/>
    <col min="2508" max="2514" width="0" style="161" hidden="1" customWidth="1"/>
    <col min="2515" max="2570" width="10" style="161"/>
    <col min="2571" max="2571" width="102" style="161" bestFit="1" customWidth="1"/>
    <col min="2572" max="2640" width="0" style="161" hidden="1" customWidth="1"/>
    <col min="2641" max="2641" width="28.7109375" style="161" bestFit="1" customWidth="1"/>
    <col min="2642" max="2642" width="40.140625" style="161" bestFit="1" customWidth="1"/>
    <col min="2643" max="2643" width="35.140625" style="161" bestFit="1" customWidth="1"/>
    <col min="2644" max="2664" width="0" style="161" hidden="1" customWidth="1"/>
    <col min="2665" max="2665" width="40.140625" style="161" bestFit="1" customWidth="1"/>
    <col min="2666" max="2666" width="35.140625" style="161" bestFit="1" customWidth="1"/>
    <col min="2667" max="2684" width="12.5703125" style="161" customWidth="1"/>
    <col min="2685" max="2709" width="10" style="161" customWidth="1"/>
    <col min="2710" max="2710" width="9.5703125" style="161" customWidth="1"/>
    <col min="2711" max="2728" width="0" style="161" hidden="1" customWidth="1"/>
    <col min="2729" max="2729" width="1.140625" style="161" customWidth="1"/>
    <col min="2730" max="2737" width="0" style="161" hidden="1" customWidth="1"/>
    <col min="2738" max="2738" width="2.28515625" style="161" customWidth="1"/>
    <col min="2739" max="2762" width="0" style="161" hidden="1" customWidth="1"/>
    <col min="2763" max="2763" width="0.28515625" style="161" customWidth="1"/>
    <col min="2764" max="2770" width="0" style="161" hidden="1" customWidth="1"/>
    <col min="2771" max="2826" width="10" style="161"/>
    <col min="2827" max="2827" width="102" style="161" bestFit="1" customWidth="1"/>
    <col min="2828" max="2896" width="0" style="161" hidden="1" customWidth="1"/>
    <col min="2897" max="2897" width="28.7109375" style="161" bestFit="1" customWidth="1"/>
    <col min="2898" max="2898" width="40.140625" style="161" bestFit="1" customWidth="1"/>
    <col min="2899" max="2899" width="35.140625" style="161" bestFit="1" customWidth="1"/>
    <col min="2900" max="2920" width="0" style="161" hidden="1" customWidth="1"/>
    <col min="2921" max="2921" width="40.140625" style="161" bestFit="1" customWidth="1"/>
    <col min="2922" max="2922" width="35.140625" style="161" bestFit="1" customWidth="1"/>
    <col min="2923" max="2940" width="12.5703125" style="161" customWidth="1"/>
    <col min="2941" max="2965" width="10" style="161" customWidth="1"/>
    <col min="2966" max="2966" width="9.5703125" style="161" customWidth="1"/>
    <col min="2967" max="2984" width="0" style="161" hidden="1" customWidth="1"/>
    <col min="2985" max="2985" width="1.140625" style="161" customWidth="1"/>
    <col min="2986" max="2993" width="0" style="161" hidden="1" customWidth="1"/>
    <col min="2994" max="2994" width="2.28515625" style="161" customWidth="1"/>
    <col min="2995" max="3018" width="0" style="161" hidden="1" customWidth="1"/>
    <col min="3019" max="3019" width="0.28515625" style="161" customWidth="1"/>
    <col min="3020" max="3026" width="0" style="161" hidden="1" customWidth="1"/>
    <col min="3027" max="3082" width="10" style="161"/>
    <col min="3083" max="3083" width="102" style="161" bestFit="1" customWidth="1"/>
    <col min="3084" max="3152" width="0" style="161" hidden="1" customWidth="1"/>
    <col min="3153" max="3153" width="28.7109375" style="161" bestFit="1" customWidth="1"/>
    <col min="3154" max="3154" width="40.140625" style="161" bestFit="1" customWidth="1"/>
    <col min="3155" max="3155" width="35.140625" style="161" bestFit="1" customWidth="1"/>
    <col min="3156" max="3176" width="0" style="161" hidden="1" customWidth="1"/>
    <col min="3177" max="3177" width="40.140625" style="161" bestFit="1" customWidth="1"/>
    <col min="3178" max="3178" width="35.140625" style="161" bestFit="1" customWidth="1"/>
    <col min="3179" max="3196" width="12.5703125" style="161" customWidth="1"/>
    <col min="3197" max="3221" width="10" style="161" customWidth="1"/>
    <col min="3222" max="3222" width="9.5703125" style="161" customWidth="1"/>
    <col min="3223" max="3240" width="0" style="161" hidden="1" customWidth="1"/>
    <col min="3241" max="3241" width="1.140625" style="161" customWidth="1"/>
    <col min="3242" max="3249" width="0" style="161" hidden="1" customWidth="1"/>
    <col min="3250" max="3250" width="2.28515625" style="161" customWidth="1"/>
    <col min="3251" max="3274" width="0" style="161" hidden="1" customWidth="1"/>
    <col min="3275" max="3275" width="0.28515625" style="161" customWidth="1"/>
    <col min="3276" max="3282" width="0" style="161" hidden="1" customWidth="1"/>
    <col min="3283" max="3338" width="10" style="161"/>
    <col min="3339" max="3339" width="102" style="161" bestFit="1" customWidth="1"/>
    <col min="3340" max="3408" width="0" style="161" hidden="1" customWidth="1"/>
    <col min="3409" max="3409" width="28.7109375" style="161" bestFit="1" customWidth="1"/>
    <col min="3410" max="3410" width="40.140625" style="161" bestFit="1" customWidth="1"/>
    <col min="3411" max="3411" width="35.140625" style="161" bestFit="1" customWidth="1"/>
    <col min="3412" max="3432" width="0" style="161" hidden="1" customWidth="1"/>
    <col min="3433" max="3433" width="40.140625" style="161" bestFit="1" customWidth="1"/>
    <col min="3434" max="3434" width="35.140625" style="161" bestFit="1" customWidth="1"/>
    <col min="3435" max="3452" width="12.5703125" style="161" customWidth="1"/>
    <col min="3453" max="3477" width="10" style="161" customWidth="1"/>
    <col min="3478" max="3478" width="9.5703125" style="161" customWidth="1"/>
    <col min="3479" max="3496" width="0" style="161" hidden="1" customWidth="1"/>
    <col min="3497" max="3497" width="1.140625" style="161" customWidth="1"/>
    <col min="3498" max="3505" width="0" style="161" hidden="1" customWidth="1"/>
    <col min="3506" max="3506" width="2.28515625" style="161" customWidth="1"/>
    <col min="3507" max="3530" width="0" style="161" hidden="1" customWidth="1"/>
    <col min="3531" max="3531" width="0.28515625" style="161" customWidth="1"/>
    <col min="3532" max="3538" width="0" style="161" hidden="1" customWidth="1"/>
    <col min="3539" max="3594" width="10" style="161"/>
    <col min="3595" max="3595" width="102" style="161" bestFit="1" customWidth="1"/>
    <col min="3596" max="3664" width="0" style="161" hidden="1" customWidth="1"/>
    <col min="3665" max="3665" width="28.7109375" style="161" bestFit="1" customWidth="1"/>
    <col min="3666" max="3666" width="40.140625" style="161" bestFit="1" customWidth="1"/>
    <col min="3667" max="3667" width="35.140625" style="161" bestFit="1" customWidth="1"/>
    <col min="3668" max="3688" width="0" style="161" hidden="1" customWidth="1"/>
    <col min="3689" max="3689" width="40.140625" style="161" bestFit="1" customWidth="1"/>
    <col min="3690" max="3690" width="35.140625" style="161" bestFit="1" customWidth="1"/>
    <col min="3691" max="3708" width="12.5703125" style="161" customWidth="1"/>
    <col min="3709" max="3733" width="10" style="161" customWidth="1"/>
    <col min="3734" max="3734" width="9.5703125" style="161" customWidth="1"/>
    <col min="3735" max="3752" width="0" style="161" hidden="1" customWidth="1"/>
    <col min="3753" max="3753" width="1.140625" style="161" customWidth="1"/>
    <col min="3754" max="3761" width="0" style="161" hidden="1" customWidth="1"/>
    <col min="3762" max="3762" width="2.28515625" style="161" customWidth="1"/>
    <col min="3763" max="3786" width="0" style="161" hidden="1" customWidth="1"/>
    <col min="3787" max="3787" width="0.28515625" style="161" customWidth="1"/>
    <col min="3788" max="3794" width="0" style="161" hidden="1" customWidth="1"/>
    <col min="3795" max="3850" width="10" style="161"/>
    <col min="3851" max="3851" width="102" style="161" bestFit="1" customWidth="1"/>
    <col min="3852" max="3920" width="0" style="161" hidden="1" customWidth="1"/>
    <col min="3921" max="3921" width="28.7109375" style="161" bestFit="1" customWidth="1"/>
    <col min="3922" max="3922" width="40.140625" style="161" bestFit="1" customWidth="1"/>
    <col min="3923" max="3923" width="35.140625" style="161" bestFit="1" customWidth="1"/>
    <col min="3924" max="3944" width="0" style="161" hidden="1" customWidth="1"/>
    <col min="3945" max="3945" width="40.140625" style="161" bestFit="1" customWidth="1"/>
    <col min="3946" max="3946" width="35.140625" style="161" bestFit="1" customWidth="1"/>
    <col min="3947" max="3964" width="12.5703125" style="161" customWidth="1"/>
    <col min="3965" max="3989" width="10" style="161" customWidth="1"/>
    <col min="3990" max="3990" width="9.5703125" style="161" customWidth="1"/>
    <col min="3991" max="4008" width="0" style="161" hidden="1" customWidth="1"/>
    <col min="4009" max="4009" width="1.140625" style="161" customWidth="1"/>
    <col min="4010" max="4017" width="0" style="161" hidden="1" customWidth="1"/>
    <col min="4018" max="4018" width="2.28515625" style="161" customWidth="1"/>
    <col min="4019" max="4042" width="0" style="161" hidden="1" customWidth="1"/>
    <col min="4043" max="4043" width="0.28515625" style="161" customWidth="1"/>
    <col min="4044" max="4050" width="0" style="161" hidden="1" customWidth="1"/>
    <col min="4051" max="4106" width="10" style="161"/>
    <col min="4107" max="4107" width="102" style="161" bestFit="1" customWidth="1"/>
    <col min="4108" max="4176" width="0" style="161" hidden="1" customWidth="1"/>
    <col min="4177" max="4177" width="28.7109375" style="161" bestFit="1" customWidth="1"/>
    <col min="4178" max="4178" width="40.140625" style="161" bestFit="1" customWidth="1"/>
    <col min="4179" max="4179" width="35.140625" style="161" bestFit="1" customWidth="1"/>
    <col min="4180" max="4200" width="0" style="161" hidden="1" customWidth="1"/>
    <col min="4201" max="4201" width="40.140625" style="161" bestFit="1" customWidth="1"/>
    <col min="4202" max="4202" width="35.140625" style="161" bestFit="1" customWidth="1"/>
    <col min="4203" max="4220" width="12.5703125" style="161" customWidth="1"/>
    <col min="4221" max="4245" width="10" style="161" customWidth="1"/>
    <col min="4246" max="4246" width="9.5703125" style="161" customWidth="1"/>
    <col min="4247" max="4264" width="0" style="161" hidden="1" customWidth="1"/>
    <col min="4265" max="4265" width="1.140625" style="161" customWidth="1"/>
    <col min="4266" max="4273" width="0" style="161" hidden="1" customWidth="1"/>
    <col min="4274" max="4274" width="2.28515625" style="161" customWidth="1"/>
    <col min="4275" max="4298" width="0" style="161" hidden="1" customWidth="1"/>
    <col min="4299" max="4299" width="0.28515625" style="161" customWidth="1"/>
    <col min="4300" max="4306" width="0" style="161" hidden="1" customWidth="1"/>
    <col min="4307" max="4362" width="10" style="161"/>
    <col min="4363" max="4363" width="102" style="161" bestFit="1" customWidth="1"/>
    <col min="4364" max="4432" width="0" style="161" hidden="1" customWidth="1"/>
    <col min="4433" max="4433" width="28.7109375" style="161" bestFit="1" customWidth="1"/>
    <col min="4434" max="4434" width="40.140625" style="161" bestFit="1" customWidth="1"/>
    <col min="4435" max="4435" width="35.140625" style="161" bestFit="1" customWidth="1"/>
    <col min="4436" max="4456" width="0" style="161" hidden="1" customWidth="1"/>
    <col min="4457" max="4457" width="40.140625" style="161" bestFit="1" customWidth="1"/>
    <col min="4458" max="4458" width="35.140625" style="161" bestFit="1" customWidth="1"/>
    <col min="4459" max="4476" width="12.5703125" style="161" customWidth="1"/>
    <col min="4477" max="4501" width="10" style="161" customWidth="1"/>
    <col min="4502" max="4502" width="9.5703125" style="161" customWidth="1"/>
    <col min="4503" max="4520" width="0" style="161" hidden="1" customWidth="1"/>
    <col min="4521" max="4521" width="1.140625" style="161" customWidth="1"/>
    <col min="4522" max="4529" width="0" style="161" hidden="1" customWidth="1"/>
    <col min="4530" max="4530" width="2.28515625" style="161" customWidth="1"/>
    <col min="4531" max="4554" width="0" style="161" hidden="1" customWidth="1"/>
    <col min="4555" max="4555" width="0.28515625" style="161" customWidth="1"/>
    <col min="4556" max="4562" width="0" style="161" hidden="1" customWidth="1"/>
    <col min="4563" max="4618" width="10" style="161"/>
    <col min="4619" max="4619" width="102" style="161" bestFit="1" customWidth="1"/>
    <col min="4620" max="4688" width="0" style="161" hidden="1" customWidth="1"/>
    <col min="4689" max="4689" width="28.7109375" style="161" bestFit="1" customWidth="1"/>
    <col min="4690" max="4690" width="40.140625" style="161" bestFit="1" customWidth="1"/>
    <col min="4691" max="4691" width="35.140625" style="161" bestFit="1" customWidth="1"/>
    <col min="4692" max="4712" width="0" style="161" hidden="1" customWidth="1"/>
    <col min="4713" max="4713" width="40.140625" style="161" bestFit="1" customWidth="1"/>
    <col min="4714" max="4714" width="35.140625" style="161" bestFit="1" customWidth="1"/>
    <col min="4715" max="4732" width="12.5703125" style="161" customWidth="1"/>
    <col min="4733" max="4757" width="10" style="161" customWidth="1"/>
    <col min="4758" max="4758" width="9.5703125" style="161" customWidth="1"/>
    <col min="4759" max="4776" width="0" style="161" hidden="1" customWidth="1"/>
    <col min="4777" max="4777" width="1.140625" style="161" customWidth="1"/>
    <col min="4778" max="4785" width="0" style="161" hidden="1" customWidth="1"/>
    <col min="4786" max="4786" width="2.28515625" style="161" customWidth="1"/>
    <col min="4787" max="4810" width="0" style="161" hidden="1" customWidth="1"/>
    <col min="4811" max="4811" width="0.28515625" style="161" customWidth="1"/>
    <col min="4812" max="4818" width="0" style="161" hidden="1" customWidth="1"/>
    <col min="4819" max="4874" width="10" style="161"/>
    <col min="4875" max="4875" width="102" style="161" bestFit="1" customWidth="1"/>
    <col min="4876" max="4944" width="0" style="161" hidden="1" customWidth="1"/>
    <col min="4945" max="4945" width="28.7109375" style="161" bestFit="1" customWidth="1"/>
    <col min="4946" max="4946" width="40.140625" style="161" bestFit="1" customWidth="1"/>
    <col min="4947" max="4947" width="35.140625" style="161" bestFit="1" customWidth="1"/>
    <col min="4948" max="4968" width="0" style="161" hidden="1" customWidth="1"/>
    <col min="4969" max="4969" width="40.140625" style="161" bestFit="1" customWidth="1"/>
    <col min="4970" max="4970" width="35.140625" style="161" bestFit="1" customWidth="1"/>
    <col min="4971" max="4988" width="12.5703125" style="161" customWidth="1"/>
    <col min="4989" max="5013" width="10" style="161" customWidth="1"/>
    <col min="5014" max="5014" width="9.5703125" style="161" customWidth="1"/>
    <col min="5015" max="5032" width="0" style="161" hidden="1" customWidth="1"/>
    <col min="5033" max="5033" width="1.140625" style="161" customWidth="1"/>
    <col min="5034" max="5041" width="0" style="161" hidden="1" customWidth="1"/>
    <col min="5042" max="5042" width="2.28515625" style="161" customWidth="1"/>
    <col min="5043" max="5066" width="0" style="161" hidden="1" customWidth="1"/>
    <col min="5067" max="5067" width="0.28515625" style="161" customWidth="1"/>
    <col min="5068" max="5074" width="0" style="161" hidden="1" customWidth="1"/>
    <col min="5075" max="5130" width="10" style="161"/>
    <col min="5131" max="5131" width="102" style="161" bestFit="1" customWidth="1"/>
    <col min="5132" max="5200" width="0" style="161" hidden="1" customWidth="1"/>
    <col min="5201" max="5201" width="28.7109375" style="161" bestFit="1" customWidth="1"/>
    <col min="5202" max="5202" width="40.140625" style="161" bestFit="1" customWidth="1"/>
    <col min="5203" max="5203" width="35.140625" style="161" bestFit="1" customWidth="1"/>
    <col min="5204" max="5224" width="0" style="161" hidden="1" customWidth="1"/>
    <col min="5225" max="5225" width="40.140625" style="161" bestFit="1" customWidth="1"/>
    <col min="5226" max="5226" width="35.140625" style="161" bestFit="1" customWidth="1"/>
    <col min="5227" max="5244" width="12.5703125" style="161" customWidth="1"/>
    <col min="5245" max="5269" width="10" style="161" customWidth="1"/>
    <col min="5270" max="5270" width="9.5703125" style="161" customWidth="1"/>
    <col min="5271" max="5288" width="0" style="161" hidden="1" customWidth="1"/>
    <col min="5289" max="5289" width="1.140625" style="161" customWidth="1"/>
    <col min="5290" max="5297" width="0" style="161" hidden="1" customWidth="1"/>
    <col min="5298" max="5298" width="2.28515625" style="161" customWidth="1"/>
    <col min="5299" max="5322" width="0" style="161" hidden="1" customWidth="1"/>
    <col min="5323" max="5323" width="0.28515625" style="161" customWidth="1"/>
    <col min="5324" max="5330" width="0" style="161" hidden="1" customWidth="1"/>
    <col min="5331" max="5386" width="10" style="161"/>
    <col min="5387" max="5387" width="102" style="161" bestFit="1" customWidth="1"/>
    <col min="5388" max="5456" width="0" style="161" hidden="1" customWidth="1"/>
    <col min="5457" max="5457" width="28.7109375" style="161" bestFit="1" customWidth="1"/>
    <col min="5458" max="5458" width="40.140625" style="161" bestFit="1" customWidth="1"/>
    <col min="5459" max="5459" width="35.140625" style="161" bestFit="1" customWidth="1"/>
    <col min="5460" max="5480" width="0" style="161" hidden="1" customWidth="1"/>
    <col min="5481" max="5481" width="40.140625" style="161" bestFit="1" customWidth="1"/>
    <col min="5482" max="5482" width="35.140625" style="161" bestFit="1" customWidth="1"/>
    <col min="5483" max="5500" width="12.5703125" style="161" customWidth="1"/>
    <col min="5501" max="5525" width="10" style="161" customWidth="1"/>
    <col min="5526" max="5526" width="9.5703125" style="161" customWidth="1"/>
    <col min="5527" max="5544" width="0" style="161" hidden="1" customWidth="1"/>
    <col min="5545" max="5545" width="1.140625" style="161" customWidth="1"/>
    <col min="5546" max="5553" width="0" style="161" hidden="1" customWidth="1"/>
    <col min="5554" max="5554" width="2.28515625" style="161" customWidth="1"/>
    <col min="5555" max="5578" width="0" style="161" hidden="1" customWidth="1"/>
    <col min="5579" max="5579" width="0.28515625" style="161" customWidth="1"/>
    <col min="5580" max="5586" width="0" style="161" hidden="1" customWidth="1"/>
    <col min="5587" max="5642" width="10" style="161"/>
    <col min="5643" max="5643" width="102" style="161" bestFit="1" customWidth="1"/>
    <col min="5644" max="5712" width="0" style="161" hidden="1" customWidth="1"/>
    <col min="5713" max="5713" width="28.7109375" style="161" bestFit="1" customWidth="1"/>
    <col min="5714" max="5714" width="40.140625" style="161" bestFit="1" customWidth="1"/>
    <col min="5715" max="5715" width="35.140625" style="161" bestFit="1" customWidth="1"/>
    <col min="5716" max="5736" width="0" style="161" hidden="1" customWidth="1"/>
    <col min="5737" max="5737" width="40.140625" style="161" bestFit="1" customWidth="1"/>
    <col min="5738" max="5738" width="35.140625" style="161" bestFit="1" customWidth="1"/>
    <col min="5739" max="5756" width="12.5703125" style="161" customWidth="1"/>
    <col min="5757" max="5781" width="10" style="161" customWidth="1"/>
    <col min="5782" max="5782" width="9.5703125" style="161" customWidth="1"/>
    <col min="5783" max="5800" width="0" style="161" hidden="1" customWidth="1"/>
    <col min="5801" max="5801" width="1.140625" style="161" customWidth="1"/>
    <col min="5802" max="5809" width="0" style="161" hidden="1" customWidth="1"/>
    <col min="5810" max="5810" width="2.28515625" style="161" customWidth="1"/>
    <col min="5811" max="5834" width="0" style="161" hidden="1" customWidth="1"/>
    <col min="5835" max="5835" width="0.28515625" style="161" customWidth="1"/>
    <col min="5836" max="5842" width="0" style="161" hidden="1" customWidth="1"/>
    <col min="5843" max="5898" width="10" style="161"/>
    <col min="5899" max="5899" width="102" style="161" bestFit="1" customWidth="1"/>
    <col min="5900" max="5968" width="0" style="161" hidden="1" customWidth="1"/>
    <col min="5969" max="5969" width="28.7109375" style="161" bestFit="1" customWidth="1"/>
    <col min="5970" max="5970" width="40.140625" style="161" bestFit="1" customWidth="1"/>
    <col min="5971" max="5971" width="35.140625" style="161" bestFit="1" customWidth="1"/>
    <col min="5972" max="5992" width="0" style="161" hidden="1" customWidth="1"/>
    <col min="5993" max="5993" width="40.140625" style="161" bestFit="1" customWidth="1"/>
    <col min="5994" max="5994" width="35.140625" style="161" bestFit="1" customWidth="1"/>
    <col min="5995" max="6012" width="12.5703125" style="161" customWidth="1"/>
    <col min="6013" max="6037" width="10" style="161" customWidth="1"/>
    <col min="6038" max="6038" width="9.5703125" style="161" customWidth="1"/>
    <col min="6039" max="6056" width="0" style="161" hidden="1" customWidth="1"/>
    <col min="6057" max="6057" width="1.140625" style="161" customWidth="1"/>
    <col min="6058" max="6065" width="0" style="161" hidden="1" customWidth="1"/>
    <col min="6066" max="6066" width="2.28515625" style="161" customWidth="1"/>
    <col min="6067" max="6090" width="0" style="161" hidden="1" customWidth="1"/>
    <col min="6091" max="6091" width="0.28515625" style="161" customWidth="1"/>
    <col min="6092" max="6098" width="0" style="161" hidden="1" customWidth="1"/>
    <col min="6099" max="6154" width="10" style="161"/>
    <col min="6155" max="6155" width="102" style="161" bestFit="1" customWidth="1"/>
    <col min="6156" max="6224" width="0" style="161" hidden="1" customWidth="1"/>
    <col min="6225" max="6225" width="28.7109375" style="161" bestFit="1" customWidth="1"/>
    <col min="6226" max="6226" width="40.140625" style="161" bestFit="1" customWidth="1"/>
    <col min="6227" max="6227" width="35.140625" style="161" bestFit="1" customWidth="1"/>
    <col min="6228" max="6248" width="0" style="161" hidden="1" customWidth="1"/>
    <col min="6249" max="6249" width="40.140625" style="161" bestFit="1" customWidth="1"/>
    <col min="6250" max="6250" width="35.140625" style="161" bestFit="1" customWidth="1"/>
    <col min="6251" max="6268" width="12.5703125" style="161" customWidth="1"/>
    <col min="6269" max="6293" width="10" style="161" customWidth="1"/>
    <col min="6294" max="6294" width="9.5703125" style="161" customWidth="1"/>
    <col min="6295" max="6312" width="0" style="161" hidden="1" customWidth="1"/>
    <col min="6313" max="6313" width="1.140625" style="161" customWidth="1"/>
    <col min="6314" max="6321" width="0" style="161" hidden="1" customWidth="1"/>
    <col min="6322" max="6322" width="2.28515625" style="161" customWidth="1"/>
    <col min="6323" max="6346" width="0" style="161" hidden="1" customWidth="1"/>
    <col min="6347" max="6347" width="0.28515625" style="161" customWidth="1"/>
    <col min="6348" max="6354" width="0" style="161" hidden="1" customWidth="1"/>
    <col min="6355" max="6410" width="10" style="161"/>
    <col min="6411" max="6411" width="102" style="161" bestFit="1" customWidth="1"/>
    <col min="6412" max="6480" width="0" style="161" hidden="1" customWidth="1"/>
    <col min="6481" max="6481" width="28.7109375" style="161" bestFit="1" customWidth="1"/>
    <col min="6482" max="6482" width="40.140625" style="161" bestFit="1" customWidth="1"/>
    <col min="6483" max="6483" width="35.140625" style="161" bestFit="1" customWidth="1"/>
    <col min="6484" max="6504" width="0" style="161" hidden="1" customWidth="1"/>
    <col min="6505" max="6505" width="40.140625" style="161" bestFit="1" customWidth="1"/>
    <col min="6506" max="6506" width="35.140625" style="161" bestFit="1" customWidth="1"/>
    <col min="6507" max="6524" width="12.5703125" style="161" customWidth="1"/>
    <col min="6525" max="6549" width="10" style="161" customWidth="1"/>
    <col min="6550" max="6550" width="9.5703125" style="161" customWidth="1"/>
    <col min="6551" max="6568" width="0" style="161" hidden="1" customWidth="1"/>
    <col min="6569" max="6569" width="1.140625" style="161" customWidth="1"/>
    <col min="6570" max="6577" width="0" style="161" hidden="1" customWidth="1"/>
    <col min="6578" max="6578" width="2.28515625" style="161" customWidth="1"/>
    <col min="6579" max="6602" width="0" style="161" hidden="1" customWidth="1"/>
    <col min="6603" max="6603" width="0.28515625" style="161" customWidth="1"/>
    <col min="6604" max="6610" width="0" style="161" hidden="1" customWidth="1"/>
    <col min="6611" max="6666" width="10" style="161"/>
    <col min="6667" max="6667" width="102" style="161" bestFit="1" customWidth="1"/>
    <col min="6668" max="6736" width="0" style="161" hidden="1" customWidth="1"/>
    <col min="6737" max="6737" width="28.7109375" style="161" bestFit="1" customWidth="1"/>
    <col min="6738" max="6738" width="40.140625" style="161" bestFit="1" customWidth="1"/>
    <col min="6739" max="6739" width="35.140625" style="161" bestFit="1" customWidth="1"/>
    <col min="6740" max="6760" width="0" style="161" hidden="1" customWidth="1"/>
    <col min="6761" max="6761" width="40.140625" style="161" bestFit="1" customWidth="1"/>
    <col min="6762" max="6762" width="35.140625" style="161" bestFit="1" customWidth="1"/>
    <col min="6763" max="6780" width="12.5703125" style="161" customWidth="1"/>
    <col min="6781" max="6805" width="10" style="161" customWidth="1"/>
    <col min="6806" max="6806" width="9.5703125" style="161" customWidth="1"/>
    <col min="6807" max="6824" width="0" style="161" hidden="1" customWidth="1"/>
    <col min="6825" max="6825" width="1.140625" style="161" customWidth="1"/>
    <col min="6826" max="6833" width="0" style="161" hidden="1" customWidth="1"/>
    <col min="6834" max="6834" width="2.28515625" style="161" customWidth="1"/>
    <col min="6835" max="6858" width="0" style="161" hidden="1" customWidth="1"/>
    <col min="6859" max="6859" width="0.28515625" style="161" customWidth="1"/>
    <col min="6860" max="6866" width="0" style="161" hidden="1" customWidth="1"/>
    <col min="6867" max="6922" width="10" style="161"/>
    <col min="6923" max="6923" width="102" style="161" bestFit="1" customWidth="1"/>
    <col min="6924" max="6992" width="0" style="161" hidden="1" customWidth="1"/>
    <col min="6993" max="6993" width="28.7109375" style="161" bestFit="1" customWidth="1"/>
    <col min="6994" max="6994" width="40.140625" style="161" bestFit="1" customWidth="1"/>
    <col min="6995" max="6995" width="35.140625" style="161" bestFit="1" customWidth="1"/>
    <col min="6996" max="7016" width="0" style="161" hidden="1" customWidth="1"/>
    <col min="7017" max="7017" width="40.140625" style="161" bestFit="1" customWidth="1"/>
    <col min="7018" max="7018" width="35.140625" style="161" bestFit="1" customWidth="1"/>
    <col min="7019" max="7036" width="12.5703125" style="161" customWidth="1"/>
    <col min="7037" max="7061" width="10" style="161" customWidth="1"/>
    <col min="7062" max="7062" width="9.5703125" style="161" customWidth="1"/>
    <col min="7063" max="7080" width="0" style="161" hidden="1" customWidth="1"/>
    <col min="7081" max="7081" width="1.140625" style="161" customWidth="1"/>
    <col min="7082" max="7089" width="0" style="161" hidden="1" customWidth="1"/>
    <col min="7090" max="7090" width="2.28515625" style="161" customWidth="1"/>
    <col min="7091" max="7114" width="0" style="161" hidden="1" customWidth="1"/>
    <col min="7115" max="7115" width="0.28515625" style="161" customWidth="1"/>
    <col min="7116" max="7122" width="0" style="161" hidden="1" customWidth="1"/>
    <col min="7123" max="7178" width="10" style="161"/>
    <col min="7179" max="7179" width="102" style="161" bestFit="1" customWidth="1"/>
    <col min="7180" max="7248" width="0" style="161" hidden="1" customWidth="1"/>
    <col min="7249" max="7249" width="28.7109375" style="161" bestFit="1" customWidth="1"/>
    <col min="7250" max="7250" width="40.140625" style="161" bestFit="1" customWidth="1"/>
    <col min="7251" max="7251" width="35.140625" style="161" bestFit="1" customWidth="1"/>
    <col min="7252" max="7272" width="0" style="161" hidden="1" customWidth="1"/>
    <col min="7273" max="7273" width="40.140625" style="161" bestFit="1" customWidth="1"/>
    <col min="7274" max="7274" width="35.140625" style="161" bestFit="1" customWidth="1"/>
    <col min="7275" max="7292" width="12.5703125" style="161" customWidth="1"/>
    <col min="7293" max="7317" width="10" style="161" customWidth="1"/>
    <col min="7318" max="7318" width="9.5703125" style="161" customWidth="1"/>
    <col min="7319" max="7336" width="0" style="161" hidden="1" customWidth="1"/>
    <col min="7337" max="7337" width="1.140625" style="161" customWidth="1"/>
    <col min="7338" max="7345" width="0" style="161" hidden="1" customWidth="1"/>
    <col min="7346" max="7346" width="2.28515625" style="161" customWidth="1"/>
    <col min="7347" max="7370" width="0" style="161" hidden="1" customWidth="1"/>
    <col min="7371" max="7371" width="0.28515625" style="161" customWidth="1"/>
    <col min="7372" max="7378" width="0" style="161" hidden="1" customWidth="1"/>
    <col min="7379" max="7434" width="10" style="161"/>
    <col min="7435" max="7435" width="102" style="161" bestFit="1" customWidth="1"/>
    <col min="7436" max="7504" width="0" style="161" hidden="1" customWidth="1"/>
    <col min="7505" max="7505" width="28.7109375" style="161" bestFit="1" customWidth="1"/>
    <col min="7506" max="7506" width="40.140625" style="161" bestFit="1" customWidth="1"/>
    <col min="7507" max="7507" width="35.140625" style="161" bestFit="1" customWidth="1"/>
    <col min="7508" max="7528" width="0" style="161" hidden="1" customWidth="1"/>
    <col min="7529" max="7529" width="40.140625" style="161" bestFit="1" customWidth="1"/>
    <col min="7530" max="7530" width="35.140625" style="161" bestFit="1" customWidth="1"/>
    <col min="7531" max="7548" width="12.5703125" style="161" customWidth="1"/>
    <col min="7549" max="7573" width="10" style="161" customWidth="1"/>
    <col min="7574" max="7574" width="9.5703125" style="161" customWidth="1"/>
    <col min="7575" max="7592" width="0" style="161" hidden="1" customWidth="1"/>
    <col min="7593" max="7593" width="1.140625" style="161" customWidth="1"/>
    <col min="7594" max="7601" width="0" style="161" hidden="1" customWidth="1"/>
    <col min="7602" max="7602" width="2.28515625" style="161" customWidth="1"/>
    <col min="7603" max="7626" width="0" style="161" hidden="1" customWidth="1"/>
    <col min="7627" max="7627" width="0.28515625" style="161" customWidth="1"/>
    <col min="7628" max="7634" width="0" style="161" hidden="1" customWidth="1"/>
    <col min="7635" max="7690" width="10" style="161"/>
    <col min="7691" max="7691" width="102" style="161" bestFit="1" customWidth="1"/>
    <col min="7692" max="7760" width="0" style="161" hidden="1" customWidth="1"/>
    <col min="7761" max="7761" width="28.7109375" style="161" bestFit="1" customWidth="1"/>
    <col min="7762" max="7762" width="40.140625" style="161" bestFit="1" customWidth="1"/>
    <col min="7763" max="7763" width="35.140625" style="161" bestFit="1" customWidth="1"/>
    <col min="7764" max="7784" width="0" style="161" hidden="1" customWidth="1"/>
    <col min="7785" max="7785" width="40.140625" style="161" bestFit="1" customWidth="1"/>
    <col min="7786" max="7786" width="35.140625" style="161" bestFit="1" customWidth="1"/>
    <col min="7787" max="7804" width="12.5703125" style="161" customWidth="1"/>
    <col min="7805" max="7829" width="10" style="161" customWidth="1"/>
    <col min="7830" max="7830" width="9.5703125" style="161" customWidth="1"/>
    <col min="7831" max="7848" width="0" style="161" hidden="1" customWidth="1"/>
    <col min="7849" max="7849" width="1.140625" style="161" customWidth="1"/>
    <col min="7850" max="7857" width="0" style="161" hidden="1" customWidth="1"/>
    <col min="7858" max="7858" width="2.28515625" style="161" customWidth="1"/>
    <col min="7859" max="7882" width="0" style="161" hidden="1" customWidth="1"/>
    <col min="7883" max="7883" width="0.28515625" style="161" customWidth="1"/>
    <col min="7884" max="7890" width="0" style="161" hidden="1" customWidth="1"/>
    <col min="7891" max="7946" width="10" style="161"/>
    <col min="7947" max="7947" width="102" style="161" bestFit="1" customWidth="1"/>
    <col min="7948" max="8016" width="0" style="161" hidden="1" customWidth="1"/>
    <col min="8017" max="8017" width="28.7109375" style="161" bestFit="1" customWidth="1"/>
    <col min="8018" max="8018" width="40.140625" style="161" bestFit="1" customWidth="1"/>
    <col min="8019" max="8019" width="35.140625" style="161" bestFit="1" customWidth="1"/>
    <col min="8020" max="8040" width="0" style="161" hidden="1" customWidth="1"/>
    <col min="8041" max="8041" width="40.140625" style="161" bestFit="1" customWidth="1"/>
    <col min="8042" max="8042" width="35.140625" style="161" bestFit="1" customWidth="1"/>
    <col min="8043" max="8060" width="12.5703125" style="161" customWidth="1"/>
    <col min="8061" max="8085" width="10" style="161" customWidth="1"/>
    <col min="8086" max="8086" width="9.5703125" style="161" customWidth="1"/>
    <col min="8087" max="8104" width="0" style="161" hidden="1" customWidth="1"/>
    <col min="8105" max="8105" width="1.140625" style="161" customWidth="1"/>
    <col min="8106" max="8113" width="0" style="161" hidden="1" customWidth="1"/>
    <col min="8114" max="8114" width="2.28515625" style="161" customWidth="1"/>
    <col min="8115" max="8138" width="0" style="161" hidden="1" customWidth="1"/>
    <col min="8139" max="8139" width="0.28515625" style="161" customWidth="1"/>
    <col min="8140" max="8146" width="0" style="161" hidden="1" customWidth="1"/>
    <col min="8147" max="8202" width="10" style="161"/>
    <col min="8203" max="8203" width="102" style="161" bestFit="1" customWidth="1"/>
    <col min="8204" max="8272" width="0" style="161" hidden="1" customWidth="1"/>
    <col min="8273" max="8273" width="28.7109375" style="161" bestFit="1" customWidth="1"/>
    <col min="8274" max="8274" width="40.140625" style="161" bestFit="1" customWidth="1"/>
    <col min="8275" max="8275" width="35.140625" style="161" bestFit="1" customWidth="1"/>
    <col min="8276" max="8296" width="0" style="161" hidden="1" customWidth="1"/>
    <col min="8297" max="8297" width="40.140625" style="161" bestFit="1" customWidth="1"/>
    <col min="8298" max="8298" width="35.140625" style="161" bestFit="1" customWidth="1"/>
    <col min="8299" max="8316" width="12.5703125" style="161" customWidth="1"/>
    <col min="8317" max="8341" width="10" style="161" customWidth="1"/>
    <col min="8342" max="8342" width="9.5703125" style="161" customWidth="1"/>
    <col min="8343" max="8360" width="0" style="161" hidden="1" customWidth="1"/>
    <col min="8361" max="8361" width="1.140625" style="161" customWidth="1"/>
    <col min="8362" max="8369" width="0" style="161" hidden="1" customWidth="1"/>
    <col min="8370" max="8370" width="2.28515625" style="161" customWidth="1"/>
    <col min="8371" max="8394" width="0" style="161" hidden="1" customWidth="1"/>
    <col min="8395" max="8395" width="0.28515625" style="161" customWidth="1"/>
    <col min="8396" max="8402" width="0" style="161" hidden="1" customWidth="1"/>
    <col min="8403" max="8458" width="10" style="161"/>
    <col min="8459" max="8459" width="102" style="161" bestFit="1" customWidth="1"/>
    <col min="8460" max="8528" width="0" style="161" hidden="1" customWidth="1"/>
    <col min="8529" max="8529" width="28.7109375" style="161" bestFit="1" customWidth="1"/>
    <col min="8530" max="8530" width="40.140625" style="161" bestFit="1" customWidth="1"/>
    <col min="8531" max="8531" width="35.140625" style="161" bestFit="1" customWidth="1"/>
    <col min="8532" max="8552" width="0" style="161" hidden="1" customWidth="1"/>
    <col min="8553" max="8553" width="40.140625" style="161" bestFit="1" customWidth="1"/>
    <col min="8554" max="8554" width="35.140625" style="161" bestFit="1" customWidth="1"/>
    <col min="8555" max="8572" width="12.5703125" style="161" customWidth="1"/>
    <col min="8573" max="8597" width="10" style="161" customWidth="1"/>
    <col min="8598" max="8598" width="9.5703125" style="161" customWidth="1"/>
    <col min="8599" max="8616" width="0" style="161" hidden="1" customWidth="1"/>
    <col min="8617" max="8617" width="1.140625" style="161" customWidth="1"/>
    <col min="8618" max="8625" width="0" style="161" hidden="1" customWidth="1"/>
    <col min="8626" max="8626" width="2.28515625" style="161" customWidth="1"/>
    <col min="8627" max="8650" width="0" style="161" hidden="1" customWidth="1"/>
    <col min="8651" max="8651" width="0.28515625" style="161" customWidth="1"/>
    <col min="8652" max="8658" width="0" style="161" hidden="1" customWidth="1"/>
    <col min="8659" max="8714" width="10" style="161"/>
    <col min="8715" max="8715" width="102" style="161" bestFit="1" customWidth="1"/>
    <col min="8716" max="8784" width="0" style="161" hidden="1" customWidth="1"/>
    <col min="8785" max="8785" width="28.7109375" style="161" bestFit="1" customWidth="1"/>
    <col min="8786" max="8786" width="40.140625" style="161" bestFit="1" customWidth="1"/>
    <col min="8787" max="8787" width="35.140625" style="161" bestFit="1" customWidth="1"/>
    <col min="8788" max="8808" width="0" style="161" hidden="1" customWidth="1"/>
    <col min="8809" max="8809" width="40.140625" style="161" bestFit="1" customWidth="1"/>
    <col min="8810" max="8810" width="35.140625" style="161" bestFit="1" customWidth="1"/>
    <col min="8811" max="8828" width="12.5703125" style="161" customWidth="1"/>
    <col min="8829" max="8853" width="10" style="161" customWidth="1"/>
    <col min="8854" max="8854" width="9.5703125" style="161" customWidth="1"/>
    <col min="8855" max="8872" width="0" style="161" hidden="1" customWidth="1"/>
    <col min="8873" max="8873" width="1.140625" style="161" customWidth="1"/>
    <col min="8874" max="8881" width="0" style="161" hidden="1" customWidth="1"/>
    <col min="8882" max="8882" width="2.28515625" style="161" customWidth="1"/>
    <col min="8883" max="8906" width="0" style="161" hidden="1" customWidth="1"/>
    <col min="8907" max="8907" width="0.28515625" style="161" customWidth="1"/>
    <col min="8908" max="8914" width="0" style="161" hidden="1" customWidth="1"/>
    <col min="8915" max="8970" width="10" style="161"/>
    <col min="8971" max="8971" width="102" style="161" bestFit="1" customWidth="1"/>
    <col min="8972" max="9040" width="0" style="161" hidden="1" customWidth="1"/>
    <col min="9041" max="9041" width="28.7109375" style="161" bestFit="1" customWidth="1"/>
    <col min="9042" max="9042" width="40.140625" style="161" bestFit="1" customWidth="1"/>
    <col min="9043" max="9043" width="35.140625" style="161" bestFit="1" customWidth="1"/>
    <col min="9044" max="9064" width="0" style="161" hidden="1" customWidth="1"/>
    <col min="9065" max="9065" width="40.140625" style="161" bestFit="1" customWidth="1"/>
    <col min="9066" max="9066" width="35.140625" style="161" bestFit="1" customWidth="1"/>
    <col min="9067" max="9084" width="12.5703125" style="161" customWidth="1"/>
    <col min="9085" max="9109" width="10" style="161" customWidth="1"/>
    <col min="9110" max="9110" width="9.5703125" style="161" customWidth="1"/>
    <col min="9111" max="9128" width="0" style="161" hidden="1" customWidth="1"/>
    <col min="9129" max="9129" width="1.140625" style="161" customWidth="1"/>
    <col min="9130" max="9137" width="0" style="161" hidden="1" customWidth="1"/>
    <col min="9138" max="9138" width="2.28515625" style="161" customWidth="1"/>
    <col min="9139" max="9162" width="0" style="161" hidden="1" customWidth="1"/>
    <col min="9163" max="9163" width="0.28515625" style="161" customWidth="1"/>
    <col min="9164" max="9170" width="0" style="161" hidden="1" customWidth="1"/>
    <col min="9171" max="9226" width="10" style="161"/>
    <col min="9227" max="9227" width="102" style="161" bestFit="1" customWidth="1"/>
    <col min="9228" max="9296" width="0" style="161" hidden="1" customWidth="1"/>
    <col min="9297" max="9297" width="28.7109375" style="161" bestFit="1" customWidth="1"/>
    <col min="9298" max="9298" width="40.140625" style="161" bestFit="1" customWidth="1"/>
    <col min="9299" max="9299" width="35.140625" style="161" bestFit="1" customWidth="1"/>
    <col min="9300" max="9320" width="0" style="161" hidden="1" customWidth="1"/>
    <col min="9321" max="9321" width="40.140625" style="161" bestFit="1" customWidth="1"/>
    <col min="9322" max="9322" width="35.140625" style="161" bestFit="1" customWidth="1"/>
    <col min="9323" max="9340" width="12.5703125" style="161" customWidth="1"/>
    <col min="9341" max="9365" width="10" style="161" customWidth="1"/>
    <col min="9366" max="9366" width="9.5703125" style="161" customWidth="1"/>
    <col min="9367" max="9384" width="0" style="161" hidden="1" customWidth="1"/>
    <col min="9385" max="9385" width="1.140625" style="161" customWidth="1"/>
    <col min="9386" max="9393" width="0" style="161" hidden="1" customWidth="1"/>
    <col min="9394" max="9394" width="2.28515625" style="161" customWidth="1"/>
    <col min="9395" max="9418" width="0" style="161" hidden="1" customWidth="1"/>
    <col min="9419" max="9419" width="0.28515625" style="161" customWidth="1"/>
    <col min="9420" max="9426" width="0" style="161" hidden="1" customWidth="1"/>
    <col min="9427" max="9482" width="10" style="161"/>
    <col min="9483" max="9483" width="102" style="161" bestFit="1" customWidth="1"/>
    <col min="9484" max="9552" width="0" style="161" hidden="1" customWidth="1"/>
    <col min="9553" max="9553" width="28.7109375" style="161" bestFit="1" customWidth="1"/>
    <col min="9554" max="9554" width="40.140625" style="161" bestFit="1" customWidth="1"/>
    <col min="9555" max="9555" width="35.140625" style="161" bestFit="1" customWidth="1"/>
    <col min="9556" max="9576" width="0" style="161" hidden="1" customWidth="1"/>
    <col min="9577" max="9577" width="40.140625" style="161" bestFit="1" customWidth="1"/>
    <col min="9578" max="9578" width="35.140625" style="161" bestFit="1" customWidth="1"/>
    <col min="9579" max="9596" width="12.5703125" style="161" customWidth="1"/>
    <col min="9597" max="9621" width="10" style="161" customWidth="1"/>
    <col min="9622" max="9622" width="9.5703125" style="161" customWidth="1"/>
    <col min="9623" max="9640" width="0" style="161" hidden="1" customWidth="1"/>
    <col min="9641" max="9641" width="1.140625" style="161" customWidth="1"/>
    <col min="9642" max="9649" width="0" style="161" hidden="1" customWidth="1"/>
    <col min="9650" max="9650" width="2.28515625" style="161" customWidth="1"/>
    <col min="9651" max="9674" width="0" style="161" hidden="1" customWidth="1"/>
    <col min="9675" max="9675" width="0.28515625" style="161" customWidth="1"/>
    <col min="9676" max="9682" width="0" style="161" hidden="1" customWidth="1"/>
    <col min="9683" max="9738" width="10" style="161"/>
    <col min="9739" max="9739" width="102" style="161" bestFit="1" customWidth="1"/>
    <col min="9740" max="9808" width="0" style="161" hidden="1" customWidth="1"/>
    <col min="9809" max="9809" width="28.7109375" style="161" bestFit="1" customWidth="1"/>
    <col min="9810" max="9810" width="40.140625" style="161" bestFit="1" customWidth="1"/>
    <col min="9811" max="9811" width="35.140625" style="161" bestFit="1" customWidth="1"/>
    <col min="9812" max="9832" width="0" style="161" hidden="1" customWidth="1"/>
    <col min="9833" max="9833" width="40.140625" style="161" bestFit="1" customWidth="1"/>
    <col min="9834" max="9834" width="35.140625" style="161" bestFit="1" customWidth="1"/>
    <col min="9835" max="9852" width="12.5703125" style="161" customWidth="1"/>
    <col min="9853" max="9877" width="10" style="161" customWidth="1"/>
    <col min="9878" max="9878" width="9.5703125" style="161" customWidth="1"/>
    <col min="9879" max="9896" width="0" style="161" hidden="1" customWidth="1"/>
    <col min="9897" max="9897" width="1.140625" style="161" customWidth="1"/>
    <col min="9898" max="9905" width="0" style="161" hidden="1" customWidth="1"/>
    <col min="9906" max="9906" width="2.28515625" style="161" customWidth="1"/>
    <col min="9907" max="9930" width="0" style="161" hidden="1" customWidth="1"/>
    <col min="9931" max="9931" width="0.28515625" style="161" customWidth="1"/>
    <col min="9932" max="9938" width="0" style="161" hidden="1" customWidth="1"/>
    <col min="9939" max="9994" width="10" style="161"/>
    <col min="9995" max="9995" width="102" style="161" bestFit="1" customWidth="1"/>
    <col min="9996" max="10064" width="0" style="161" hidden="1" customWidth="1"/>
    <col min="10065" max="10065" width="28.7109375" style="161" bestFit="1" customWidth="1"/>
    <col min="10066" max="10066" width="40.140625" style="161" bestFit="1" customWidth="1"/>
    <col min="10067" max="10067" width="35.140625" style="161" bestFit="1" customWidth="1"/>
    <col min="10068" max="10088" width="0" style="161" hidden="1" customWidth="1"/>
    <col min="10089" max="10089" width="40.140625" style="161" bestFit="1" customWidth="1"/>
    <col min="10090" max="10090" width="35.140625" style="161" bestFit="1" customWidth="1"/>
    <col min="10091" max="10108" width="12.5703125" style="161" customWidth="1"/>
    <col min="10109" max="10133" width="10" style="161" customWidth="1"/>
    <col min="10134" max="10134" width="9.5703125" style="161" customWidth="1"/>
    <col min="10135" max="10152" width="0" style="161" hidden="1" customWidth="1"/>
    <col min="10153" max="10153" width="1.140625" style="161" customWidth="1"/>
    <col min="10154" max="10161" width="0" style="161" hidden="1" customWidth="1"/>
    <col min="10162" max="10162" width="2.28515625" style="161" customWidth="1"/>
    <col min="10163" max="10186" width="0" style="161" hidden="1" customWidth="1"/>
    <col min="10187" max="10187" width="0.28515625" style="161" customWidth="1"/>
    <col min="10188" max="10194" width="0" style="161" hidden="1" customWidth="1"/>
    <col min="10195" max="10250" width="10" style="161"/>
    <col min="10251" max="10251" width="102" style="161" bestFit="1" customWidth="1"/>
    <col min="10252" max="10320" width="0" style="161" hidden="1" customWidth="1"/>
    <col min="10321" max="10321" width="28.7109375" style="161" bestFit="1" customWidth="1"/>
    <col min="10322" max="10322" width="40.140625" style="161" bestFit="1" customWidth="1"/>
    <col min="10323" max="10323" width="35.140625" style="161" bestFit="1" customWidth="1"/>
    <col min="10324" max="10344" width="0" style="161" hidden="1" customWidth="1"/>
    <col min="10345" max="10345" width="40.140625" style="161" bestFit="1" customWidth="1"/>
    <col min="10346" max="10346" width="35.140625" style="161" bestFit="1" customWidth="1"/>
    <col min="10347" max="10364" width="12.5703125" style="161" customWidth="1"/>
    <col min="10365" max="10389" width="10" style="161" customWidth="1"/>
    <col min="10390" max="10390" width="9.5703125" style="161" customWidth="1"/>
    <col min="10391" max="10408" width="0" style="161" hidden="1" customWidth="1"/>
    <col min="10409" max="10409" width="1.140625" style="161" customWidth="1"/>
    <col min="10410" max="10417" width="0" style="161" hidden="1" customWidth="1"/>
    <col min="10418" max="10418" width="2.28515625" style="161" customWidth="1"/>
    <col min="10419" max="10442" width="0" style="161" hidden="1" customWidth="1"/>
    <col min="10443" max="10443" width="0.28515625" style="161" customWidth="1"/>
    <col min="10444" max="10450" width="0" style="161" hidden="1" customWidth="1"/>
    <col min="10451" max="10506" width="10" style="161"/>
    <col min="10507" max="10507" width="102" style="161" bestFit="1" customWidth="1"/>
    <col min="10508" max="10576" width="0" style="161" hidden="1" customWidth="1"/>
    <col min="10577" max="10577" width="28.7109375" style="161" bestFit="1" customWidth="1"/>
    <col min="10578" max="10578" width="40.140625" style="161" bestFit="1" customWidth="1"/>
    <col min="10579" max="10579" width="35.140625" style="161" bestFit="1" customWidth="1"/>
    <col min="10580" max="10600" width="0" style="161" hidden="1" customWidth="1"/>
    <col min="10601" max="10601" width="40.140625" style="161" bestFit="1" customWidth="1"/>
    <col min="10602" max="10602" width="35.140625" style="161" bestFit="1" customWidth="1"/>
    <col min="10603" max="10620" width="12.5703125" style="161" customWidth="1"/>
    <col min="10621" max="10645" width="10" style="161" customWidth="1"/>
    <col min="10646" max="10646" width="9.5703125" style="161" customWidth="1"/>
    <col min="10647" max="10664" width="0" style="161" hidden="1" customWidth="1"/>
    <col min="10665" max="10665" width="1.140625" style="161" customWidth="1"/>
    <col min="10666" max="10673" width="0" style="161" hidden="1" customWidth="1"/>
    <col min="10674" max="10674" width="2.28515625" style="161" customWidth="1"/>
    <col min="10675" max="10698" width="0" style="161" hidden="1" customWidth="1"/>
    <col min="10699" max="10699" width="0.28515625" style="161" customWidth="1"/>
    <col min="10700" max="10706" width="0" style="161" hidden="1" customWidth="1"/>
    <col min="10707" max="10762" width="10" style="161"/>
    <col min="10763" max="10763" width="102" style="161" bestFit="1" customWidth="1"/>
    <col min="10764" max="10832" width="0" style="161" hidden="1" customWidth="1"/>
    <col min="10833" max="10833" width="28.7109375" style="161" bestFit="1" customWidth="1"/>
    <col min="10834" max="10834" width="40.140625" style="161" bestFit="1" customWidth="1"/>
    <col min="10835" max="10835" width="35.140625" style="161" bestFit="1" customWidth="1"/>
    <col min="10836" max="10856" width="0" style="161" hidden="1" customWidth="1"/>
    <col min="10857" max="10857" width="40.140625" style="161" bestFit="1" customWidth="1"/>
    <col min="10858" max="10858" width="35.140625" style="161" bestFit="1" customWidth="1"/>
    <col min="10859" max="10876" width="12.5703125" style="161" customWidth="1"/>
    <col min="10877" max="10901" width="10" style="161" customWidth="1"/>
    <col min="10902" max="10902" width="9.5703125" style="161" customWidth="1"/>
    <col min="10903" max="10920" width="0" style="161" hidden="1" customWidth="1"/>
    <col min="10921" max="10921" width="1.140625" style="161" customWidth="1"/>
    <col min="10922" max="10929" width="0" style="161" hidden="1" customWidth="1"/>
    <col min="10930" max="10930" width="2.28515625" style="161" customWidth="1"/>
    <col min="10931" max="10954" width="0" style="161" hidden="1" customWidth="1"/>
    <col min="10955" max="10955" width="0.28515625" style="161" customWidth="1"/>
    <col min="10956" max="10962" width="0" style="161" hidden="1" customWidth="1"/>
    <col min="10963" max="11018" width="10" style="161"/>
    <col min="11019" max="11019" width="102" style="161" bestFit="1" customWidth="1"/>
    <col min="11020" max="11088" width="0" style="161" hidden="1" customWidth="1"/>
    <col min="11089" max="11089" width="28.7109375" style="161" bestFit="1" customWidth="1"/>
    <col min="11090" max="11090" width="40.140625" style="161" bestFit="1" customWidth="1"/>
    <col min="11091" max="11091" width="35.140625" style="161" bestFit="1" customWidth="1"/>
    <col min="11092" max="11112" width="0" style="161" hidden="1" customWidth="1"/>
    <col min="11113" max="11113" width="40.140625" style="161" bestFit="1" customWidth="1"/>
    <col min="11114" max="11114" width="35.140625" style="161" bestFit="1" customWidth="1"/>
    <col min="11115" max="11132" width="12.5703125" style="161" customWidth="1"/>
    <col min="11133" max="11157" width="10" style="161" customWidth="1"/>
    <col min="11158" max="11158" width="9.5703125" style="161" customWidth="1"/>
    <col min="11159" max="11176" width="0" style="161" hidden="1" customWidth="1"/>
    <col min="11177" max="11177" width="1.140625" style="161" customWidth="1"/>
    <col min="11178" max="11185" width="0" style="161" hidden="1" customWidth="1"/>
    <col min="11186" max="11186" width="2.28515625" style="161" customWidth="1"/>
    <col min="11187" max="11210" width="0" style="161" hidden="1" customWidth="1"/>
    <col min="11211" max="11211" width="0.28515625" style="161" customWidth="1"/>
    <col min="11212" max="11218" width="0" style="161" hidden="1" customWidth="1"/>
    <col min="11219" max="11274" width="10" style="161"/>
    <col min="11275" max="11275" width="102" style="161" bestFit="1" customWidth="1"/>
    <col min="11276" max="11344" width="0" style="161" hidden="1" customWidth="1"/>
    <col min="11345" max="11345" width="28.7109375" style="161" bestFit="1" customWidth="1"/>
    <col min="11346" max="11346" width="40.140625" style="161" bestFit="1" customWidth="1"/>
    <col min="11347" max="11347" width="35.140625" style="161" bestFit="1" customWidth="1"/>
    <col min="11348" max="11368" width="0" style="161" hidden="1" customWidth="1"/>
    <col min="11369" max="11369" width="40.140625" style="161" bestFit="1" customWidth="1"/>
    <col min="11370" max="11370" width="35.140625" style="161" bestFit="1" customWidth="1"/>
    <col min="11371" max="11388" width="12.5703125" style="161" customWidth="1"/>
    <col min="11389" max="11413" width="10" style="161" customWidth="1"/>
    <col min="11414" max="11414" width="9.5703125" style="161" customWidth="1"/>
    <col min="11415" max="11432" width="0" style="161" hidden="1" customWidth="1"/>
    <col min="11433" max="11433" width="1.140625" style="161" customWidth="1"/>
    <col min="11434" max="11441" width="0" style="161" hidden="1" customWidth="1"/>
    <col min="11442" max="11442" width="2.28515625" style="161" customWidth="1"/>
    <col min="11443" max="11466" width="0" style="161" hidden="1" customWidth="1"/>
    <col min="11467" max="11467" width="0.28515625" style="161" customWidth="1"/>
    <col min="11468" max="11474" width="0" style="161" hidden="1" customWidth="1"/>
    <col min="11475" max="11530" width="10" style="161"/>
    <col min="11531" max="11531" width="102" style="161" bestFit="1" customWidth="1"/>
    <col min="11532" max="11600" width="0" style="161" hidden="1" customWidth="1"/>
    <col min="11601" max="11601" width="28.7109375" style="161" bestFit="1" customWidth="1"/>
    <col min="11602" max="11602" width="40.140625" style="161" bestFit="1" customWidth="1"/>
    <col min="11603" max="11603" width="35.140625" style="161" bestFit="1" customWidth="1"/>
    <col min="11604" max="11624" width="0" style="161" hidden="1" customWidth="1"/>
    <col min="11625" max="11625" width="40.140625" style="161" bestFit="1" customWidth="1"/>
    <col min="11626" max="11626" width="35.140625" style="161" bestFit="1" customWidth="1"/>
    <col min="11627" max="11644" width="12.5703125" style="161" customWidth="1"/>
    <col min="11645" max="11669" width="10" style="161" customWidth="1"/>
    <col min="11670" max="11670" width="9.5703125" style="161" customWidth="1"/>
    <col min="11671" max="11688" width="0" style="161" hidden="1" customWidth="1"/>
    <col min="11689" max="11689" width="1.140625" style="161" customWidth="1"/>
    <col min="11690" max="11697" width="0" style="161" hidden="1" customWidth="1"/>
    <col min="11698" max="11698" width="2.28515625" style="161" customWidth="1"/>
    <col min="11699" max="11722" width="0" style="161" hidden="1" customWidth="1"/>
    <col min="11723" max="11723" width="0.28515625" style="161" customWidth="1"/>
    <col min="11724" max="11730" width="0" style="161" hidden="1" customWidth="1"/>
    <col min="11731" max="11786" width="10" style="161"/>
    <col min="11787" max="11787" width="102" style="161" bestFit="1" customWidth="1"/>
    <col min="11788" max="11856" width="0" style="161" hidden="1" customWidth="1"/>
    <col min="11857" max="11857" width="28.7109375" style="161" bestFit="1" customWidth="1"/>
    <col min="11858" max="11858" width="40.140625" style="161" bestFit="1" customWidth="1"/>
    <col min="11859" max="11859" width="35.140625" style="161" bestFit="1" customWidth="1"/>
    <col min="11860" max="11880" width="0" style="161" hidden="1" customWidth="1"/>
    <col min="11881" max="11881" width="40.140625" style="161" bestFit="1" customWidth="1"/>
    <col min="11882" max="11882" width="35.140625" style="161" bestFit="1" customWidth="1"/>
    <col min="11883" max="11900" width="12.5703125" style="161" customWidth="1"/>
    <col min="11901" max="11925" width="10" style="161" customWidth="1"/>
    <col min="11926" max="11926" width="9.5703125" style="161" customWidth="1"/>
    <col min="11927" max="11944" width="0" style="161" hidden="1" customWidth="1"/>
    <col min="11945" max="11945" width="1.140625" style="161" customWidth="1"/>
    <col min="11946" max="11953" width="0" style="161" hidden="1" customWidth="1"/>
    <col min="11954" max="11954" width="2.28515625" style="161" customWidth="1"/>
    <col min="11955" max="11978" width="0" style="161" hidden="1" customWidth="1"/>
    <col min="11979" max="11979" width="0.28515625" style="161" customWidth="1"/>
    <col min="11980" max="11986" width="0" style="161" hidden="1" customWidth="1"/>
    <col min="11987" max="12042" width="10" style="161"/>
    <col min="12043" max="12043" width="102" style="161" bestFit="1" customWidth="1"/>
    <col min="12044" max="12112" width="0" style="161" hidden="1" customWidth="1"/>
    <col min="12113" max="12113" width="28.7109375" style="161" bestFit="1" customWidth="1"/>
    <col min="12114" max="12114" width="40.140625" style="161" bestFit="1" customWidth="1"/>
    <col min="12115" max="12115" width="35.140625" style="161" bestFit="1" customWidth="1"/>
    <col min="12116" max="12136" width="0" style="161" hidden="1" customWidth="1"/>
    <col min="12137" max="12137" width="40.140625" style="161" bestFit="1" customWidth="1"/>
    <col min="12138" max="12138" width="35.140625" style="161" bestFit="1" customWidth="1"/>
    <col min="12139" max="12156" width="12.5703125" style="161" customWidth="1"/>
    <col min="12157" max="12181" width="10" style="161" customWidth="1"/>
    <col min="12182" max="12182" width="9.5703125" style="161" customWidth="1"/>
    <col min="12183" max="12200" width="0" style="161" hidden="1" customWidth="1"/>
    <col min="12201" max="12201" width="1.140625" style="161" customWidth="1"/>
    <col min="12202" max="12209" width="0" style="161" hidden="1" customWidth="1"/>
    <col min="12210" max="12210" width="2.28515625" style="161" customWidth="1"/>
    <col min="12211" max="12234" width="0" style="161" hidden="1" customWidth="1"/>
    <col min="12235" max="12235" width="0.28515625" style="161" customWidth="1"/>
    <col min="12236" max="12242" width="0" style="161" hidden="1" customWidth="1"/>
    <col min="12243" max="12298" width="10" style="161"/>
    <col min="12299" max="12299" width="102" style="161" bestFit="1" customWidth="1"/>
    <col min="12300" max="12368" width="0" style="161" hidden="1" customWidth="1"/>
    <col min="12369" max="12369" width="28.7109375" style="161" bestFit="1" customWidth="1"/>
    <col min="12370" max="12370" width="40.140625" style="161" bestFit="1" customWidth="1"/>
    <col min="12371" max="12371" width="35.140625" style="161" bestFit="1" customWidth="1"/>
    <col min="12372" max="12392" width="0" style="161" hidden="1" customWidth="1"/>
    <col min="12393" max="12393" width="40.140625" style="161" bestFit="1" customWidth="1"/>
    <col min="12394" max="12394" width="35.140625" style="161" bestFit="1" customWidth="1"/>
    <col min="12395" max="12412" width="12.5703125" style="161" customWidth="1"/>
    <col min="12413" max="12437" width="10" style="161" customWidth="1"/>
    <col min="12438" max="12438" width="9.5703125" style="161" customWidth="1"/>
    <col min="12439" max="12456" width="0" style="161" hidden="1" customWidth="1"/>
    <col min="12457" max="12457" width="1.140625" style="161" customWidth="1"/>
    <col min="12458" max="12465" width="0" style="161" hidden="1" customWidth="1"/>
    <col min="12466" max="12466" width="2.28515625" style="161" customWidth="1"/>
    <col min="12467" max="12490" width="0" style="161" hidden="1" customWidth="1"/>
    <col min="12491" max="12491" width="0.28515625" style="161" customWidth="1"/>
    <col min="12492" max="12498" width="0" style="161" hidden="1" customWidth="1"/>
    <col min="12499" max="12554" width="10" style="161"/>
    <col min="12555" max="12555" width="102" style="161" bestFit="1" customWidth="1"/>
    <col min="12556" max="12624" width="0" style="161" hidden="1" customWidth="1"/>
    <col min="12625" max="12625" width="28.7109375" style="161" bestFit="1" customWidth="1"/>
    <col min="12626" max="12626" width="40.140625" style="161" bestFit="1" customWidth="1"/>
    <col min="12627" max="12627" width="35.140625" style="161" bestFit="1" customWidth="1"/>
    <col min="12628" max="12648" width="0" style="161" hidden="1" customWidth="1"/>
    <col min="12649" max="12649" width="40.140625" style="161" bestFit="1" customWidth="1"/>
    <col min="12650" max="12650" width="35.140625" style="161" bestFit="1" customWidth="1"/>
    <col min="12651" max="12668" width="12.5703125" style="161" customWidth="1"/>
    <col min="12669" max="12693" width="10" style="161" customWidth="1"/>
    <col min="12694" max="12694" width="9.5703125" style="161" customWidth="1"/>
    <col min="12695" max="12712" width="0" style="161" hidden="1" customWidth="1"/>
    <col min="12713" max="12713" width="1.140625" style="161" customWidth="1"/>
    <col min="12714" max="12721" width="0" style="161" hidden="1" customWidth="1"/>
    <col min="12722" max="12722" width="2.28515625" style="161" customWidth="1"/>
    <col min="12723" max="12746" width="0" style="161" hidden="1" customWidth="1"/>
    <col min="12747" max="12747" width="0.28515625" style="161" customWidth="1"/>
    <col min="12748" max="12754" width="0" style="161" hidden="1" customWidth="1"/>
    <col min="12755" max="12810" width="10" style="161"/>
    <col min="12811" max="12811" width="102" style="161" bestFit="1" customWidth="1"/>
    <col min="12812" max="12880" width="0" style="161" hidden="1" customWidth="1"/>
    <col min="12881" max="12881" width="28.7109375" style="161" bestFit="1" customWidth="1"/>
    <col min="12882" max="12882" width="40.140625" style="161" bestFit="1" customWidth="1"/>
    <col min="12883" max="12883" width="35.140625" style="161" bestFit="1" customWidth="1"/>
    <col min="12884" max="12904" width="0" style="161" hidden="1" customWidth="1"/>
    <col min="12905" max="12905" width="40.140625" style="161" bestFit="1" customWidth="1"/>
    <col min="12906" max="12906" width="35.140625" style="161" bestFit="1" customWidth="1"/>
    <col min="12907" max="12924" width="12.5703125" style="161" customWidth="1"/>
    <col min="12925" max="12949" width="10" style="161" customWidth="1"/>
    <col min="12950" max="12950" width="9.5703125" style="161" customWidth="1"/>
    <col min="12951" max="12968" width="0" style="161" hidden="1" customWidth="1"/>
    <col min="12969" max="12969" width="1.140625" style="161" customWidth="1"/>
    <col min="12970" max="12977" width="0" style="161" hidden="1" customWidth="1"/>
    <col min="12978" max="12978" width="2.28515625" style="161" customWidth="1"/>
    <col min="12979" max="13002" width="0" style="161" hidden="1" customWidth="1"/>
    <col min="13003" max="13003" width="0.28515625" style="161" customWidth="1"/>
    <col min="13004" max="13010" width="0" style="161" hidden="1" customWidth="1"/>
    <col min="13011" max="13066" width="10" style="161"/>
    <col min="13067" max="13067" width="102" style="161" bestFit="1" customWidth="1"/>
    <col min="13068" max="13136" width="0" style="161" hidden="1" customWidth="1"/>
    <col min="13137" max="13137" width="28.7109375" style="161" bestFit="1" customWidth="1"/>
    <col min="13138" max="13138" width="40.140625" style="161" bestFit="1" customWidth="1"/>
    <col min="13139" max="13139" width="35.140625" style="161" bestFit="1" customWidth="1"/>
    <col min="13140" max="13160" width="0" style="161" hidden="1" customWidth="1"/>
    <col min="13161" max="13161" width="40.140625" style="161" bestFit="1" customWidth="1"/>
    <col min="13162" max="13162" width="35.140625" style="161" bestFit="1" customWidth="1"/>
    <col min="13163" max="13180" width="12.5703125" style="161" customWidth="1"/>
    <col min="13181" max="13205" width="10" style="161" customWidth="1"/>
    <col min="13206" max="13206" width="9.5703125" style="161" customWidth="1"/>
    <col min="13207" max="13224" width="0" style="161" hidden="1" customWidth="1"/>
    <col min="13225" max="13225" width="1.140625" style="161" customWidth="1"/>
    <col min="13226" max="13233" width="0" style="161" hidden="1" customWidth="1"/>
    <col min="13234" max="13234" width="2.28515625" style="161" customWidth="1"/>
    <col min="13235" max="13258" width="0" style="161" hidden="1" customWidth="1"/>
    <col min="13259" max="13259" width="0.28515625" style="161" customWidth="1"/>
    <col min="13260" max="13266" width="0" style="161" hidden="1" customWidth="1"/>
    <col min="13267" max="13322" width="10" style="161"/>
    <col min="13323" max="13323" width="102" style="161" bestFit="1" customWidth="1"/>
    <col min="13324" max="13392" width="0" style="161" hidden="1" customWidth="1"/>
    <col min="13393" max="13393" width="28.7109375" style="161" bestFit="1" customWidth="1"/>
    <col min="13394" max="13394" width="40.140625" style="161" bestFit="1" customWidth="1"/>
    <col min="13395" max="13395" width="35.140625" style="161" bestFit="1" customWidth="1"/>
    <col min="13396" max="13416" width="0" style="161" hidden="1" customWidth="1"/>
    <col min="13417" max="13417" width="40.140625" style="161" bestFit="1" customWidth="1"/>
    <col min="13418" max="13418" width="35.140625" style="161" bestFit="1" customWidth="1"/>
    <col min="13419" max="13436" width="12.5703125" style="161" customWidth="1"/>
    <col min="13437" max="13461" width="10" style="161" customWidth="1"/>
    <col min="13462" max="13462" width="9.5703125" style="161" customWidth="1"/>
    <col min="13463" max="13480" width="0" style="161" hidden="1" customWidth="1"/>
    <col min="13481" max="13481" width="1.140625" style="161" customWidth="1"/>
    <col min="13482" max="13489" width="0" style="161" hidden="1" customWidth="1"/>
    <col min="13490" max="13490" width="2.28515625" style="161" customWidth="1"/>
    <col min="13491" max="13514" width="0" style="161" hidden="1" customWidth="1"/>
    <col min="13515" max="13515" width="0.28515625" style="161" customWidth="1"/>
    <col min="13516" max="13522" width="0" style="161" hidden="1" customWidth="1"/>
    <col min="13523" max="13578" width="10" style="161"/>
    <col min="13579" max="13579" width="102" style="161" bestFit="1" customWidth="1"/>
    <col min="13580" max="13648" width="0" style="161" hidden="1" customWidth="1"/>
    <col min="13649" max="13649" width="28.7109375" style="161" bestFit="1" customWidth="1"/>
    <col min="13650" max="13650" width="40.140625" style="161" bestFit="1" customWidth="1"/>
    <col min="13651" max="13651" width="35.140625" style="161" bestFit="1" customWidth="1"/>
    <col min="13652" max="13672" width="0" style="161" hidden="1" customWidth="1"/>
    <col min="13673" max="13673" width="40.140625" style="161" bestFit="1" customWidth="1"/>
    <col min="13674" max="13674" width="35.140625" style="161" bestFit="1" customWidth="1"/>
    <col min="13675" max="13692" width="12.5703125" style="161" customWidth="1"/>
    <col min="13693" max="13717" width="10" style="161" customWidth="1"/>
    <col min="13718" max="13718" width="9.5703125" style="161" customWidth="1"/>
    <col min="13719" max="13736" width="0" style="161" hidden="1" customWidth="1"/>
    <col min="13737" max="13737" width="1.140625" style="161" customWidth="1"/>
    <col min="13738" max="13745" width="0" style="161" hidden="1" customWidth="1"/>
    <col min="13746" max="13746" width="2.28515625" style="161" customWidth="1"/>
    <col min="13747" max="13770" width="0" style="161" hidden="1" customWidth="1"/>
    <col min="13771" max="13771" width="0.28515625" style="161" customWidth="1"/>
    <col min="13772" max="13778" width="0" style="161" hidden="1" customWidth="1"/>
    <col min="13779" max="13834" width="10" style="161"/>
    <col min="13835" max="13835" width="102" style="161" bestFit="1" customWidth="1"/>
    <col min="13836" max="13904" width="0" style="161" hidden="1" customWidth="1"/>
    <col min="13905" max="13905" width="28.7109375" style="161" bestFit="1" customWidth="1"/>
    <col min="13906" max="13906" width="40.140625" style="161" bestFit="1" customWidth="1"/>
    <col min="13907" max="13907" width="35.140625" style="161" bestFit="1" customWidth="1"/>
    <col min="13908" max="13928" width="0" style="161" hidden="1" customWidth="1"/>
    <col min="13929" max="13929" width="40.140625" style="161" bestFit="1" customWidth="1"/>
    <col min="13930" max="13930" width="35.140625" style="161" bestFit="1" customWidth="1"/>
    <col min="13931" max="13948" width="12.5703125" style="161" customWidth="1"/>
    <col min="13949" max="13973" width="10" style="161" customWidth="1"/>
    <col min="13974" max="13974" width="9.5703125" style="161" customWidth="1"/>
    <col min="13975" max="13992" width="0" style="161" hidden="1" customWidth="1"/>
    <col min="13993" max="13993" width="1.140625" style="161" customWidth="1"/>
    <col min="13994" max="14001" width="0" style="161" hidden="1" customWidth="1"/>
    <col min="14002" max="14002" width="2.28515625" style="161" customWidth="1"/>
    <col min="14003" max="14026" width="0" style="161" hidden="1" customWidth="1"/>
    <col min="14027" max="14027" width="0.28515625" style="161" customWidth="1"/>
    <col min="14028" max="14034" width="0" style="161" hidden="1" customWidth="1"/>
    <col min="14035" max="14090" width="10" style="161"/>
    <col min="14091" max="14091" width="102" style="161" bestFit="1" customWidth="1"/>
    <col min="14092" max="14160" width="0" style="161" hidden="1" customWidth="1"/>
    <col min="14161" max="14161" width="28.7109375" style="161" bestFit="1" customWidth="1"/>
    <col min="14162" max="14162" width="40.140625" style="161" bestFit="1" customWidth="1"/>
    <col min="14163" max="14163" width="35.140625" style="161" bestFit="1" customWidth="1"/>
    <col min="14164" max="14184" width="0" style="161" hidden="1" customWidth="1"/>
    <col min="14185" max="14185" width="40.140625" style="161" bestFit="1" customWidth="1"/>
    <col min="14186" max="14186" width="35.140625" style="161" bestFit="1" customWidth="1"/>
    <col min="14187" max="14204" width="12.5703125" style="161" customWidth="1"/>
    <col min="14205" max="14229" width="10" style="161" customWidth="1"/>
    <col min="14230" max="14230" width="9.5703125" style="161" customWidth="1"/>
    <col min="14231" max="14248" width="0" style="161" hidden="1" customWidth="1"/>
    <col min="14249" max="14249" width="1.140625" style="161" customWidth="1"/>
    <col min="14250" max="14257" width="0" style="161" hidden="1" customWidth="1"/>
    <col min="14258" max="14258" width="2.28515625" style="161" customWidth="1"/>
    <col min="14259" max="14282" width="0" style="161" hidden="1" customWidth="1"/>
    <col min="14283" max="14283" width="0.28515625" style="161" customWidth="1"/>
    <col min="14284" max="14290" width="0" style="161" hidden="1" customWidth="1"/>
    <col min="14291" max="14346" width="10" style="161"/>
    <col min="14347" max="14347" width="102" style="161" bestFit="1" customWidth="1"/>
    <col min="14348" max="14416" width="0" style="161" hidden="1" customWidth="1"/>
    <col min="14417" max="14417" width="28.7109375" style="161" bestFit="1" customWidth="1"/>
    <col min="14418" max="14418" width="40.140625" style="161" bestFit="1" customWidth="1"/>
    <col min="14419" max="14419" width="35.140625" style="161" bestFit="1" customWidth="1"/>
    <col min="14420" max="14440" width="0" style="161" hidden="1" customWidth="1"/>
    <col min="14441" max="14441" width="40.140625" style="161" bestFit="1" customWidth="1"/>
    <col min="14442" max="14442" width="35.140625" style="161" bestFit="1" customWidth="1"/>
    <col min="14443" max="14460" width="12.5703125" style="161" customWidth="1"/>
    <col min="14461" max="14485" width="10" style="161" customWidth="1"/>
    <col min="14486" max="14486" width="9.5703125" style="161" customWidth="1"/>
    <col min="14487" max="14504" width="0" style="161" hidden="1" customWidth="1"/>
    <col min="14505" max="14505" width="1.140625" style="161" customWidth="1"/>
    <col min="14506" max="14513" width="0" style="161" hidden="1" customWidth="1"/>
    <col min="14514" max="14514" width="2.28515625" style="161" customWidth="1"/>
    <col min="14515" max="14538" width="0" style="161" hidden="1" customWidth="1"/>
    <col min="14539" max="14539" width="0.28515625" style="161" customWidth="1"/>
    <col min="14540" max="14546" width="0" style="161" hidden="1" customWidth="1"/>
    <col min="14547" max="14602" width="10" style="161"/>
    <col min="14603" max="14603" width="102" style="161" bestFit="1" customWidth="1"/>
    <col min="14604" max="14672" width="0" style="161" hidden="1" customWidth="1"/>
    <col min="14673" max="14673" width="28.7109375" style="161" bestFit="1" customWidth="1"/>
    <col min="14674" max="14674" width="40.140625" style="161" bestFit="1" customWidth="1"/>
    <col min="14675" max="14675" width="35.140625" style="161" bestFit="1" customWidth="1"/>
    <col min="14676" max="14696" width="0" style="161" hidden="1" customWidth="1"/>
    <col min="14697" max="14697" width="40.140625" style="161" bestFit="1" customWidth="1"/>
    <col min="14698" max="14698" width="35.140625" style="161" bestFit="1" customWidth="1"/>
    <col min="14699" max="14716" width="12.5703125" style="161" customWidth="1"/>
    <col min="14717" max="14741" width="10" style="161" customWidth="1"/>
    <col min="14742" max="14742" width="9.5703125" style="161" customWidth="1"/>
    <col min="14743" max="14760" width="0" style="161" hidden="1" customWidth="1"/>
    <col min="14761" max="14761" width="1.140625" style="161" customWidth="1"/>
    <col min="14762" max="14769" width="0" style="161" hidden="1" customWidth="1"/>
    <col min="14770" max="14770" width="2.28515625" style="161" customWidth="1"/>
    <col min="14771" max="14794" width="0" style="161" hidden="1" customWidth="1"/>
    <col min="14795" max="14795" width="0.28515625" style="161" customWidth="1"/>
    <col min="14796" max="14802" width="0" style="161" hidden="1" customWidth="1"/>
    <col min="14803" max="14858" width="10" style="161"/>
    <col min="14859" max="14859" width="102" style="161" bestFit="1" customWidth="1"/>
    <col min="14860" max="14928" width="0" style="161" hidden="1" customWidth="1"/>
    <col min="14929" max="14929" width="28.7109375" style="161" bestFit="1" customWidth="1"/>
    <col min="14930" max="14930" width="40.140625" style="161" bestFit="1" customWidth="1"/>
    <col min="14931" max="14931" width="35.140625" style="161" bestFit="1" customWidth="1"/>
    <col min="14932" max="14952" width="0" style="161" hidden="1" customWidth="1"/>
    <col min="14953" max="14953" width="40.140625" style="161" bestFit="1" customWidth="1"/>
    <col min="14954" max="14954" width="35.140625" style="161" bestFit="1" customWidth="1"/>
    <col min="14955" max="14972" width="12.5703125" style="161" customWidth="1"/>
    <col min="14973" max="14997" width="10" style="161" customWidth="1"/>
    <col min="14998" max="14998" width="9.5703125" style="161" customWidth="1"/>
    <col min="14999" max="15016" width="0" style="161" hidden="1" customWidth="1"/>
    <col min="15017" max="15017" width="1.140625" style="161" customWidth="1"/>
    <col min="15018" max="15025" width="0" style="161" hidden="1" customWidth="1"/>
    <col min="15026" max="15026" width="2.28515625" style="161" customWidth="1"/>
    <col min="15027" max="15050" width="0" style="161" hidden="1" customWidth="1"/>
    <col min="15051" max="15051" width="0.28515625" style="161" customWidth="1"/>
    <col min="15052" max="15058" width="0" style="161" hidden="1" customWidth="1"/>
    <col min="15059" max="15114" width="10" style="161"/>
    <col min="15115" max="15115" width="102" style="161" bestFit="1" customWidth="1"/>
    <col min="15116" max="15184" width="0" style="161" hidden="1" customWidth="1"/>
    <col min="15185" max="15185" width="28.7109375" style="161" bestFit="1" customWidth="1"/>
    <col min="15186" max="15186" width="40.140625" style="161" bestFit="1" customWidth="1"/>
    <col min="15187" max="15187" width="35.140625" style="161" bestFit="1" customWidth="1"/>
    <col min="15188" max="15208" width="0" style="161" hidden="1" customWidth="1"/>
    <col min="15209" max="15209" width="40.140625" style="161" bestFit="1" customWidth="1"/>
    <col min="15210" max="15210" width="35.140625" style="161" bestFit="1" customWidth="1"/>
    <col min="15211" max="15228" width="12.5703125" style="161" customWidth="1"/>
    <col min="15229" max="15253" width="10" style="161" customWidth="1"/>
    <col min="15254" max="15254" width="9.5703125" style="161" customWidth="1"/>
    <col min="15255" max="15272" width="0" style="161" hidden="1" customWidth="1"/>
    <col min="15273" max="15273" width="1.140625" style="161" customWidth="1"/>
    <col min="15274" max="15281" width="0" style="161" hidden="1" customWidth="1"/>
    <col min="15282" max="15282" width="2.28515625" style="161" customWidth="1"/>
    <col min="15283" max="15306" width="0" style="161" hidden="1" customWidth="1"/>
    <col min="15307" max="15307" width="0.28515625" style="161" customWidth="1"/>
    <col min="15308" max="15314" width="0" style="161" hidden="1" customWidth="1"/>
    <col min="15315" max="15370" width="10" style="161"/>
    <col min="15371" max="15371" width="102" style="161" bestFit="1" customWidth="1"/>
    <col min="15372" max="15440" width="0" style="161" hidden="1" customWidth="1"/>
    <col min="15441" max="15441" width="28.7109375" style="161" bestFit="1" customWidth="1"/>
    <col min="15442" max="15442" width="40.140625" style="161" bestFit="1" customWidth="1"/>
    <col min="15443" max="15443" width="35.140625" style="161" bestFit="1" customWidth="1"/>
    <col min="15444" max="15464" width="0" style="161" hidden="1" customWidth="1"/>
    <col min="15465" max="15465" width="40.140625" style="161" bestFit="1" customWidth="1"/>
    <col min="15466" max="15466" width="35.140625" style="161" bestFit="1" customWidth="1"/>
    <col min="15467" max="15484" width="12.5703125" style="161" customWidth="1"/>
    <col min="15485" max="15509" width="10" style="161" customWidth="1"/>
    <col min="15510" max="15510" width="9.5703125" style="161" customWidth="1"/>
    <col min="15511" max="15528" width="0" style="161" hidden="1" customWidth="1"/>
    <col min="15529" max="15529" width="1.140625" style="161" customWidth="1"/>
    <col min="15530" max="15537" width="0" style="161" hidden="1" customWidth="1"/>
    <col min="15538" max="15538" width="2.28515625" style="161" customWidth="1"/>
    <col min="15539" max="15562" width="0" style="161" hidden="1" customWidth="1"/>
    <col min="15563" max="15563" width="0.28515625" style="161" customWidth="1"/>
    <col min="15564" max="15570" width="0" style="161" hidden="1" customWidth="1"/>
    <col min="15571" max="15626" width="10" style="161"/>
    <col min="15627" max="15627" width="102" style="161" bestFit="1" customWidth="1"/>
    <col min="15628" max="15696" width="0" style="161" hidden="1" customWidth="1"/>
    <col min="15697" max="15697" width="28.7109375" style="161" bestFit="1" customWidth="1"/>
    <col min="15698" max="15698" width="40.140625" style="161" bestFit="1" customWidth="1"/>
    <col min="15699" max="15699" width="35.140625" style="161" bestFit="1" customWidth="1"/>
    <col min="15700" max="15720" width="0" style="161" hidden="1" customWidth="1"/>
    <col min="15721" max="15721" width="40.140625" style="161" bestFit="1" customWidth="1"/>
    <col min="15722" max="15722" width="35.140625" style="161" bestFit="1" customWidth="1"/>
    <col min="15723" max="15740" width="12.5703125" style="161" customWidth="1"/>
    <col min="15741" max="15765" width="10" style="161" customWidth="1"/>
    <col min="15766" max="15766" width="9.5703125" style="161" customWidth="1"/>
    <col min="15767" max="15784" width="0" style="161" hidden="1" customWidth="1"/>
    <col min="15785" max="15785" width="1.140625" style="161" customWidth="1"/>
    <col min="15786" max="15793" width="0" style="161" hidden="1" customWidth="1"/>
    <col min="15794" max="15794" width="2.28515625" style="161" customWidth="1"/>
    <col min="15795" max="15818" width="0" style="161" hidden="1" customWidth="1"/>
    <col min="15819" max="15819" width="0.28515625" style="161" customWidth="1"/>
    <col min="15820" max="15826" width="0" style="161" hidden="1" customWidth="1"/>
    <col min="15827" max="15882" width="10" style="161"/>
    <col min="15883" max="15883" width="102" style="161" bestFit="1" customWidth="1"/>
    <col min="15884" max="15952" width="0" style="161" hidden="1" customWidth="1"/>
    <col min="15953" max="15953" width="28.7109375" style="161" bestFit="1" customWidth="1"/>
    <col min="15954" max="15954" width="40.140625" style="161" bestFit="1" customWidth="1"/>
    <col min="15955" max="15955" width="35.140625" style="161" bestFit="1" customWidth="1"/>
    <col min="15956" max="15976" width="0" style="161" hidden="1" customWidth="1"/>
    <col min="15977" max="15977" width="40.140625" style="161" bestFit="1" customWidth="1"/>
    <col min="15978" max="15978" width="35.140625" style="161" bestFit="1" customWidth="1"/>
    <col min="15979" max="15996" width="12.5703125" style="161" customWidth="1"/>
    <col min="15997" max="16021" width="10" style="161" customWidth="1"/>
    <col min="16022" max="16022" width="9.5703125" style="161" customWidth="1"/>
    <col min="16023" max="16040" width="0" style="161" hidden="1" customWidth="1"/>
    <col min="16041" max="16041" width="1.140625" style="161" customWidth="1"/>
    <col min="16042" max="16049" width="0" style="161" hidden="1" customWidth="1"/>
    <col min="16050" max="16050" width="2.28515625" style="161" customWidth="1"/>
    <col min="16051" max="16074" width="0" style="161" hidden="1" customWidth="1"/>
    <col min="16075" max="16075" width="0.28515625" style="161" customWidth="1"/>
    <col min="16076" max="16082" width="0" style="161" hidden="1" customWidth="1"/>
    <col min="16083" max="16138" width="10" style="161"/>
    <col min="16139" max="16139" width="102" style="161" bestFit="1" customWidth="1"/>
    <col min="16140" max="16208" width="0" style="161" hidden="1" customWidth="1"/>
    <col min="16209" max="16209" width="28.7109375" style="161" bestFit="1" customWidth="1"/>
    <col min="16210" max="16210" width="40.140625" style="161" bestFit="1" customWidth="1"/>
    <col min="16211" max="16211" width="35.140625" style="161" bestFit="1" customWidth="1"/>
    <col min="16212" max="16232" width="0" style="161" hidden="1" customWidth="1"/>
    <col min="16233" max="16233" width="40.140625" style="161" bestFit="1" customWidth="1"/>
    <col min="16234" max="16234" width="35.140625" style="161" bestFit="1" customWidth="1"/>
    <col min="16235" max="16252" width="12.5703125" style="161" customWidth="1"/>
    <col min="16253" max="16277" width="10" style="161" customWidth="1"/>
    <col min="16278" max="16278" width="9.5703125" style="161" customWidth="1"/>
    <col min="16279" max="16296" width="0" style="161" hidden="1" customWidth="1"/>
    <col min="16297" max="16297" width="1.140625" style="161" customWidth="1"/>
    <col min="16298" max="16305" width="0" style="161" hidden="1" customWidth="1"/>
    <col min="16306" max="16306" width="2.28515625" style="161" customWidth="1"/>
    <col min="16307" max="16330" width="0" style="161" hidden="1" customWidth="1"/>
    <col min="16331" max="16331" width="0.28515625" style="161" customWidth="1"/>
    <col min="16332" max="16338" width="0" style="161" hidden="1" customWidth="1"/>
    <col min="16339" max="16384" width="10" style="161"/>
  </cols>
  <sheetData>
    <row r="1" spans="1:124" s="154" customFormat="1" ht="30" x14ac:dyDescent="0.4">
      <c r="A1" s="439" t="s">
        <v>118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440"/>
      <c r="AR1" s="440"/>
      <c r="AS1" s="440"/>
      <c r="AT1" s="440"/>
      <c r="AU1" s="440"/>
      <c r="AV1" s="440"/>
      <c r="AW1" s="440"/>
      <c r="AX1" s="440"/>
      <c r="AY1" s="440"/>
      <c r="AZ1" s="440"/>
      <c r="BA1" s="440"/>
      <c r="BB1" s="440"/>
      <c r="BC1" s="440"/>
      <c r="BD1" s="440"/>
      <c r="BE1" s="440"/>
      <c r="BF1" s="440"/>
      <c r="BG1" s="440"/>
      <c r="BH1" s="440"/>
      <c r="BI1" s="440"/>
      <c r="BJ1" s="440"/>
      <c r="BK1" s="440"/>
      <c r="BL1" s="440"/>
      <c r="BM1" s="440"/>
      <c r="BN1" s="440"/>
      <c r="BO1" s="440"/>
      <c r="BP1" s="440"/>
      <c r="BQ1" s="440"/>
      <c r="BR1" s="440"/>
      <c r="BS1" s="440"/>
      <c r="BT1" s="440"/>
      <c r="BU1" s="440"/>
      <c r="BV1" s="440"/>
      <c r="BW1" s="440"/>
      <c r="BX1" s="440"/>
      <c r="BY1" s="440"/>
      <c r="BZ1" s="440"/>
      <c r="CA1" s="440"/>
      <c r="CB1" s="440"/>
      <c r="CC1" s="440"/>
      <c r="CD1" s="440"/>
      <c r="CE1" s="440"/>
      <c r="CF1" s="440"/>
      <c r="CG1" s="440"/>
      <c r="CH1" s="440"/>
      <c r="CI1" s="440"/>
      <c r="CJ1" s="440"/>
      <c r="CK1" s="440"/>
      <c r="CL1" s="440"/>
      <c r="CM1" s="440"/>
      <c r="CN1" s="440"/>
      <c r="CO1" s="440"/>
      <c r="CP1" s="440"/>
      <c r="CQ1" s="440"/>
      <c r="CR1" s="440"/>
      <c r="CS1" s="440"/>
      <c r="CT1" s="440"/>
      <c r="CU1" s="440"/>
      <c r="CV1" s="440"/>
      <c r="CW1" s="440"/>
      <c r="CX1" s="440"/>
      <c r="CY1" s="440"/>
      <c r="CZ1" s="440"/>
      <c r="DA1" s="440"/>
      <c r="DB1" s="440"/>
      <c r="DC1" s="440"/>
      <c r="DD1" s="440"/>
      <c r="DE1" s="440"/>
      <c r="DF1" s="440"/>
      <c r="DG1" s="440"/>
      <c r="DH1" s="441"/>
      <c r="DI1" s="153"/>
      <c r="DJ1" s="153"/>
      <c r="DK1" s="153"/>
      <c r="DL1" s="153"/>
      <c r="DM1" s="153"/>
      <c r="DN1" s="153"/>
    </row>
    <row r="2" spans="1:124" s="154" customFormat="1" ht="30" x14ac:dyDescent="0.4">
      <c r="A2" s="439" t="s">
        <v>115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0"/>
      <c r="AN2" s="440"/>
      <c r="AO2" s="440"/>
      <c r="AP2" s="440"/>
      <c r="AQ2" s="440"/>
      <c r="AR2" s="440"/>
      <c r="AS2" s="440"/>
      <c r="AT2" s="440"/>
      <c r="AU2" s="440"/>
      <c r="AV2" s="440"/>
      <c r="AW2" s="440"/>
      <c r="AX2" s="440"/>
      <c r="AY2" s="440"/>
      <c r="AZ2" s="440"/>
      <c r="BA2" s="440"/>
      <c r="BB2" s="440"/>
      <c r="BC2" s="440"/>
      <c r="BD2" s="440"/>
      <c r="BE2" s="440"/>
      <c r="BF2" s="440"/>
      <c r="BG2" s="440"/>
      <c r="BH2" s="440"/>
      <c r="BI2" s="440"/>
      <c r="BJ2" s="440"/>
      <c r="BK2" s="440"/>
      <c r="BL2" s="440"/>
      <c r="BM2" s="440"/>
      <c r="BN2" s="440"/>
      <c r="BO2" s="440"/>
      <c r="BP2" s="440"/>
      <c r="BQ2" s="440"/>
      <c r="BR2" s="440"/>
      <c r="BS2" s="440"/>
      <c r="BT2" s="440"/>
      <c r="BU2" s="440"/>
      <c r="BV2" s="440"/>
      <c r="BW2" s="440"/>
      <c r="BX2" s="440"/>
      <c r="BY2" s="440"/>
      <c r="BZ2" s="440"/>
      <c r="CA2" s="440"/>
      <c r="CB2" s="440"/>
      <c r="CC2" s="440"/>
      <c r="CD2" s="440"/>
      <c r="CE2" s="440"/>
      <c r="CF2" s="440"/>
      <c r="CG2" s="440"/>
      <c r="CH2" s="440"/>
      <c r="CI2" s="440"/>
      <c r="CJ2" s="440"/>
      <c r="CK2" s="440"/>
      <c r="CL2" s="440"/>
      <c r="CM2" s="440"/>
      <c r="CN2" s="440"/>
      <c r="CO2" s="440"/>
      <c r="CP2" s="440"/>
      <c r="CQ2" s="440"/>
      <c r="CR2" s="440"/>
      <c r="CS2" s="440"/>
      <c r="CT2" s="440"/>
      <c r="CU2" s="440"/>
      <c r="CV2" s="440"/>
      <c r="CW2" s="440"/>
      <c r="CX2" s="440"/>
      <c r="CY2" s="440"/>
      <c r="CZ2" s="440"/>
      <c r="DA2" s="440"/>
      <c r="DB2" s="440"/>
      <c r="DC2" s="440"/>
      <c r="DD2" s="440"/>
      <c r="DE2" s="440"/>
      <c r="DF2" s="440"/>
      <c r="DG2" s="440"/>
      <c r="DH2" s="441"/>
      <c r="DI2" s="153"/>
      <c r="DJ2" s="153"/>
      <c r="DK2" s="153"/>
      <c r="DL2" s="153"/>
      <c r="DM2" s="153"/>
      <c r="DN2" s="153"/>
    </row>
    <row r="3" spans="1:124" s="154" customFormat="1" ht="30" x14ac:dyDescent="0.4">
      <c r="A3" s="442" t="s">
        <v>137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  <c r="AG3" s="443"/>
      <c r="AH3" s="443"/>
      <c r="AI3" s="443"/>
      <c r="AJ3" s="443"/>
      <c r="AK3" s="443"/>
      <c r="AL3" s="443"/>
      <c r="AM3" s="443"/>
      <c r="AN3" s="443"/>
      <c r="AO3" s="443"/>
      <c r="AP3" s="443"/>
      <c r="AQ3" s="443"/>
      <c r="AR3" s="443"/>
      <c r="AS3" s="443"/>
      <c r="AT3" s="443"/>
      <c r="AU3" s="443"/>
      <c r="AV3" s="443"/>
      <c r="AW3" s="443"/>
      <c r="AX3" s="443"/>
      <c r="AY3" s="443"/>
      <c r="AZ3" s="443"/>
      <c r="BA3" s="443"/>
      <c r="BB3" s="443"/>
      <c r="BC3" s="443"/>
      <c r="BD3" s="443"/>
      <c r="BE3" s="443"/>
      <c r="BF3" s="443"/>
      <c r="BG3" s="443"/>
      <c r="BH3" s="443"/>
      <c r="BI3" s="443"/>
      <c r="BJ3" s="443"/>
      <c r="BK3" s="443"/>
      <c r="BL3" s="443"/>
      <c r="BM3" s="443"/>
      <c r="BN3" s="443"/>
      <c r="BO3" s="443"/>
      <c r="BP3" s="443"/>
      <c r="BQ3" s="443"/>
      <c r="BR3" s="443"/>
      <c r="BS3" s="443"/>
      <c r="BT3" s="443"/>
      <c r="BU3" s="443"/>
      <c r="BV3" s="443"/>
      <c r="BW3" s="443"/>
      <c r="BX3" s="443"/>
      <c r="BY3" s="443"/>
      <c r="BZ3" s="443"/>
      <c r="CA3" s="443"/>
      <c r="CB3" s="443"/>
      <c r="CC3" s="443"/>
      <c r="CD3" s="443"/>
      <c r="CE3" s="443"/>
      <c r="CF3" s="443"/>
      <c r="CG3" s="443"/>
      <c r="CH3" s="443"/>
      <c r="CI3" s="443"/>
      <c r="CJ3" s="443"/>
      <c r="CK3" s="443"/>
      <c r="CL3" s="443"/>
      <c r="CM3" s="443"/>
      <c r="CN3" s="443"/>
      <c r="CO3" s="443"/>
      <c r="CP3" s="443"/>
      <c r="CQ3" s="443"/>
      <c r="CR3" s="443"/>
      <c r="CS3" s="443"/>
      <c r="CT3" s="443"/>
      <c r="CU3" s="443"/>
      <c r="CV3" s="443"/>
      <c r="CW3" s="443"/>
      <c r="CX3" s="443"/>
      <c r="CY3" s="443"/>
      <c r="CZ3" s="443"/>
      <c r="DA3" s="443"/>
      <c r="DB3" s="443"/>
      <c r="DC3" s="443"/>
      <c r="DD3" s="443"/>
      <c r="DE3" s="443"/>
      <c r="DF3" s="443"/>
      <c r="DG3" s="443"/>
      <c r="DH3" s="444"/>
      <c r="DI3" s="155"/>
      <c r="DJ3" s="155"/>
      <c r="DK3" s="155"/>
      <c r="DL3" s="155"/>
      <c r="DM3" s="155"/>
      <c r="DN3" s="155"/>
      <c r="DT3" s="154" t="s">
        <v>28</v>
      </c>
    </row>
    <row r="4" spans="1:124" s="154" customFormat="1" ht="30" x14ac:dyDescent="0.4">
      <c r="A4" s="439" t="s">
        <v>27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40"/>
      <c r="AM4" s="440"/>
      <c r="AN4" s="440"/>
      <c r="AO4" s="440"/>
      <c r="AP4" s="440"/>
      <c r="AQ4" s="440"/>
      <c r="AR4" s="440"/>
      <c r="AS4" s="440"/>
      <c r="AT4" s="440"/>
      <c r="AU4" s="440"/>
      <c r="AV4" s="440"/>
      <c r="AW4" s="440"/>
      <c r="AX4" s="440"/>
      <c r="AY4" s="440"/>
      <c r="AZ4" s="440"/>
      <c r="BA4" s="440"/>
      <c r="BB4" s="440"/>
      <c r="BC4" s="440"/>
      <c r="BD4" s="440"/>
      <c r="BE4" s="440"/>
      <c r="BF4" s="440"/>
      <c r="BG4" s="440"/>
      <c r="BH4" s="440"/>
      <c r="BI4" s="440"/>
      <c r="BJ4" s="440"/>
      <c r="BK4" s="440"/>
      <c r="BL4" s="440"/>
      <c r="BM4" s="440"/>
      <c r="BN4" s="440"/>
      <c r="BO4" s="440"/>
      <c r="BP4" s="440"/>
      <c r="BQ4" s="440"/>
      <c r="BR4" s="440"/>
      <c r="BS4" s="440"/>
      <c r="BT4" s="440"/>
      <c r="BU4" s="440"/>
      <c r="BV4" s="440"/>
      <c r="BW4" s="440"/>
      <c r="BX4" s="440"/>
      <c r="BY4" s="440"/>
      <c r="BZ4" s="440"/>
      <c r="CA4" s="440"/>
      <c r="CB4" s="440"/>
      <c r="CC4" s="440"/>
      <c r="CD4" s="440"/>
      <c r="CE4" s="440"/>
      <c r="CF4" s="440"/>
      <c r="CG4" s="440"/>
      <c r="CH4" s="440"/>
      <c r="CI4" s="440"/>
      <c r="CJ4" s="440"/>
      <c r="CK4" s="440"/>
      <c r="CL4" s="440"/>
      <c r="CM4" s="440"/>
      <c r="CN4" s="440"/>
      <c r="CO4" s="440"/>
      <c r="CP4" s="440"/>
      <c r="CQ4" s="440"/>
      <c r="CR4" s="440"/>
      <c r="CS4" s="440"/>
      <c r="CT4" s="440"/>
      <c r="CU4" s="440"/>
      <c r="CV4" s="440"/>
      <c r="CW4" s="440"/>
      <c r="CX4" s="440"/>
      <c r="CY4" s="440"/>
      <c r="CZ4" s="440"/>
      <c r="DA4" s="440"/>
      <c r="DB4" s="440"/>
      <c r="DC4" s="440"/>
      <c r="DD4" s="440"/>
      <c r="DE4" s="440"/>
      <c r="DF4" s="440"/>
      <c r="DG4" s="440"/>
      <c r="DH4" s="441"/>
      <c r="DI4" s="153"/>
      <c r="DJ4" s="153"/>
      <c r="DK4" s="153"/>
      <c r="DL4" s="153"/>
      <c r="DM4" s="153"/>
      <c r="DN4" s="153"/>
    </row>
    <row r="5" spans="1:124" ht="23.25" hidden="1" thickTop="1" x14ac:dyDescent="0.3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9"/>
      <c r="BY5" s="159"/>
      <c r="BZ5" s="160"/>
      <c r="CB5" s="162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63"/>
      <c r="DI5" s="158"/>
      <c r="DJ5" s="158"/>
      <c r="DK5" s="158"/>
      <c r="DL5" s="158"/>
      <c r="DM5" s="158"/>
      <c r="DN5" s="158"/>
    </row>
    <row r="6" spans="1:124" x14ac:dyDescent="0.3">
      <c r="A6" s="164"/>
      <c r="AU6" s="167"/>
      <c r="AW6" s="167"/>
      <c r="BW6" s="168" t="s">
        <v>89</v>
      </c>
      <c r="BX6" s="168"/>
      <c r="BY6" s="169"/>
      <c r="BZ6" s="170"/>
      <c r="CB6" s="162"/>
      <c r="DH6" s="170"/>
    </row>
    <row r="7" spans="1:124" s="179" customFormat="1" ht="30" x14ac:dyDescent="0.4">
      <c r="A7" s="171" t="s">
        <v>90</v>
      </c>
      <c r="B7" s="172" t="s">
        <v>116</v>
      </c>
      <c r="C7" s="172" t="s">
        <v>84</v>
      </c>
      <c r="D7" s="172" t="s">
        <v>119</v>
      </c>
      <c r="E7" s="172" t="s">
        <v>83</v>
      </c>
      <c r="F7" s="172" t="s">
        <v>119</v>
      </c>
      <c r="G7" s="172" t="s">
        <v>120</v>
      </c>
      <c r="H7" s="172" t="s">
        <v>119</v>
      </c>
      <c r="I7" s="172" t="s">
        <v>121</v>
      </c>
      <c r="J7" s="172" t="s">
        <v>119</v>
      </c>
      <c r="K7" s="172" t="s">
        <v>86</v>
      </c>
      <c r="L7" s="172" t="s">
        <v>119</v>
      </c>
      <c r="M7" s="172" t="s">
        <v>85</v>
      </c>
      <c r="N7" s="172" t="s">
        <v>119</v>
      </c>
      <c r="O7" s="172" t="s">
        <v>122</v>
      </c>
      <c r="P7" s="172" t="s">
        <v>119</v>
      </c>
      <c r="Q7" s="172" t="s">
        <v>123</v>
      </c>
      <c r="R7" s="172" t="s">
        <v>119</v>
      </c>
      <c r="S7" s="172" t="s">
        <v>124</v>
      </c>
      <c r="T7" s="172" t="s">
        <v>119</v>
      </c>
      <c r="U7" s="172" t="s">
        <v>125</v>
      </c>
      <c r="V7" s="172" t="s">
        <v>119</v>
      </c>
      <c r="W7" s="172" t="s">
        <v>126</v>
      </c>
      <c r="X7" s="172" t="s">
        <v>119</v>
      </c>
      <c r="Y7" s="172" t="s">
        <v>116</v>
      </c>
      <c r="Z7" s="172" t="s">
        <v>119</v>
      </c>
      <c r="AA7" s="172" t="s">
        <v>84</v>
      </c>
      <c r="AB7" s="172" t="s">
        <v>119</v>
      </c>
      <c r="AC7" s="173"/>
      <c r="AD7" s="172" t="s">
        <v>83</v>
      </c>
      <c r="AE7" s="172" t="s">
        <v>119</v>
      </c>
      <c r="AF7" s="172" t="s">
        <v>120</v>
      </c>
      <c r="AG7" s="172" t="s">
        <v>119</v>
      </c>
      <c r="AH7" s="172" t="s">
        <v>121</v>
      </c>
      <c r="AI7" s="172" t="s">
        <v>119</v>
      </c>
      <c r="AJ7" s="172" t="s">
        <v>86</v>
      </c>
      <c r="AK7" s="172" t="s">
        <v>119</v>
      </c>
      <c r="AL7" s="172" t="s">
        <v>85</v>
      </c>
      <c r="AM7" s="172" t="s">
        <v>119</v>
      </c>
      <c r="AN7" s="172" t="s">
        <v>122</v>
      </c>
      <c r="AO7" s="172" t="s">
        <v>119</v>
      </c>
      <c r="AP7" s="172" t="s">
        <v>123</v>
      </c>
      <c r="AQ7" s="172" t="s">
        <v>119</v>
      </c>
      <c r="AR7" s="172" t="s">
        <v>124</v>
      </c>
      <c r="AS7" s="172" t="s">
        <v>119</v>
      </c>
      <c r="AT7" s="172" t="s">
        <v>125</v>
      </c>
      <c r="AU7" s="174" t="s">
        <v>119</v>
      </c>
      <c r="AV7" s="172" t="s">
        <v>126</v>
      </c>
      <c r="AW7" s="175" t="s">
        <v>127</v>
      </c>
      <c r="AX7" s="172" t="s">
        <v>116</v>
      </c>
      <c r="AY7" s="175" t="s">
        <v>127</v>
      </c>
      <c r="AZ7" s="172" t="s">
        <v>84</v>
      </c>
      <c r="BA7" s="175" t="s">
        <v>127</v>
      </c>
      <c r="BB7" s="172" t="s">
        <v>83</v>
      </c>
      <c r="BC7" s="175" t="s">
        <v>127</v>
      </c>
      <c r="BD7" s="172" t="s">
        <v>120</v>
      </c>
      <c r="BE7" s="175" t="s">
        <v>127</v>
      </c>
      <c r="BF7" s="172" t="s">
        <v>121</v>
      </c>
      <c r="BG7" s="175" t="s">
        <v>127</v>
      </c>
      <c r="BH7" s="172" t="s">
        <v>86</v>
      </c>
      <c r="BI7" s="175" t="s">
        <v>127</v>
      </c>
      <c r="BJ7" s="172" t="s">
        <v>85</v>
      </c>
      <c r="BK7" s="175" t="s">
        <v>127</v>
      </c>
      <c r="BL7" s="172" t="s">
        <v>122</v>
      </c>
      <c r="BM7" s="175" t="s">
        <v>127</v>
      </c>
      <c r="BN7" s="172" t="s">
        <v>123</v>
      </c>
      <c r="BO7" s="175" t="s">
        <v>127</v>
      </c>
      <c r="BP7" s="172" t="s">
        <v>124</v>
      </c>
      <c r="BQ7" s="175" t="s">
        <v>127</v>
      </c>
      <c r="BR7" s="172" t="s">
        <v>125</v>
      </c>
      <c r="BS7" s="175" t="s">
        <v>127</v>
      </c>
      <c r="BT7" s="172" t="s">
        <v>126</v>
      </c>
      <c r="BU7" s="175" t="s">
        <v>127</v>
      </c>
      <c r="BV7" s="172" t="s">
        <v>128</v>
      </c>
      <c r="BW7" s="173"/>
      <c r="BX7" s="176" t="s">
        <v>31</v>
      </c>
      <c r="BY7" s="177"/>
      <c r="BZ7" s="178" t="s">
        <v>92</v>
      </c>
      <c r="CB7" s="180"/>
      <c r="CQ7" s="172" t="s">
        <v>116</v>
      </c>
      <c r="CR7" s="175" t="s">
        <v>127</v>
      </c>
      <c r="CS7" s="172" t="s">
        <v>84</v>
      </c>
      <c r="CT7" s="175" t="s">
        <v>127</v>
      </c>
      <c r="CU7" s="172" t="s">
        <v>83</v>
      </c>
      <c r="CV7" s="175" t="s">
        <v>127</v>
      </c>
      <c r="CW7" s="172" t="s">
        <v>120</v>
      </c>
      <c r="CX7" s="175" t="s">
        <v>127</v>
      </c>
      <c r="CY7" s="172" t="s">
        <v>121</v>
      </c>
      <c r="CZ7" s="175" t="s">
        <v>127</v>
      </c>
      <c r="DA7" s="172" t="s">
        <v>86</v>
      </c>
      <c r="DB7" s="175" t="s">
        <v>127</v>
      </c>
      <c r="DC7" s="172" t="s">
        <v>85</v>
      </c>
      <c r="DD7" s="175" t="s">
        <v>127</v>
      </c>
      <c r="DE7" s="172" t="s">
        <v>122</v>
      </c>
      <c r="DF7" s="175" t="s">
        <v>127</v>
      </c>
      <c r="DG7" s="172" t="s">
        <v>123</v>
      </c>
      <c r="DH7" s="181" t="s">
        <v>127</v>
      </c>
      <c r="DI7" s="172" t="s">
        <v>124</v>
      </c>
      <c r="DJ7" s="175" t="s">
        <v>127</v>
      </c>
      <c r="DK7" s="172" t="s">
        <v>125</v>
      </c>
      <c r="DL7" s="175" t="s">
        <v>127</v>
      </c>
      <c r="DM7" s="172" t="s">
        <v>126</v>
      </c>
      <c r="DN7" s="175" t="s">
        <v>127</v>
      </c>
    </row>
    <row r="8" spans="1:124" x14ac:dyDescent="0.3">
      <c r="A8" s="182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4"/>
      <c r="AV8" s="183"/>
      <c r="AW8" s="184"/>
      <c r="AX8" s="183"/>
      <c r="AY8" s="183"/>
      <c r="AZ8" s="183"/>
      <c r="BA8" s="183"/>
      <c r="BB8" s="183"/>
      <c r="BC8" s="183"/>
      <c r="BD8" s="183"/>
      <c r="BE8" s="183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6"/>
      <c r="BV8" s="183"/>
      <c r="BW8" s="183"/>
      <c r="BZ8" s="170"/>
      <c r="CB8" s="162"/>
      <c r="CD8" s="187"/>
      <c r="CE8" s="187"/>
      <c r="CQ8" s="185"/>
      <c r="CR8" s="183"/>
      <c r="CS8" s="185"/>
      <c r="CT8" s="183"/>
      <c r="CU8" s="185"/>
      <c r="CV8" s="183"/>
      <c r="CW8" s="185"/>
      <c r="CX8" s="183"/>
      <c r="CY8" s="185"/>
      <c r="CZ8" s="183"/>
      <c r="DA8" s="185"/>
      <c r="DB8" s="183"/>
      <c r="DC8" s="185"/>
      <c r="DD8" s="183"/>
      <c r="DE8" s="185"/>
      <c r="DF8" s="183"/>
      <c r="DG8" s="185"/>
      <c r="DH8" s="186"/>
      <c r="DI8" s="185"/>
      <c r="DJ8" s="185"/>
      <c r="DK8" s="185"/>
      <c r="DL8" s="185"/>
      <c r="DM8" s="185"/>
      <c r="DN8" s="186"/>
    </row>
    <row r="9" spans="1:124" ht="36.75" x14ac:dyDescent="0.45">
      <c r="A9" s="188" t="s">
        <v>93</v>
      </c>
      <c r="B9" s="189">
        <v>1355.9</v>
      </c>
      <c r="C9" s="189">
        <v>2601.6</v>
      </c>
      <c r="D9" s="189">
        <f>SUM(C9-B9)</f>
        <v>1245.6999999999998</v>
      </c>
      <c r="E9" s="189">
        <v>3986.4</v>
      </c>
      <c r="F9" s="189">
        <f>SUM(E9-C9)</f>
        <v>1384.8000000000002</v>
      </c>
      <c r="G9" s="189">
        <v>5382.3</v>
      </c>
      <c r="H9" s="189">
        <f>SUM(G9-E9)</f>
        <v>1395.9</v>
      </c>
      <c r="I9" s="189">
        <v>6842.6</v>
      </c>
      <c r="J9" s="189">
        <f>SUM(I9-G9)</f>
        <v>1460.3000000000002</v>
      </c>
      <c r="K9" s="189">
        <v>8269.1</v>
      </c>
      <c r="L9" s="189">
        <f>SUM(K9-I9)</f>
        <v>1426.5</v>
      </c>
      <c r="M9" s="189">
        <v>9766.9</v>
      </c>
      <c r="N9" s="189">
        <f>SUM(M9-K9)</f>
        <v>1497.7999999999993</v>
      </c>
      <c r="O9" s="189">
        <v>11248.5</v>
      </c>
      <c r="P9" s="189">
        <f>SUM(O9-M9)</f>
        <v>1481.6000000000004</v>
      </c>
      <c r="Q9" s="189">
        <v>12697.1</v>
      </c>
      <c r="R9" s="189">
        <f>SUM(Q9-O9)</f>
        <v>1448.6000000000004</v>
      </c>
      <c r="S9" s="189">
        <v>14253.7</v>
      </c>
      <c r="T9" s="189">
        <f>SUM(S9-Q9)</f>
        <v>1556.6000000000004</v>
      </c>
      <c r="U9" s="189">
        <v>15776.1</v>
      </c>
      <c r="V9" s="189">
        <f>SUM(U9-S9)</f>
        <v>1522.3999999999996</v>
      </c>
      <c r="W9" s="189">
        <v>17388.3</v>
      </c>
      <c r="X9" s="190">
        <f>SUM(W9-U9)</f>
        <v>1612.1999999999989</v>
      </c>
      <c r="Y9" s="190">
        <v>1636.5</v>
      </c>
      <c r="Z9" s="190">
        <f>SUM(Y9-W9)</f>
        <v>-15751.8</v>
      </c>
      <c r="AA9" s="190">
        <v>3098.9</v>
      </c>
      <c r="AB9" s="190">
        <f>SUM(AA9-Y9)</f>
        <v>1462.4</v>
      </c>
      <c r="AC9" s="190"/>
      <c r="AD9" s="190">
        <v>4716.6000000000004</v>
      </c>
      <c r="AE9" s="190">
        <f>SUM(AD9-AA9)</f>
        <v>1617.7000000000003</v>
      </c>
      <c r="AF9" s="190">
        <v>6285.2</v>
      </c>
      <c r="AG9" s="190">
        <f>SUM(AF9-AD9)</f>
        <v>1568.5999999999995</v>
      </c>
      <c r="AH9" s="190">
        <v>7903.7</v>
      </c>
      <c r="AI9" s="190">
        <f>SUM(AH9-AF9)</f>
        <v>1618.5</v>
      </c>
      <c r="AJ9" s="190">
        <v>9504.7000000000007</v>
      </c>
      <c r="AK9" s="190">
        <f>SUM(AJ9-AH9)</f>
        <v>1601.0000000000009</v>
      </c>
      <c r="AL9" s="190">
        <v>11213.7</v>
      </c>
      <c r="AM9" s="190">
        <f>SUM(AL9-AJ9)</f>
        <v>1709</v>
      </c>
      <c r="AN9" s="190">
        <v>12893.4</v>
      </c>
      <c r="AO9" s="190">
        <f>SUM(AN9-AL9)</f>
        <v>1679.6999999999989</v>
      </c>
      <c r="AP9" s="190">
        <v>14496.1</v>
      </c>
      <c r="AQ9" s="190">
        <f>SUM(AP9-AN9)</f>
        <v>1602.7000000000007</v>
      </c>
      <c r="AR9" s="190">
        <v>16204.5</v>
      </c>
      <c r="AS9" s="190">
        <f>SUM(AR9-AP9)</f>
        <v>1708.3999999999996</v>
      </c>
      <c r="AT9" s="190">
        <v>17911.400000000001</v>
      </c>
      <c r="AU9" s="191">
        <f>SUM(AT9-AR9)</f>
        <v>1706.9000000000015</v>
      </c>
      <c r="AV9" s="190">
        <v>19715.900000000001</v>
      </c>
      <c r="AW9" s="192">
        <f>SUM(AV9-AT9)</f>
        <v>1804.5</v>
      </c>
      <c r="AX9" s="193">
        <v>1794.5</v>
      </c>
      <c r="AY9" s="193">
        <f>SUM(AX9-AW9)</f>
        <v>-10</v>
      </c>
      <c r="AZ9" s="193">
        <v>3485.2</v>
      </c>
      <c r="BA9" s="193">
        <f>SUM(AZ9-AX9)</f>
        <v>1690.6999999999998</v>
      </c>
      <c r="BB9" s="193">
        <v>5316.2</v>
      </c>
      <c r="BC9" s="193">
        <f>SUM(BB9-AZ9)</f>
        <v>1831</v>
      </c>
      <c r="BD9" s="193">
        <v>7106</v>
      </c>
      <c r="BE9" s="193">
        <f>SUM(BD9-BB9)</f>
        <v>1789.8000000000002</v>
      </c>
      <c r="BF9" s="193">
        <v>8995.1</v>
      </c>
      <c r="BG9" s="193">
        <f>SUM(BF9-BD9)</f>
        <v>1889.1000000000004</v>
      </c>
      <c r="BH9" s="193">
        <v>10836.1</v>
      </c>
      <c r="BI9" s="193">
        <f>SUM(BH9-BF9)</f>
        <v>1841</v>
      </c>
      <c r="BJ9" s="193">
        <v>12742.2</v>
      </c>
      <c r="BK9" s="193">
        <f>SUM(BJ9-BH9)</f>
        <v>1906.1000000000004</v>
      </c>
      <c r="BL9" s="193">
        <v>14654.3</v>
      </c>
      <c r="BM9" s="193">
        <f>SUM(BL9-BJ9)</f>
        <v>1912.0999999999985</v>
      </c>
      <c r="BN9" s="193">
        <v>16509.599999999999</v>
      </c>
      <c r="BO9" s="193">
        <f>SUM(BN9-BL9)</f>
        <v>1855.2999999999993</v>
      </c>
      <c r="BP9" s="193">
        <v>18449.7</v>
      </c>
      <c r="BQ9" s="193">
        <f>SUM(BP9-BN9)</f>
        <v>1940.1000000000022</v>
      </c>
      <c r="BR9" s="193">
        <v>20365</v>
      </c>
      <c r="BS9" s="193">
        <f>SUM(BR9-BP9)</f>
        <v>1915.2999999999993</v>
      </c>
      <c r="BT9" s="193">
        <v>22386.3</v>
      </c>
      <c r="BU9" s="194">
        <f>SUM(BT9-BR9)</f>
        <v>2021.2999999999993</v>
      </c>
      <c r="BV9" s="189">
        <v>9045</v>
      </c>
      <c r="BW9" s="195"/>
      <c r="BX9" s="196">
        <f>Q9-BV9</f>
        <v>3652.1000000000004</v>
      </c>
      <c r="BY9" s="196"/>
      <c r="BZ9" s="197">
        <f>BX9/BV9*100</f>
        <v>40.377003869541191</v>
      </c>
      <c r="CA9" s="198"/>
      <c r="CB9" s="199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200" t="e">
        <f>+#REF!</f>
        <v>#REF!</v>
      </c>
      <c r="CR9" s="193" t="e">
        <f>SUM(CQ9-CO9)</f>
        <v>#REF!</v>
      </c>
      <c r="CS9" s="200" t="e">
        <f>+#REF!</f>
        <v>#REF!</v>
      </c>
      <c r="CT9" s="200" t="e">
        <f>SUM(CS9-CQ9)</f>
        <v>#REF!</v>
      </c>
      <c r="CU9" s="200" t="e">
        <f>+#REF!</f>
        <v>#REF!</v>
      </c>
      <c r="CV9" s="200" t="e">
        <f>SUM(CU9-CS9)</f>
        <v>#REF!</v>
      </c>
      <c r="CW9" s="200" t="e">
        <f>+#REF!</f>
        <v>#REF!</v>
      </c>
      <c r="CX9" s="200" t="e">
        <f>SUM(CW9-CU9)</f>
        <v>#REF!</v>
      </c>
      <c r="CY9" s="200" t="e">
        <f>+#REF!</f>
        <v>#REF!</v>
      </c>
      <c r="CZ9" s="200" t="e">
        <f>SUM(CY9-CW9)</f>
        <v>#REF!</v>
      </c>
      <c r="DA9" s="200"/>
      <c r="DB9" s="200" t="e">
        <f>SUM(DA9-CY9)</f>
        <v>#REF!</v>
      </c>
      <c r="DC9" s="200"/>
      <c r="DD9" s="200">
        <f>SUM(DC9-DA9)</f>
        <v>0</v>
      </c>
      <c r="DE9" s="200"/>
      <c r="DF9" s="200">
        <f>SUM(DE9-DC9)</f>
        <v>0</v>
      </c>
      <c r="DG9" s="200"/>
      <c r="DH9" s="201">
        <f>SUM(DG9-DE9)</f>
        <v>0</v>
      </c>
      <c r="DI9" s="200"/>
      <c r="DJ9" s="200">
        <f>SUM(DI9-DG9)</f>
        <v>0</v>
      </c>
      <c r="DK9" s="200"/>
      <c r="DL9" s="200">
        <f>SUM(DK9-DI9)</f>
        <v>0</v>
      </c>
      <c r="DM9" s="200"/>
      <c r="DN9" s="201">
        <f>SUM(DM9-DK9)</f>
        <v>0</v>
      </c>
    </row>
    <row r="10" spans="1:124" ht="36.75" hidden="1" x14ac:dyDescent="0.45">
      <c r="A10" s="188" t="s">
        <v>9</v>
      </c>
      <c r="B10" s="189">
        <v>0</v>
      </c>
      <c r="C10" s="189">
        <v>0</v>
      </c>
      <c r="D10" s="189"/>
      <c r="E10" s="189">
        <v>0</v>
      </c>
      <c r="F10" s="189"/>
      <c r="G10" s="189">
        <v>0</v>
      </c>
      <c r="H10" s="189"/>
      <c r="I10" s="189">
        <v>0</v>
      </c>
      <c r="J10" s="189"/>
      <c r="K10" s="189">
        <v>0</v>
      </c>
      <c r="L10" s="189"/>
      <c r="M10" s="189">
        <v>0</v>
      </c>
      <c r="N10" s="189"/>
      <c r="O10" s="189">
        <v>0</v>
      </c>
      <c r="P10" s="189"/>
      <c r="Q10" s="189">
        <v>0</v>
      </c>
      <c r="R10" s="189"/>
      <c r="S10" s="189">
        <v>0</v>
      </c>
      <c r="T10" s="189"/>
      <c r="U10" s="189">
        <v>0</v>
      </c>
      <c r="V10" s="189"/>
      <c r="W10" s="189">
        <v>0</v>
      </c>
      <c r="X10" s="190"/>
      <c r="Y10" s="190">
        <v>0</v>
      </c>
      <c r="Z10" s="190"/>
      <c r="AA10" s="190">
        <v>0</v>
      </c>
      <c r="AB10" s="190"/>
      <c r="AC10" s="190"/>
      <c r="AD10" s="190">
        <v>0</v>
      </c>
      <c r="AE10" s="190"/>
      <c r="AF10" s="190">
        <v>0</v>
      </c>
      <c r="AG10" s="190"/>
      <c r="AH10" s="190">
        <v>0</v>
      </c>
      <c r="AI10" s="190"/>
      <c r="AJ10" s="190">
        <v>0</v>
      </c>
      <c r="AK10" s="190"/>
      <c r="AL10" s="190">
        <v>0</v>
      </c>
      <c r="AM10" s="190"/>
      <c r="AN10" s="190">
        <v>0</v>
      </c>
      <c r="AO10" s="190"/>
      <c r="AP10" s="190">
        <v>0</v>
      </c>
      <c r="AQ10" s="190"/>
      <c r="AR10" s="190">
        <v>0</v>
      </c>
      <c r="AS10" s="190"/>
      <c r="AT10" s="190">
        <v>0</v>
      </c>
      <c r="AU10" s="191"/>
      <c r="AV10" s="190">
        <v>0</v>
      </c>
      <c r="AW10" s="192"/>
      <c r="AX10" s="193">
        <v>0</v>
      </c>
      <c r="AY10" s="193"/>
      <c r="AZ10" s="193">
        <v>0</v>
      </c>
      <c r="BA10" s="193"/>
      <c r="BB10" s="193">
        <v>0</v>
      </c>
      <c r="BC10" s="193"/>
      <c r="BD10" s="193">
        <v>0</v>
      </c>
      <c r="BE10" s="193"/>
      <c r="BF10" s="193">
        <v>0</v>
      </c>
      <c r="BG10" s="193"/>
      <c r="BH10" s="193">
        <v>0</v>
      </c>
      <c r="BI10" s="193"/>
      <c r="BJ10" s="193">
        <v>0</v>
      </c>
      <c r="BK10" s="193"/>
      <c r="BL10" s="193">
        <v>0</v>
      </c>
      <c r="BM10" s="193"/>
      <c r="BN10" s="193">
        <v>0</v>
      </c>
      <c r="BO10" s="193"/>
      <c r="BP10" s="193">
        <v>0</v>
      </c>
      <c r="BQ10" s="193"/>
      <c r="BR10" s="193">
        <v>0</v>
      </c>
      <c r="BS10" s="193"/>
      <c r="BT10" s="193">
        <v>0</v>
      </c>
      <c r="BU10" s="194"/>
      <c r="BV10" s="189">
        <v>0</v>
      </c>
      <c r="BW10" s="195"/>
      <c r="BX10" s="196">
        <f>Q10-BV10</f>
        <v>0</v>
      </c>
      <c r="BY10" s="196"/>
      <c r="BZ10" s="197">
        <v>100</v>
      </c>
      <c r="CA10" s="198"/>
      <c r="CB10" s="199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200">
        <v>0</v>
      </c>
      <c r="CR10" s="193"/>
      <c r="CS10" s="200">
        <v>0</v>
      </c>
      <c r="CT10" s="200"/>
      <c r="CU10" s="200">
        <v>0</v>
      </c>
      <c r="CV10" s="200">
        <v>0</v>
      </c>
      <c r="CW10" s="200">
        <v>0</v>
      </c>
      <c r="CX10" s="200"/>
      <c r="CY10" s="200">
        <v>0</v>
      </c>
      <c r="CZ10" s="200"/>
      <c r="DA10" s="200"/>
      <c r="DB10" s="200"/>
      <c r="DC10" s="200"/>
      <c r="DD10" s="200"/>
      <c r="DE10" s="200"/>
      <c r="DF10" s="200"/>
      <c r="DG10" s="200"/>
      <c r="DH10" s="201"/>
      <c r="DI10" s="200"/>
      <c r="DJ10" s="200"/>
      <c r="DK10" s="200"/>
      <c r="DL10" s="200"/>
      <c r="DM10" s="200"/>
      <c r="DN10" s="201"/>
    </row>
    <row r="11" spans="1:124" ht="36.75" x14ac:dyDescent="0.45">
      <c r="A11" s="188" t="s">
        <v>94</v>
      </c>
      <c r="B11" s="189">
        <v>2.8</v>
      </c>
      <c r="C11" s="189">
        <v>5.3</v>
      </c>
      <c r="D11" s="189">
        <f>SUM(C11-B11)</f>
        <v>2.5</v>
      </c>
      <c r="E11" s="189">
        <v>8.1</v>
      </c>
      <c r="F11" s="189">
        <f t="shared" ref="F11:F56" si="0">SUM(E11-C11)</f>
        <v>2.8</v>
      </c>
      <c r="G11" s="189">
        <v>11.6</v>
      </c>
      <c r="H11" s="189">
        <f t="shared" ref="H11:H54" si="1">SUM(G11-E11)</f>
        <v>3.5</v>
      </c>
      <c r="I11" s="189">
        <v>15</v>
      </c>
      <c r="J11" s="189">
        <f t="shared" ref="J11:J54" si="2">SUM(I11-G11)</f>
        <v>3.4000000000000004</v>
      </c>
      <c r="K11" s="189">
        <v>18.399999999999999</v>
      </c>
      <c r="L11" s="189">
        <f t="shared" ref="L11:L54" si="3">SUM(K11-I11)</f>
        <v>3.3999999999999986</v>
      </c>
      <c r="M11" s="189">
        <v>22</v>
      </c>
      <c r="N11" s="189">
        <f t="shared" ref="N11:N54" si="4">SUM(M11-K11)</f>
        <v>3.6000000000000014</v>
      </c>
      <c r="O11" s="189">
        <v>25.6</v>
      </c>
      <c r="P11" s="189">
        <f t="shared" ref="P11:P54" si="5">SUM(O11-M11)</f>
        <v>3.6000000000000014</v>
      </c>
      <c r="Q11" s="189">
        <v>27.2</v>
      </c>
      <c r="R11" s="189">
        <f t="shared" ref="R11:R54" si="6">SUM(Q11-O11)</f>
        <v>1.5999999999999979</v>
      </c>
      <c r="S11" s="189">
        <v>28.1</v>
      </c>
      <c r="T11" s="189">
        <f>SUM(S11-Q11)</f>
        <v>0.90000000000000213</v>
      </c>
      <c r="U11" s="189">
        <v>30.2</v>
      </c>
      <c r="V11" s="189">
        <f>SUM(U11-S11)</f>
        <v>2.0999999999999979</v>
      </c>
      <c r="W11" s="189">
        <v>32.4</v>
      </c>
      <c r="X11" s="190">
        <f>SUM(W11-U11)</f>
        <v>2.1999999999999993</v>
      </c>
      <c r="Y11" s="190">
        <v>2.2000000000000002</v>
      </c>
      <c r="Z11" s="190">
        <f>SUM(Y11-W11)</f>
        <v>-30.2</v>
      </c>
      <c r="AA11" s="190">
        <v>4.2</v>
      </c>
      <c r="AB11" s="190">
        <f>SUM(AA11-Y11)</f>
        <v>2</v>
      </c>
      <c r="AC11" s="190"/>
      <c r="AD11" s="190">
        <v>6.3</v>
      </c>
      <c r="AE11" s="190">
        <f>SUM(AD11-AA11)</f>
        <v>2.0999999999999996</v>
      </c>
      <c r="AF11" s="190">
        <v>8.5</v>
      </c>
      <c r="AG11" s="190">
        <f>SUM(AF11-AD11)</f>
        <v>2.2000000000000002</v>
      </c>
      <c r="AH11" s="190">
        <v>10.6</v>
      </c>
      <c r="AI11" s="190">
        <f>SUM(AH11-AF11)</f>
        <v>2.0999999999999996</v>
      </c>
      <c r="AJ11" s="190">
        <v>12.7</v>
      </c>
      <c r="AK11" s="190">
        <f>SUM(AJ11-AH11)</f>
        <v>2.0999999999999996</v>
      </c>
      <c r="AL11" s="190">
        <v>14.9</v>
      </c>
      <c r="AM11" s="190">
        <f>SUM(AL11-AJ11)</f>
        <v>2.2000000000000011</v>
      </c>
      <c r="AN11" s="190">
        <v>17.100000000000001</v>
      </c>
      <c r="AO11" s="190">
        <f>SUM(AN11-AL11)</f>
        <v>2.2000000000000011</v>
      </c>
      <c r="AP11" s="190">
        <v>19.3</v>
      </c>
      <c r="AQ11" s="190">
        <f>SUM(AP11-AN11)</f>
        <v>2.1999999999999993</v>
      </c>
      <c r="AR11" s="190">
        <v>20.5</v>
      </c>
      <c r="AS11" s="190">
        <f>SUM(AR11-AP11)</f>
        <v>1.1999999999999993</v>
      </c>
      <c r="AT11" s="190">
        <v>22.1</v>
      </c>
      <c r="AU11" s="191">
        <f>SUM(AT11-AR11)</f>
        <v>1.6000000000000014</v>
      </c>
      <c r="AV11" s="190">
        <v>24.4</v>
      </c>
      <c r="AW11" s="192">
        <f>SUM(AV11-AT11)</f>
        <v>2.2999999999999972</v>
      </c>
      <c r="AX11" s="193">
        <v>2.2999999999999998</v>
      </c>
      <c r="AY11" s="193">
        <f>SUM(AX11-AW11)</f>
        <v>2.6645352591003757E-15</v>
      </c>
      <c r="AZ11" s="193">
        <v>4.5</v>
      </c>
      <c r="BA11" s="193">
        <f>SUM(AZ11-AX11)</f>
        <v>2.2000000000000002</v>
      </c>
      <c r="BB11" s="193">
        <v>6.8</v>
      </c>
      <c r="BC11" s="193">
        <f>SUM(BB11-AZ11)</f>
        <v>2.2999999999999998</v>
      </c>
      <c r="BD11" s="193">
        <v>9.1</v>
      </c>
      <c r="BE11" s="193">
        <f>SUM(BD11-BB11)</f>
        <v>2.2999999999999998</v>
      </c>
      <c r="BF11" s="193">
        <v>11.4</v>
      </c>
      <c r="BG11" s="193">
        <f>SUM(BF11-BD11)</f>
        <v>2.3000000000000007</v>
      </c>
      <c r="BH11" s="193">
        <v>13.6</v>
      </c>
      <c r="BI11" s="193">
        <f>SUM(BH11-BF11)</f>
        <v>2.1999999999999993</v>
      </c>
      <c r="BJ11" s="193">
        <v>16</v>
      </c>
      <c r="BK11" s="193">
        <f>SUM(BJ11-BH11)</f>
        <v>2.4000000000000004</v>
      </c>
      <c r="BL11" s="193">
        <v>18.3</v>
      </c>
      <c r="BM11" s="193">
        <f>SUM(BL11-BJ11)</f>
        <v>2.3000000000000007</v>
      </c>
      <c r="BN11" s="193">
        <v>20.5</v>
      </c>
      <c r="BO11" s="193">
        <f>SUM(BN11-BL11)</f>
        <v>2.1999999999999993</v>
      </c>
      <c r="BP11" s="193">
        <v>22.5</v>
      </c>
      <c r="BQ11" s="193">
        <f>SUM(BP11-BN11)</f>
        <v>2</v>
      </c>
      <c r="BR11" s="193">
        <v>26.6</v>
      </c>
      <c r="BS11" s="193">
        <f>SUM(BR11-BP11)</f>
        <v>4.1000000000000014</v>
      </c>
      <c r="BT11" s="193">
        <v>31.2</v>
      </c>
      <c r="BU11" s="194">
        <f>SUM(BT11-BR11)</f>
        <v>4.5999999999999979</v>
      </c>
      <c r="BV11" s="189">
        <v>17.7</v>
      </c>
      <c r="BW11" s="195"/>
      <c r="BX11" s="196">
        <f>Q11-BV11</f>
        <v>9.5</v>
      </c>
      <c r="BY11" s="196"/>
      <c r="BZ11" s="197">
        <f>BX11/BV11*100</f>
        <v>53.672316384180796</v>
      </c>
      <c r="CA11" s="198"/>
      <c r="CB11" s="199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200" t="e">
        <f>+#REF!</f>
        <v>#REF!</v>
      </c>
      <c r="CR11" s="193" t="e">
        <f>SUM(CQ11-CO11)</f>
        <v>#REF!</v>
      </c>
      <c r="CS11" s="200" t="e">
        <f>+#REF!</f>
        <v>#REF!</v>
      </c>
      <c r="CT11" s="200" t="e">
        <f>SUM(CS11-CQ11)</f>
        <v>#REF!</v>
      </c>
      <c r="CU11" s="200" t="e">
        <f>+#REF!</f>
        <v>#REF!</v>
      </c>
      <c r="CV11" s="200" t="e">
        <f>SUM(CU11-CS11)</f>
        <v>#REF!</v>
      </c>
      <c r="CW11" s="200" t="e">
        <f>+#REF!</f>
        <v>#REF!</v>
      </c>
      <c r="CX11" s="200" t="e">
        <f>SUM(CW11-CU11)</f>
        <v>#REF!</v>
      </c>
      <c r="CY11" s="200" t="e">
        <f>+#REF!</f>
        <v>#REF!</v>
      </c>
      <c r="CZ11" s="200" t="e">
        <f>SUM(CY11-CW11)</f>
        <v>#REF!</v>
      </c>
      <c r="DA11" s="200"/>
      <c r="DB11" s="200" t="e">
        <f>SUM(DA11-CY11)</f>
        <v>#REF!</v>
      </c>
      <c r="DC11" s="200"/>
      <c r="DD11" s="200">
        <f>SUM(DC11-DA11)</f>
        <v>0</v>
      </c>
      <c r="DE11" s="200"/>
      <c r="DF11" s="200">
        <f>SUM(DE11-DC11)</f>
        <v>0</v>
      </c>
      <c r="DG11" s="200"/>
      <c r="DH11" s="201">
        <f>SUM(DG11-DE11)</f>
        <v>0</v>
      </c>
      <c r="DI11" s="200"/>
      <c r="DJ11" s="200">
        <f>SUM(DI11-DG11)</f>
        <v>0</v>
      </c>
      <c r="DK11" s="200"/>
      <c r="DL11" s="200">
        <f>SUM(DK11-DI11)</f>
        <v>0</v>
      </c>
      <c r="DM11" s="200"/>
      <c r="DN11" s="201">
        <f>SUM(DM11-DK11)</f>
        <v>0</v>
      </c>
    </row>
    <row r="12" spans="1:124" ht="36.75" hidden="1" x14ac:dyDescent="0.45">
      <c r="A12" s="188" t="s">
        <v>95</v>
      </c>
      <c r="B12" s="189">
        <v>0</v>
      </c>
      <c r="C12" s="189">
        <v>0.8</v>
      </c>
      <c r="D12" s="189">
        <f>SUM(C12-B12)</f>
        <v>0.8</v>
      </c>
      <c r="E12" s="189">
        <v>5.8</v>
      </c>
      <c r="F12" s="189">
        <f t="shared" si="0"/>
        <v>5</v>
      </c>
      <c r="G12" s="189">
        <v>12.5</v>
      </c>
      <c r="H12" s="189">
        <f t="shared" si="1"/>
        <v>6.7</v>
      </c>
      <c r="I12" s="189">
        <v>12.5</v>
      </c>
      <c r="J12" s="189">
        <f t="shared" si="2"/>
        <v>0</v>
      </c>
      <c r="K12" s="189">
        <v>12.5</v>
      </c>
      <c r="L12" s="189">
        <f t="shared" si="3"/>
        <v>0</v>
      </c>
      <c r="M12" s="189">
        <v>12.5</v>
      </c>
      <c r="N12" s="189">
        <f t="shared" si="4"/>
        <v>0</v>
      </c>
      <c r="O12" s="189">
        <v>12.5</v>
      </c>
      <c r="P12" s="189">
        <f t="shared" si="5"/>
        <v>0</v>
      </c>
      <c r="Q12" s="189">
        <v>12.5</v>
      </c>
      <c r="R12" s="189">
        <f t="shared" si="6"/>
        <v>0</v>
      </c>
      <c r="S12" s="189">
        <v>14.2</v>
      </c>
      <c r="T12" s="189">
        <f>SUM(S12-Q12)</f>
        <v>1.6999999999999993</v>
      </c>
      <c r="U12" s="189">
        <v>14.2</v>
      </c>
      <c r="V12" s="189">
        <f>SUM(U12-S12)</f>
        <v>0</v>
      </c>
      <c r="W12" s="189">
        <v>14.2</v>
      </c>
      <c r="X12" s="190">
        <f>SUM(W12-U12)</f>
        <v>0</v>
      </c>
      <c r="Y12" s="190">
        <v>0</v>
      </c>
      <c r="Z12" s="190">
        <f>SUM(Y12-W12)</f>
        <v>-14.2</v>
      </c>
      <c r="AA12" s="190">
        <v>0</v>
      </c>
      <c r="AB12" s="190">
        <f>SUM(AA12-Y12)</f>
        <v>0</v>
      </c>
      <c r="AC12" s="190"/>
      <c r="AD12" s="190">
        <v>0</v>
      </c>
      <c r="AE12" s="190">
        <f>SUM(AD12-AA12)</f>
        <v>0</v>
      </c>
      <c r="AF12" s="190">
        <v>0</v>
      </c>
      <c r="AG12" s="190">
        <f>SUM(AF12-AD12)</f>
        <v>0</v>
      </c>
      <c r="AH12" s="190">
        <v>0</v>
      </c>
      <c r="AI12" s="190">
        <f>SUM(AH12-AF12)</f>
        <v>0</v>
      </c>
      <c r="AJ12" s="190">
        <v>0</v>
      </c>
      <c r="AK12" s="190">
        <f>SUM(AJ12-AH12)</f>
        <v>0</v>
      </c>
      <c r="AL12" s="190">
        <v>0</v>
      </c>
      <c r="AM12" s="190">
        <f>SUM(AL12-AJ12)</f>
        <v>0</v>
      </c>
      <c r="AN12" s="190">
        <v>0</v>
      </c>
      <c r="AO12" s="190">
        <f>SUM(AN12-AL12)</f>
        <v>0</v>
      </c>
      <c r="AP12" s="190">
        <v>0</v>
      </c>
      <c r="AQ12" s="190">
        <f>SUM(AP12-AN12)</f>
        <v>0</v>
      </c>
      <c r="AR12" s="190">
        <v>0</v>
      </c>
      <c r="AS12" s="190">
        <f>SUM(AR12-AP12)</f>
        <v>0</v>
      </c>
      <c r="AT12" s="190">
        <v>0</v>
      </c>
      <c r="AU12" s="191">
        <f>SUM(AT12-AR12)</f>
        <v>0</v>
      </c>
      <c r="AV12" s="190">
        <v>8.4</v>
      </c>
      <c r="AW12" s="192">
        <f>SUM(AV12-AT12)</f>
        <v>8.4</v>
      </c>
      <c r="AX12" s="193">
        <v>11</v>
      </c>
      <c r="AY12" s="193">
        <f>SUM(AX12-AW12)</f>
        <v>2.5999999999999996</v>
      </c>
      <c r="AZ12" s="193">
        <v>11</v>
      </c>
      <c r="BA12" s="193">
        <f>SUM(AZ12-AX12)</f>
        <v>0</v>
      </c>
      <c r="BB12" s="193">
        <v>14.4</v>
      </c>
      <c r="BC12" s="193">
        <f>SUM(BB12-AZ12)</f>
        <v>3.4000000000000004</v>
      </c>
      <c r="BD12" s="193">
        <v>14.4</v>
      </c>
      <c r="BE12" s="193">
        <f>SUM(BD12-BB12)</f>
        <v>0</v>
      </c>
      <c r="BF12" s="193">
        <v>14.5</v>
      </c>
      <c r="BG12" s="193">
        <f>SUM(BF12-BD12)</f>
        <v>9.9999999999999645E-2</v>
      </c>
      <c r="BH12" s="193">
        <v>14.5</v>
      </c>
      <c r="BI12" s="193">
        <f>SUM(BH12-BF12)</f>
        <v>0</v>
      </c>
      <c r="BJ12" s="193">
        <v>14.5</v>
      </c>
      <c r="BK12" s="193">
        <f>SUM(BJ12-BH12)</f>
        <v>0</v>
      </c>
      <c r="BL12" s="193">
        <v>14.5</v>
      </c>
      <c r="BM12" s="193">
        <f>SUM(BL12-BJ12)</f>
        <v>0</v>
      </c>
      <c r="BN12" s="193">
        <v>14.5</v>
      </c>
      <c r="BO12" s="193">
        <f>SUM(BN12-BL12)</f>
        <v>0</v>
      </c>
      <c r="BP12" s="193">
        <v>14.5</v>
      </c>
      <c r="BQ12" s="193">
        <f>SUM(BP12-BN12)</f>
        <v>0</v>
      </c>
      <c r="BR12" s="193">
        <v>14.5</v>
      </c>
      <c r="BS12" s="193">
        <f>SUM(BR12-BP12)</f>
        <v>0</v>
      </c>
      <c r="BT12" s="193">
        <v>14.5</v>
      </c>
      <c r="BU12" s="194">
        <f>SUM(BT12-BR12)</f>
        <v>0</v>
      </c>
      <c r="BV12" s="189">
        <v>0</v>
      </c>
      <c r="BW12" s="195"/>
      <c r="BX12" s="196">
        <f>Q12-BV12</f>
        <v>12.5</v>
      </c>
      <c r="BY12" s="196"/>
      <c r="BZ12" s="197">
        <v>100</v>
      </c>
      <c r="CA12" s="198"/>
      <c r="CB12" s="199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200">
        <v>0</v>
      </c>
      <c r="CR12" s="193">
        <f>SUM(CQ12-CO12)</f>
        <v>0</v>
      </c>
      <c r="CS12" s="200">
        <v>0</v>
      </c>
      <c r="CT12" s="200">
        <f>SUM(CS12-CQ12)</f>
        <v>0</v>
      </c>
      <c r="CU12" s="200">
        <v>0</v>
      </c>
      <c r="CV12" s="200">
        <f>SUM(CU12-CS12)</f>
        <v>0</v>
      </c>
      <c r="CW12" s="200">
        <v>0</v>
      </c>
      <c r="CX12" s="200">
        <f>SUM(CW12-CU12)</f>
        <v>0</v>
      </c>
      <c r="CY12" s="200">
        <v>0</v>
      </c>
      <c r="CZ12" s="200">
        <f>SUM(CY12-CW12)</f>
        <v>0</v>
      </c>
      <c r="DA12" s="200"/>
      <c r="DB12" s="200">
        <f>SUM(DA12-CY12)</f>
        <v>0</v>
      </c>
      <c r="DC12" s="200"/>
      <c r="DD12" s="200">
        <f>SUM(DC12-DA12)</f>
        <v>0</v>
      </c>
      <c r="DE12" s="200"/>
      <c r="DF12" s="200">
        <f>SUM(DE12-DC12)</f>
        <v>0</v>
      </c>
      <c r="DG12" s="200"/>
      <c r="DH12" s="201">
        <f>SUM(DG12-DE12)</f>
        <v>0</v>
      </c>
      <c r="DI12" s="200"/>
      <c r="DJ12" s="200">
        <f>SUM(DI12-DG12)</f>
        <v>0</v>
      </c>
      <c r="DK12" s="200"/>
      <c r="DL12" s="200">
        <f>SUM(DK12-DI12)</f>
        <v>0</v>
      </c>
      <c r="DM12" s="200"/>
      <c r="DN12" s="201">
        <f>SUM(DM12-DK12)</f>
        <v>0</v>
      </c>
    </row>
    <row r="13" spans="1:124" ht="36.75" x14ac:dyDescent="0.45">
      <c r="A13" s="188" t="s">
        <v>96</v>
      </c>
      <c r="B13" s="189">
        <v>19.7</v>
      </c>
      <c r="C13" s="189">
        <v>45.1</v>
      </c>
      <c r="D13" s="189">
        <f>SUM(C13-B13)</f>
        <v>25.400000000000002</v>
      </c>
      <c r="E13" s="189">
        <v>74.8</v>
      </c>
      <c r="F13" s="189">
        <f t="shared" si="0"/>
        <v>29.699999999999996</v>
      </c>
      <c r="G13" s="189">
        <v>102.7</v>
      </c>
      <c r="H13" s="189">
        <f t="shared" si="1"/>
        <v>27.900000000000006</v>
      </c>
      <c r="I13" s="189">
        <v>126.2</v>
      </c>
      <c r="J13" s="189">
        <f t="shared" si="2"/>
        <v>23.5</v>
      </c>
      <c r="K13" s="189">
        <v>156</v>
      </c>
      <c r="L13" s="189">
        <f t="shared" si="3"/>
        <v>29.799999999999997</v>
      </c>
      <c r="M13" s="189">
        <v>179.1</v>
      </c>
      <c r="N13" s="189">
        <f t="shared" si="4"/>
        <v>23.099999999999994</v>
      </c>
      <c r="O13" s="189">
        <v>215.3</v>
      </c>
      <c r="P13" s="189">
        <f t="shared" si="5"/>
        <v>36.200000000000017</v>
      </c>
      <c r="Q13" s="189">
        <v>256.39999999999998</v>
      </c>
      <c r="R13" s="189">
        <f t="shared" si="6"/>
        <v>41.099999999999966</v>
      </c>
      <c r="S13" s="189">
        <v>299</v>
      </c>
      <c r="T13" s="189">
        <f>SUM(S13-Q13)</f>
        <v>42.600000000000023</v>
      </c>
      <c r="U13" s="189">
        <v>341.2</v>
      </c>
      <c r="V13" s="189">
        <f>SUM(U13-S13)</f>
        <v>42.199999999999989</v>
      </c>
      <c r="W13" s="189">
        <v>377</v>
      </c>
      <c r="X13" s="190">
        <f>SUM(W13-U13)</f>
        <v>35.800000000000011</v>
      </c>
      <c r="Y13" s="190">
        <v>27.6</v>
      </c>
      <c r="Z13" s="190">
        <f>SUM(Y13-W13)</f>
        <v>-349.4</v>
      </c>
      <c r="AA13" s="190">
        <v>55.5</v>
      </c>
      <c r="AB13" s="190">
        <f>SUM(AA13-Y13)</f>
        <v>27.9</v>
      </c>
      <c r="AC13" s="190"/>
      <c r="AD13" s="190">
        <v>95.4</v>
      </c>
      <c r="AE13" s="190">
        <f>SUM(AD13-AA13)</f>
        <v>39.900000000000006</v>
      </c>
      <c r="AF13" s="190">
        <v>133</v>
      </c>
      <c r="AG13" s="190">
        <f>SUM(AF13-AD13)</f>
        <v>37.599999999999994</v>
      </c>
      <c r="AH13" s="190">
        <v>174.6</v>
      </c>
      <c r="AI13" s="190">
        <f>SUM(AH13-AF13)</f>
        <v>41.599999999999994</v>
      </c>
      <c r="AJ13" s="190">
        <v>219</v>
      </c>
      <c r="AK13" s="190">
        <f>SUM(AJ13-AH13)</f>
        <v>44.400000000000006</v>
      </c>
      <c r="AL13" s="190">
        <v>255.6</v>
      </c>
      <c r="AM13" s="190">
        <f>SUM(AL13-AJ13)</f>
        <v>36.599999999999994</v>
      </c>
      <c r="AN13" s="190">
        <v>301.89999999999998</v>
      </c>
      <c r="AO13" s="190">
        <f>SUM(AN13-AL13)</f>
        <v>46.299999999999983</v>
      </c>
      <c r="AP13" s="190">
        <v>350.1</v>
      </c>
      <c r="AQ13" s="190">
        <f>SUM(AP13-AN13)</f>
        <v>48.200000000000045</v>
      </c>
      <c r="AR13" s="190">
        <v>408.6</v>
      </c>
      <c r="AS13" s="190">
        <f>SUM(AR13-AP13)</f>
        <v>58.5</v>
      </c>
      <c r="AT13" s="190">
        <v>472.3</v>
      </c>
      <c r="AU13" s="191">
        <f>SUM(AT13-AR13)</f>
        <v>63.699999999999989</v>
      </c>
      <c r="AV13" s="190">
        <v>560.5</v>
      </c>
      <c r="AW13" s="192">
        <f>SUM(AV13-AT13)</f>
        <v>88.199999999999989</v>
      </c>
      <c r="AX13" s="193">
        <v>51.9</v>
      </c>
      <c r="AY13" s="193">
        <f>SUM(AX13-AW13)</f>
        <v>-36.29999999999999</v>
      </c>
      <c r="AZ13" s="193">
        <v>91.2</v>
      </c>
      <c r="BA13" s="193">
        <f>SUM(AZ13-AX13)</f>
        <v>39.300000000000004</v>
      </c>
      <c r="BB13" s="193">
        <v>145.5</v>
      </c>
      <c r="BC13" s="193">
        <f>SUM(BB13-AZ13)</f>
        <v>54.3</v>
      </c>
      <c r="BD13" s="193">
        <v>198.1</v>
      </c>
      <c r="BE13" s="193">
        <f>SUM(BD13-BB13)</f>
        <v>52.599999999999994</v>
      </c>
      <c r="BF13" s="193">
        <v>241.7</v>
      </c>
      <c r="BG13" s="193">
        <f>SUM(BF13-BD13)</f>
        <v>43.599999999999994</v>
      </c>
      <c r="BH13" s="193">
        <v>285</v>
      </c>
      <c r="BI13" s="193">
        <f>SUM(BH13-BF13)</f>
        <v>43.300000000000011</v>
      </c>
      <c r="BJ13" s="193">
        <v>323</v>
      </c>
      <c r="BK13" s="193">
        <f>SUM(BJ13-BH13)</f>
        <v>38</v>
      </c>
      <c r="BL13" s="193">
        <v>361.9</v>
      </c>
      <c r="BM13" s="193">
        <f>SUM(BL13-BJ13)</f>
        <v>38.899999999999977</v>
      </c>
      <c r="BN13" s="193">
        <v>395.3</v>
      </c>
      <c r="BO13" s="193">
        <f>SUM(BN13-BL13)</f>
        <v>33.400000000000034</v>
      </c>
      <c r="BP13" s="193">
        <v>438.9</v>
      </c>
      <c r="BQ13" s="193">
        <f>SUM(BP13-BN13)</f>
        <v>43.599999999999966</v>
      </c>
      <c r="BR13" s="193">
        <v>471.2</v>
      </c>
      <c r="BS13" s="193">
        <f>SUM(BR13-BP13)</f>
        <v>32.300000000000011</v>
      </c>
      <c r="BT13" s="193">
        <v>504.6</v>
      </c>
      <c r="BU13" s="194">
        <f>SUM(BT13-BR13)</f>
        <v>33.400000000000034</v>
      </c>
      <c r="BV13" s="189">
        <v>106.4</v>
      </c>
      <c r="BW13" s="195"/>
      <c r="BX13" s="196">
        <f>Q13-BV13</f>
        <v>149.99999999999997</v>
      </c>
      <c r="BY13" s="196"/>
      <c r="BZ13" s="197">
        <f>BX13/BV13*100</f>
        <v>140.97744360902252</v>
      </c>
      <c r="CA13" s="198"/>
      <c r="CB13" s="199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200" t="e">
        <f>+#REF!</f>
        <v>#REF!</v>
      </c>
      <c r="CR13" s="193" t="e">
        <f>SUM(CQ13-CO13)</f>
        <v>#REF!</v>
      </c>
      <c r="CS13" s="200" t="e">
        <f>+#REF!</f>
        <v>#REF!</v>
      </c>
      <c r="CT13" s="200" t="e">
        <f>SUM(CS13-CQ13)</f>
        <v>#REF!</v>
      </c>
      <c r="CU13" s="200" t="e">
        <f>+#REF!</f>
        <v>#REF!</v>
      </c>
      <c r="CV13" s="200" t="e">
        <f>SUM(CU13-CS13)</f>
        <v>#REF!</v>
      </c>
      <c r="CW13" s="200" t="e">
        <f>+#REF!</f>
        <v>#REF!</v>
      </c>
      <c r="CX13" s="200" t="e">
        <f>SUM(CW13-CU13)</f>
        <v>#REF!</v>
      </c>
      <c r="CY13" s="200" t="e">
        <f>+#REF!</f>
        <v>#REF!</v>
      </c>
      <c r="CZ13" s="200" t="e">
        <f>SUM(CY13-CW13)</f>
        <v>#REF!</v>
      </c>
      <c r="DA13" s="200"/>
      <c r="DB13" s="200" t="e">
        <f>SUM(DA13-CY13)</f>
        <v>#REF!</v>
      </c>
      <c r="DC13" s="200"/>
      <c r="DD13" s="200">
        <f>SUM(DC13-DA13)</f>
        <v>0</v>
      </c>
      <c r="DE13" s="200"/>
      <c r="DF13" s="200">
        <f>SUM(DE13-DC13)</f>
        <v>0</v>
      </c>
      <c r="DG13" s="200"/>
      <c r="DH13" s="201">
        <f>SUM(DG13-DE13)</f>
        <v>0</v>
      </c>
      <c r="DI13" s="200"/>
      <c r="DJ13" s="200">
        <f>SUM(DI13-DG13)</f>
        <v>0</v>
      </c>
      <c r="DK13" s="200"/>
      <c r="DL13" s="200">
        <f>SUM(DK13-DI13)</f>
        <v>0</v>
      </c>
      <c r="DM13" s="200"/>
      <c r="DN13" s="201">
        <f>SUM(DM13-DK13)</f>
        <v>0</v>
      </c>
    </row>
    <row r="14" spans="1:124" ht="36.75" x14ac:dyDescent="0.45">
      <c r="A14" s="164"/>
      <c r="B14" s="202"/>
      <c r="C14" s="202"/>
      <c r="D14" s="202"/>
      <c r="E14" s="202"/>
      <c r="F14" s="203"/>
      <c r="G14" s="202"/>
      <c r="H14" s="203"/>
      <c r="I14" s="202"/>
      <c r="J14" s="203"/>
      <c r="K14" s="202"/>
      <c r="L14" s="203"/>
      <c r="M14" s="202"/>
      <c r="N14" s="203"/>
      <c r="O14" s="202"/>
      <c r="P14" s="203"/>
      <c r="Q14" s="202"/>
      <c r="R14" s="203"/>
      <c r="S14" s="202"/>
      <c r="T14" s="203"/>
      <c r="U14" s="202"/>
      <c r="V14" s="203"/>
      <c r="W14" s="202"/>
      <c r="X14" s="204"/>
      <c r="Y14" s="205"/>
      <c r="Z14" s="204"/>
      <c r="AA14" s="205"/>
      <c r="AB14" s="204"/>
      <c r="AC14" s="205"/>
      <c r="AD14" s="205"/>
      <c r="AE14" s="204"/>
      <c r="AF14" s="205"/>
      <c r="AG14" s="204"/>
      <c r="AH14" s="205"/>
      <c r="AI14" s="204"/>
      <c r="AJ14" s="205"/>
      <c r="AK14" s="204"/>
      <c r="AL14" s="205"/>
      <c r="AM14" s="204"/>
      <c r="AN14" s="205"/>
      <c r="AO14" s="204"/>
      <c r="AP14" s="205"/>
      <c r="AQ14" s="204"/>
      <c r="AR14" s="205"/>
      <c r="AS14" s="204"/>
      <c r="AT14" s="205"/>
      <c r="AU14" s="206"/>
      <c r="AV14" s="205"/>
      <c r="AW14" s="207"/>
      <c r="AX14" s="208"/>
      <c r="AY14" s="200"/>
      <c r="AZ14" s="208"/>
      <c r="BA14" s="200"/>
      <c r="BB14" s="208"/>
      <c r="BC14" s="200"/>
      <c r="BD14" s="208"/>
      <c r="BE14" s="200"/>
      <c r="BF14" s="208"/>
      <c r="BG14" s="200"/>
      <c r="BH14" s="208"/>
      <c r="BI14" s="200"/>
      <c r="BJ14" s="208"/>
      <c r="BK14" s="200"/>
      <c r="BL14" s="208"/>
      <c r="BM14" s="200"/>
      <c r="BN14" s="208"/>
      <c r="BO14" s="200"/>
      <c r="BP14" s="208"/>
      <c r="BQ14" s="200"/>
      <c r="BR14" s="208"/>
      <c r="BS14" s="200"/>
      <c r="BT14" s="208"/>
      <c r="BU14" s="201"/>
      <c r="BV14" s="202"/>
      <c r="BZ14" s="170"/>
      <c r="CB14" s="162"/>
      <c r="CQ14" s="208"/>
      <c r="CR14" s="200"/>
      <c r="CS14" s="208"/>
      <c r="CT14" s="200"/>
      <c r="CU14" s="208"/>
      <c r="CV14" s="200"/>
      <c r="CW14" s="208"/>
      <c r="CX14" s="200"/>
      <c r="CY14" s="208"/>
      <c r="CZ14" s="200"/>
      <c r="DA14" s="208"/>
      <c r="DB14" s="200"/>
      <c r="DC14" s="208"/>
      <c r="DD14" s="200"/>
      <c r="DE14" s="208"/>
      <c r="DF14" s="200"/>
      <c r="DG14" s="208"/>
      <c r="DH14" s="201"/>
      <c r="DI14" s="208"/>
      <c r="DJ14" s="200"/>
      <c r="DK14" s="208"/>
      <c r="DL14" s="200"/>
      <c r="DM14" s="208"/>
      <c r="DN14" s="201"/>
    </row>
    <row r="15" spans="1:124" s="221" customFormat="1" ht="36.75" x14ac:dyDescent="0.45">
      <c r="A15" s="209"/>
      <c r="B15" s="210">
        <f>SUM(B9:B13)</f>
        <v>1378.4</v>
      </c>
      <c r="C15" s="210">
        <f>SUM(C9:C13)</f>
        <v>2652.8</v>
      </c>
      <c r="D15" s="210">
        <f>SUM(C15-B15)</f>
        <v>1274.4000000000001</v>
      </c>
      <c r="E15" s="210">
        <f>SUM(E9:E13)</f>
        <v>4075.1000000000004</v>
      </c>
      <c r="F15" s="210">
        <f t="shared" si="0"/>
        <v>1422.3000000000002</v>
      </c>
      <c r="G15" s="210">
        <f>SUM(G9:G13)</f>
        <v>5509.1</v>
      </c>
      <c r="H15" s="210">
        <f t="shared" si="1"/>
        <v>1434</v>
      </c>
      <c r="I15" s="210">
        <f>SUM(I9:I13)</f>
        <v>6996.3</v>
      </c>
      <c r="J15" s="210">
        <f t="shared" si="2"/>
        <v>1487.1999999999998</v>
      </c>
      <c r="K15" s="210">
        <f>SUM(K9:K13)</f>
        <v>8456</v>
      </c>
      <c r="L15" s="210">
        <f t="shared" si="3"/>
        <v>1459.6999999999998</v>
      </c>
      <c r="M15" s="210">
        <f>SUM(M9:M13)</f>
        <v>9980.5</v>
      </c>
      <c r="N15" s="210">
        <f t="shared" si="4"/>
        <v>1524.5</v>
      </c>
      <c r="O15" s="210">
        <f>SUM(O9:O13)</f>
        <v>11501.9</v>
      </c>
      <c r="P15" s="210">
        <f t="shared" si="5"/>
        <v>1521.3999999999996</v>
      </c>
      <c r="Q15" s="210">
        <f>SUM(Q9:Q13)</f>
        <v>12993.2</v>
      </c>
      <c r="R15" s="210">
        <f t="shared" si="6"/>
        <v>1491.3000000000011</v>
      </c>
      <c r="S15" s="210">
        <f>SUM(S9:S13)</f>
        <v>14595.000000000002</v>
      </c>
      <c r="T15" s="210">
        <f>SUM(S15-Q15)</f>
        <v>1601.8000000000011</v>
      </c>
      <c r="U15" s="210">
        <f>SUM(U9:U13)</f>
        <v>16161.700000000003</v>
      </c>
      <c r="V15" s="210">
        <f>SUM(U15-S15)</f>
        <v>1566.7000000000007</v>
      </c>
      <c r="W15" s="210">
        <f>SUM(W9:W13)</f>
        <v>17811.900000000001</v>
      </c>
      <c r="X15" s="211">
        <f>SUM(W15-U15)</f>
        <v>1650.1999999999989</v>
      </c>
      <c r="Y15" s="211">
        <f>SUM(Y9:Y13)</f>
        <v>1666.3</v>
      </c>
      <c r="Z15" s="211">
        <f>SUM(Y15-W15)</f>
        <v>-16145.600000000002</v>
      </c>
      <c r="AA15" s="211">
        <v>3158.6</v>
      </c>
      <c r="AB15" s="211">
        <f>SUM(AA15-Y15)</f>
        <v>1492.3</v>
      </c>
      <c r="AC15" s="212"/>
      <c r="AD15" s="211">
        <f>SUM(AD9:AD13)</f>
        <v>4818.3</v>
      </c>
      <c r="AE15" s="211">
        <f>SUM(AD15-AA15)</f>
        <v>1659.7000000000003</v>
      </c>
      <c r="AF15" s="211">
        <f>SUM(AF9:AF13)</f>
        <v>6426.7</v>
      </c>
      <c r="AG15" s="211">
        <f>SUM(AF15-AD15)</f>
        <v>1608.3999999999996</v>
      </c>
      <c r="AH15" s="211">
        <f>SUM(AH9:AH13)</f>
        <v>8088.9000000000005</v>
      </c>
      <c r="AI15" s="211">
        <f>SUM(AH15-AF15)</f>
        <v>1662.2000000000007</v>
      </c>
      <c r="AJ15" s="211">
        <f>SUM(AJ9:AJ13)</f>
        <v>9736.4000000000015</v>
      </c>
      <c r="AK15" s="211">
        <f>SUM(AJ15-AH15)</f>
        <v>1647.5000000000009</v>
      </c>
      <c r="AL15" s="211">
        <f>SUM(AL9:AL13)</f>
        <v>11484.2</v>
      </c>
      <c r="AM15" s="211">
        <f>SUM(AL15-AJ15)</f>
        <v>1747.7999999999993</v>
      </c>
      <c r="AN15" s="211">
        <f>SUM(AN9:AN13)</f>
        <v>13212.4</v>
      </c>
      <c r="AO15" s="211">
        <f>SUM(AN15-AL15)</f>
        <v>1728.1999999999989</v>
      </c>
      <c r="AP15" s="211">
        <f>SUM(AP9:AP13)</f>
        <v>14865.5</v>
      </c>
      <c r="AQ15" s="211">
        <f>SUM(AP15-AN15)</f>
        <v>1653.1000000000004</v>
      </c>
      <c r="AR15" s="211">
        <f>SUM(AR9:AR13)</f>
        <v>16633.599999999999</v>
      </c>
      <c r="AS15" s="211">
        <f>SUM(AR15-AP15)</f>
        <v>1768.0999999999985</v>
      </c>
      <c r="AT15" s="211">
        <f>SUM(AT9:AT13)</f>
        <v>18405.8</v>
      </c>
      <c r="AU15" s="213">
        <f>SUM(AT15-AR15)</f>
        <v>1772.2000000000007</v>
      </c>
      <c r="AV15" s="211">
        <f>SUM(AV9:AV13)</f>
        <v>20309.200000000004</v>
      </c>
      <c r="AW15" s="214">
        <f>SUM(AV15-AT15)</f>
        <v>1903.4000000000051</v>
      </c>
      <c r="AX15" s="215">
        <f>SUM(AX9:AX13)</f>
        <v>1859.7</v>
      </c>
      <c r="AY15" s="215">
        <f>SUM(AX15-AW15)</f>
        <v>-43.700000000005048</v>
      </c>
      <c r="AZ15" s="215">
        <f>SUM(AZ9:AZ13)</f>
        <v>3591.8999999999996</v>
      </c>
      <c r="BA15" s="215">
        <f>SUM(AZ15-AX15)</f>
        <v>1732.1999999999996</v>
      </c>
      <c r="BB15" s="215">
        <f>SUM(BB9:BB13)</f>
        <v>5482.9</v>
      </c>
      <c r="BC15" s="215">
        <f>SUM(BB15-AZ15)</f>
        <v>1891</v>
      </c>
      <c r="BD15" s="215">
        <f>SUM(BD9:BD13)</f>
        <v>7327.6</v>
      </c>
      <c r="BE15" s="215">
        <f>SUM(BD15-BB15)</f>
        <v>1844.7000000000007</v>
      </c>
      <c r="BF15" s="215">
        <f>SUM(BF9:BF13)</f>
        <v>9262.7000000000007</v>
      </c>
      <c r="BG15" s="215">
        <f>SUM(BF15-BD15)</f>
        <v>1935.1000000000004</v>
      </c>
      <c r="BH15" s="215">
        <f>SUM(BH9:BH13)</f>
        <v>11149.2</v>
      </c>
      <c r="BI15" s="215">
        <f>SUM(BH15-BF15)</f>
        <v>1886.5</v>
      </c>
      <c r="BJ15" s="215">
        <f>SUM(BJ9:BJ13)</f>
        <v>13095.7</v>
      </c>
      <c r="BK15" s="215">
        <f>SUM(BJ15-BH15)</f>
        <v>1946.5</v>
      </c>
      <c r="BL15" s="215">
        <f>SUM(BL9:BL13)</f>
        <v>15048.999999999998</v>
      </c>
      <c r="BM15" s="215">
        <f>SUM(BL15-BJ15)</f>
        <v>1953.2999999999975</v>
      </c>
      <c r="BN15" s="215">
        <f>SUM(BN9:BN13)</f>
        <v>16939.899999999998</v>
      </c>
      <c r="BO15" s="215">
        <f>SUM(BN15-BL15)</f>
        <v>1890.8999999999996</v>
      </c>
      <c r="BP15" s="215">
        <f>SUM(BP9:BP13)</f>
        <v>18925.600000000002</v>
      </c>
      <c r="BQ15" s="215">
        <f>SUM(BP15-BN15)</f>
        <v>1985.7000000000044</v>
      </c>
      <c r="BR15" s="215">
        <f>SUM(BR9:BR13)</f>
        <v>20877.3</v>
      </c>
      <c r="BS15" s="215">
        <f>SUM(BR15-BP15)</f>
        <v>1951.6999999999971</v>
      </c>
      <c r="BT15" s="215">
        <f>SUM(BT9:BT13)</f>
        <v>22936.6</v>
      </c>
      <c r="BU15" s="216">
        <f>SUM(BT15-BR15)</f>
        <v>2059.2999999999993</v>
      </c>
      <c r="BV15" s="210">
        <f>SUM(BV9:BV13)</f>
        <v>9169.1</v>
      </c>
      <c r="BW15" s="118"/>
      <c r="BX15" s="217">
        <f>Q15-BV15</f>
        <v>3824.1000000000004</v>
      </c>
      <c r="BY15" s="218"/>
      <c r="BZ15" s="219">
        <f>BX15/BV15*100</f>
        <v>41.706383396407503</v>
      </c>
      <c r="CA15" s="118"/>
      <c r="CB15" s="220"/>
      <c r="CC15" s="118"/>
      <c r="CQ15" s="215" t="e">
        <f>SUM(CQ9:CQ13)</f>
        <v>#REF!</v>
      </c>
      <c r="CR15" s="215" t="e">
        <f>SUM(CQ15-CO15)</f>
        <v>#REF!</v>
      </c>
      <c r="CS15" s="215" t="e">
        <f>SUM(CS9:CS13)</f>
        <v>#REF!</v>
      </c>
      <c r="CT15" s="215" t="e">
        <f>SUM(CS15-CQ15)</f>
        <v>#REF!</v>
      </c>
      <c r="CU15" s="215" t="e">
        <f>SUM(CU9:CU13)</f>
        <v>#REF!</v>
      </c>
      <c r="CV15" s="215" t="e">
        <f>SUM(CU15-CS15)</f>
        <v>#REF!</v>
      </c>
      <c r="CW15" s="215" t="e">
        <f>SUM(CW9:CW13)</f>
        <v>#REF!</v>
      </c>
      <c r="CX15" s="215" t="e">
        <f>SUM(CW15-CU15)</f>
        <v>#REF!</v>
      </c>
      <c r="CY15" s="215" t="e">
        <f>SUM(CY9:CY13)</f>
        <v>#REF!</v>
      </c>
      <c r="CZ15" s="215" t="e">
        <f>SUM(CY15-CW15)</f>
        <v>#REF!</v>
      </c>
      <c r="DA15" s="215"/>
      <c r="DB15" s="215" t="e">
        <f>SUM(DA15-CY15)</f>
        <v>#REF!</v>
      </c>
      <c r="DC15" s="215"/>
      <c r="DD15" s="215">
        <f>SUM(DC15-DA15)</f>
        <v>0</v>
      </c>
      <c r="DE15" s="215"/>
      <c r="DF15" s="215">
        <f>SUM(DE15-DC15)</f>
        <v>0</v>
      </c>
      <c r="DG15" s="215"/>
      <c r="DH15" s="216">
        <f>SUM(DG15-DE15)</f>
        <v>0</v>
      </c>
      <c r="DI15" s="215"/>
      <c r="DJ15" s="215">
        <f>SUM(DI15-DG15)</f>
        <v>0</v>
      </c>
      <c r="DK15" s="215"/>
      <c r="DL15" s="215">
        <f>SUM(DK15-DI15)</f>
        <v>0</v>
      </c>
      <c r="DM15" s="215"/>
      <c r="DN15" s="216">
        <f>SUM(DM15-DK15)</f>
        <v>0</v>
      </c>
    </row>
    <row r="16" spans="1:124" ht="36.75" x14ac:dyDescent="0.45">
      <c r="A16" s="164"/>
      <c r="B16" s="202"/>
      <c r="C16" s="202"/>
      <c r="D16" s="202"/>
      <c r="E16" s="202"/>
      <c r="F16" s="203"/>
      <c r="G16" s="202"/>
      <c r="H16" s="203"/>
      <c r="I16" s="202"/>
      <c r="J16" s="203">
        <f t="shared" si="2"/>
        <v>0</v>
      </c>
      <c r="K16" s="202"/>
      <c r="L16" s="203"/>
      <c r="M16" s="202"/>
      <c r="N16" s="203"/>
      <c r="O16" s="202"/>
      <c r="P16" s="203"/>
      <c r="Q16" s="202"/>
      <c r="R16" s="203"/>
      <c r="S16" s="202"/>
      <c r="T16" s="203"/>
      <c r="U16" s="202"/>
      <c r="V16" s="203"/>
      <c r="W16" s="202"/>
      <c r="X16" s="204"/>
      <c r="Y16" s="205"/>
      <c r="Z16" s="204"/>
      <c r="AA16" s="205"/>
      <c r="AB16" s="204"/>
      <c r="AC16" s="205"/>
      <c r="AD16" s="205"/>
      <c r="AE16" s="204"/>
      <c r="AF16" s="205"/>
      <c r="AG16" s="204"/>
      <c r="AH16" s="205"/>
      <c r="AI16" s="204"/>
      <c r="AJ16" s="205"/>
      <c r="AK16" s="204"/>
      <c r="AL16" s="205"/>
      <c r="AM16" s="204"/>
      <c r="AN16" s="205"/>
      <c r="AO16" s="204"/>
      <c r="AP16" s="205"/>
      <c r="AQ16" s="204"/>
      <c r="AR16" s="205"/>
      <c r="AS16" s="204"/>
      <c r="AT16" s="205"/>
      <c r="AU16" s="206"/>
      <c r="AV16" s="205"/>
      <c r="AW16" s="207"/>
      <c r="AX16" s="208"/>
      <c r="AY16" s="200"/>
      <c r="AZ16" s="208"/>
      <c r="BA16" s="200"/>
      <c r="BB16" s="208"/>
      <c r="BC16" s="200"/>
      <c r="BD16" s="208"/>
      <c r="BE16" s="200"/>
      <c r="BF16" s="208"/>
      <c r="BG16" s="200"/>
      <c r="BH16" s="208"/>
      <c r="BI16" s="200"/>
      <c r="BJ16" s="208"/>
      <c r="BK16" s="200"/>
      <c r="BL16" s="208"/>
      <c r="BM16" s="200"/>
      <c r="BN16" s="208"/>
      <c r="BO16" s="200"/>
      <c r="BP16" s="208"/>
      <c r="BQ16" s="200"/>
      <c r="BR16" s="208"/>
      <c r="BS16" s="200"/>
      <c r="BT16" s="208"/>
      <c r="BU16" s="201"/>
      <c r="BV16" s="202"/>
      <c r="BZ16" s="170"/>
      <c r="CB16" s="162"/>
      <c r="CQ16" s="208"/>
      <c r="CR16" s="200"/>
      <c r="CS16" s="208"/>
      <c r="CT16" s="200"/>
      <c r="CU16" s="208"/>
      <c r="CV16" s="200"/>
      <c r="CW16" s="208"/>
      <c r="CX16" s="200"/>
      <c r="CY16" s="208"/>
      <c r="CZ16" s="200"/>
      <c r="DA16" s="208"/>
      <c r="DB16" s="200"/>
      <c r="DC16" s="208"/>
      <c r="DD16" s="200"/>
      <c r="DE16" s="208"/>
      <c r="DF16" s="200"/>
      <c r="DG16" s="208"/>
      <c r="DH16" s="201"/>
      <c r="DI16" s="208"/>
      <c r="DJ16" s="200"/>
      <c r="DK16" s="208"/>
      <c r="DL16" s="200"/>
      <c r="DM16" s="208"/>
      <c r="DN16" s="201"/>
    </row>
    <row r="17" spans="1:118" ht="36.75" x14ac:dyDescent="0.45">
      <c r="A17" s="164"/>
      <c r="B17" s="202"/>
      <c r="C17" s="202"/>
      <c r="D17" s="202"/>
      <c r="E17" s="202"/>
      <c r="F17" s="203"/>
      <c r="G17" s="202"/>
      <c r="H17" s="203"/>
      <c r="I17" s="202"/>
      <c r="J17" s="203"/>
      <c r="K17" s="202"/>
      <c r="L17" s="203"/>
      <c r="M17" s="202"/>
      <c r="N17" s="203"/>
      <c r="O17" s="202"/>
      <c r="P17" s="203"/>
      <c r="Q17" s="202"/>
      <c r="R17" s="203"/>
      <c r="S17" s="202"/>
      <c r="T17" s="203"/>
      <c r="U17" s="202"/>
      <c r="V17" s="203"/>
      <c r="W17" s="202"/>
      <c r="X17" s="204"/>
      <c r="Y17" s="205"/>
      <c r="Z17" s="204"/>
      <c r="AA17" s="205"/>
      <c r="AB17" s="204"/>
      <c r="AC17" s="205"/>
      <c r="AD17" s="205"/>
      <c r="AE17" s="204"/>
      <c r="AF17" s="205"/>
      <c r="AG17" s="204"/>
      <c r="AH17" s="205"/>
      <c r="AI17" s="204"/>
      <c r="AJ17" s="205"/>
      <c r="AK17" s="204"/>
      <c r="AL17" s="205"/>
      <c r="AM17" s="204"/>
      <c r="AN17" s="205"/>
      <c r="AO17" s="204"/>
      <c r="AP17" s="205"/>
      <c r="AQ17" s="204"/>
      <c r="AR17" s="205"/>
      <c r="AS17" s="204"/>
      <c r="AT17" s="205"/>
      <c r="AU17" s="206"/>
      <c r="AV17" s="205"/>
      <c r="AW17" s="207"/>
      <c r="AX17" s="208"/>
      <c r="AY17" s="200"/>
      <c r="AZ17" s="208"/>
      <c r="BA17" s="200"/>
      <c r="BB17" s="208"/>
      <c r="BC17" s="200"/>
      <c r="BD17" s="208"/>
      <c r="BE17" s="200"/>
      <c r="BF17" s="208"/>
      <c r="BG17" s="200"/>
      <c r="BH17" s="208"/>
      <c r="BI17" s="200"/>
      <c r="BJ17" s="208"/>
      <c r="BK17" s="200"/>
      <c r="BL17" s="208"/>
      <c r="BM17" s="200"/>
      <c r="BN17" s="208"/>
      <c r="BO17" s="200"/>
      <c r="BP17" s="208"/>
      <c r="BQ17" s="200"/>
      <c r="BR17" s="208"/>
      <c r="BS17" s="200"/>
      <c r="BT17" s="208"/>
      <c r="BU17" s="201"/>
      <c r="BV17" s="202"/>
      <c r="BZ17" s="170"/>
      <c r="CB17" s="162"/>
      <c r="CQ17" s="208"/>
      <c r="CR17" s="200"/>
      <c r="CS17" s="208"/>
      <c r="CT17" s="200"/>
      <c r="CU17" s="208"/>
      <c r="CV17" s="200"/>
      <c r="CW17" s="208"/>
      <c r="CX17" s="200"/>
      <c r="CY17" s="208"/>
      <c r="CZ17" s="200"/>
      <c r="DA17" s="208"/>
      <c r="DB17" s="200"/>
      <c r="DC17" s="208"/>
      <c r="DD17" s="200"/>
      <c r="DE17" s="208"/>
      <c r="DF17" s="200"/>
      <c r="DG17" s="208"/>
      <c r="DH17" s="201"/>
      <c r="DI17" s="208"/>
      <c r="DJ17" s="200"/>
      <c r="DK17" s="208"/>
      <c r="DL17" s="200"/>
      <c r="DM17" s="208"/>
      <c r="DN17" s="201"/>
    </row>
    <row r="18" spans="1:118" s="221" customFormat="1" ht="36.75" x14ac:dyDescent="0.45">
      <c r="A18" s="222" t="s">
        <v>97</v>
      </c>
      <c r="B18" s="223"/>
      <c r="C18" s="223"/>
      <c r="D18" s="223"/>
      <c r="E18" s="223"/>
      <c r="F18" s="224"/>
      <c r="G18" s="223"/>
      <c r="H18" s="224"/>
      <c r="I18" s="223"/>
      <c r="J18" s="224"/>
      <c r="K18" s="223"/>
      <c r="L18" s="224"/>
      <c r="M18" s="223"/>
      <c r="N18" s="224"/>
      <c r="O18" s="223"/>
      <c r="P18" s="224"/>
      <c r="Q18" s="223"/>
      <c r="R18" s="224"/>
      <c r="S18" s="223"/>
      <c r="T18" s="224"/>
      <c r="U18" s="223"/>
      <c r="V18" s="224"/>
      <c r="W18" s="223"/>
      <c r="X18" s="212"/>
      <c r="Y18" s="225"/>
      <c r="Z18" s="212"/>
      <c r="AA18" s="225"/>
      <c r="AB18" s="212"/>
      <c r="AC18" s="225"/>
      <c r="AD18" s="225"/>
      <c r="AE18" s="212"/>
      <c r="AF18" s="225"/>
      <c r="AG18" s="212"/>
      <c r="AH18" s="225"/>
      <c r="AI18" s="212"/>
      <c r="AJ18" s="225"/>
      <c r="AK18" s="212"/>
      <c r="AL18" s="225"/>
      <c r="AM18" s="212"/>
      <c r="AN18" s="225"/>
      <c r="AO18" s="212"/>
      <c r="AP18" s="225"/>
      <c r="AQ18" s="212"/>
      <c r="AR18" s="225"/>
      <c r="AS18" s="212"/>
      <c r="AT18" s="225"/>
      <c r="AU18" s="226"/>
      <c r="AV18" s="225"/>
      <c r="AW18" s="227"/>
      <c r="AX18" s="228"/>
      <c r="AY18" s="229"/>
      <c r="AZ18" s="228"/>
      <c r="BA18" s="229"/>
      <c r="BB18" s="228"/>
      <c r="BC18" s="229"/>
      <c r="BD18" s="228"/>
      <c r="BE18" s="229"/>
      <c r="BF18" s="228"/>
      <c r="BG18" s="229"/>
      <c r="BH18" s="228"/>
      <c r="BI18" s="229"/>
      <c r="BJ18" s="228"/>
      <c r="BK18" s="229"/>
      <c r="BL18" s="228"/>
      <c r="BM18" s="229"/>
      <c r="BN18" s="228"/>
      <c r="BO18" s="229"/>
      <c r="BP18" s="228"/>
      <c r="BQ18" s="229"/>
      <c r="BR18" s="228"/>
      <c r="BS18" s="229"/>
      <c r="BT18" s="228"/>
      <c r="BU18" s="230"/>
      <c r="BV18" s="223"/>
      <c r="BW18" s="231"/>
      <c r="BX18" s="232"/>
      <c r="BY18" s="232"/>
      <c r="BZ18" s="233"/>
      <c r="CB18" s="234"/>
      <c r="CQ18" s="228"/>
      <c r="CR18" s="229"/>
      <c r="CS18" s="228"/>
      <c r="CT18" s="229"/>
      <c r="CU18" s="228"/>
      <c r="CV18" s="229"/>
      <c r="CW18" s="228"/>
      <c r="CX18" s="229"/>
      <c r="CY18" s="228"/>
      <c r="CZ18" s="229"/>
      <c r="DA18" s="228"/>
      <c r="DB18" s="229"/>
      <c r="DC18" s="228"/>
      <c r="DD18" s="229"/>
      <c r="DE18" s="228"/>
      <c r="DF18" s="229"/>
      <c r="DG18" s="228"/>
      <c r="DH18" s="230"/>
      <c r="DI18" s="228"/>
      <c r="DJ18" s="229"/>
      <c r="DK18" s="228"/>
      <c r="DL18" s="229"/>
      <c r="DM18" s="228"/>
      <c r="DN18" s="230"/>
    </row>
    <row r="19" spans="1:118" ht="36.75" x14ac:dyDescent="0.45">
      <c r="A19" s="164"/>
      <c r="B19" s="202"/>
      <c r="C19" s="202"/>
      <c r="D19" s="202"/>
      <c r="E19" s="202"/>
      <c r="F19" s="203"/>
      <c r="G19" s="202"/>
      <c r="H19" s="203"/>
      <c r="I19" s="202"/>
      <c r="J19" s="203"/>
      <c r="K19" s="202"/>
      <c r="L19" s="203"/>
      <c r="M19" s="202"/>
      <c r="N19" s="203"/>
      <c r="O19" s="202"/>
      <c r="P19" s="203"/>
      <c r="Q19" s="202"/>
      <c r="R19" s="203"/>
      <c r="S19" s="202"/>
      <c r="T19" s="203"/>
      <c r="U19" s="202"/>
      <c r="V19" s="203"/>
      <c r="W19" s="202"/>
      <c r="X19" s="204"/>
      <c r="Y19" s="205"/>
      <c r="Z19" s="204"/>
      <c r="AA19" s="205"/>
      <c r="AB19" s="204"/>
      <c r="AC19" s="205"/>
      <c r="AD19" s="205"/>
      <c r="AE19" s="204"/>
      <c r="AF19" s="205"/>
      <c r="AG19" s="204"/>
      <c r="AH19" s="205"/>
      <c r="AI19" s="204"/>
      <c r="AJ19" s="205"/>
      <c r="AK19" s="204"/>
      <c r="AL19" s="205"/>
      <c r="AM19" s="204"/>
      <c r="AN19" s="205"/>
      <c r="AO19" s="204"/>
      <c r="AP19" s="205"/>
      <c r="AQ19" s="204"/>
      <c r="AR19" s="205"/>
      <c r="AS19" s="204"/>
      <c r="AT19" s="205"/>
      <c r="AU19" s="206"/>
      <c r="AV19" s="205"/>
      <c r="AW19" s="207"/>
      <c r="AX19" s="208"/>
      <c r="AY19" s="200"/>
      <c r="AZ19" s="208"/>
      <c r="BA19" s="200"/>
      <c r="BB19" s="208"/>
      <c r="BC19" s="200"/>
      <c r="BD19" s="208"/>
      <c r="BE19" s="200"/>
      <c r="BF19" s="208"/>
      <c r="BG19" s="200"/>
      <c r="BH19" s="208"/>
      <c r="BI19" s="200"/>
      <c r="BJ19" s="208"/>
      <c r="BK19" s="200"/>
      <c r="BL19" s="208"/>
      <c r="BM19" s="200"/>
      <c r="BN19" s="208"/>
      <c r="BO19" s="200"/>
      <c r="BP19" s="208"/>
      <c r="BQ19" s="200"/>
      <c r="BR19" s="208"/>
      <c r="BS19" s="200"/>
      <c r="BT19" s="208"/>
      <c r="BU19" s="201"/>
      <c r="BV19" s="202"/>
      <c r="BZ19" s="170"/>
      <c r="CB19" s="162"/>
      <c r="CQ19" s="208"/>
      <c r="CR19" s="200"/>
      <c r="CS19" s="208"/>
      <c r="CT19" s="200"/>
      <c r="CU19" s="208"/>
      <c r="CV19" s="200"/>
      <c r="CW19" s="208"/>
      <c r="CX19" s="200"/>
      <c r="CY19" s="208"/>
      <c r="CZ19" s="200"/>
      <c r="DA19" s="208"/>
      <c r="DB19" s="200"/>
      <c r="DC19" s="208"/>
      <c r="DD19" s="200"/>
      <c r="DE19" s="208"/>
      <c r="DF19" s="200"/>
      <c r="DG19" s="208"/>
      <c r="DH19" s="201"/>
      <c r="DI19" s="208"/>
      <c r="DJ19" s="200"/>
      <c r="DK19" s="208"/>
      <c r="DL19" s="200"/>
      <c r="DM19" s="208"/>
      <c r="DN19" s="201"/>
    </row>
    <row r="20" spans="1:118" ht="36.75" x14ac:dyDescent="0.45">
      <c r="A20" s="164" t="s">
        <v>44</v>
      </c>
      <c r="B20" s="202">
        <v>0</v>
      </c>
      <c r="C20" s="202">
        <v>0</v>
      </c>
      <c r="D20" s="203">
        <f>SUM(C20-B20)</f>
        <v>0</v>
      </c>
      <c r="E20" s="202">
        <v>0</v>
      </c>
      <c r="F20" s="203">
        <f t="shared" si="0"/>
        <v>0</v>
      </c>
      <c r="G20" s="202">
        <v>0</v>
      </c>
      <c r="H20" s="203">
        <f t="shared" si="1"/>
        <v>0</v>
      </c>
      <c r="I20" s="202">
        <v>0</v>
      </c>
      <c r="J20" s="203">
        <f t="shared" si="2"/>
        <v>0</v>
      </c>
      <c r="K20" s="202">
        <v>0</v>
      </c>
      <c r="L20" s="203">
        <f t="shared" si="3"/>
        <v>0</v>
      </c>
      <c r="M20" s="202">
        <v>0</v>
      </c>
      <c r="N20" s="203">
        <f t="shared" si="4"/>
        <v>0</v>
      </c>
      <c r="O20" s="202">
        <v>0</v>
      </c>
      <c r="P20" s="203">
        <f t="shared" si="5"/>
        <v>0</v>
      </c>
      <c r="Q20" s="202">
        <v>0</v>
      </c>
      <c r="R20" s="203">
        <f t="shared" si="6"/>
        <v>0</v>
      </c>
      <c r="S20" s="202">
        <v>0</v>
      </c>
      <c r="T20" s="203">
        <f>SUM(S20-Q20)</f>
        <v>0</v>
      </c>
      <c r="U20" s="202">
        <v>0</v>
      </c>
      <c r="V20" s="203">
        <f>SUM(U20-S20)</f>
        <v>0</v>
      </c>
      <c r="W20" s="202">
        <v>0</v>
      </c>
      <c r="X20" s="204">
        <f>SUM(W20-U20)</f>
        <v>0</v>
      </c>
      <c r="Y20" s="205">
        <v>0</v>
      </c>
      <c r="Z20" s="204">
        <f>SUM(Y20-W20)</f>
        <v>0</v>
      </c>
      <c r="AA20" s="205">
        <v>0</v>
      </c>
      <c r="AB20" s="204">
        <f>SUM(AA20-Y20)</f>
        <v>0</v>
      </c>
      <c r="AC20" s="205"/>
      <c r="AD20" s="205">
        <v>0</v>
      </c>
      <c r="AE20" s="204">
        <f>SUM(AD20-AB20)</f>
        <v>0</v>
      </c>
      <c r="AF20" s="205">
        <v>0</v>
      </c>
      <c r="AG20" s="204">
        <f>SUM(AF20-AD20)</f>
        <v>0</v>
      </c>
      <c r="AH20" s="205">
        <v>0</v>
      </c>
      <c r="AI20" s="204">
        <f>SUM(AH20-AF20)</f>
        <v>0</v>
      </c>
      <c r="AJ20" s="205">
        <v>0</v>
      </c>
      <c r="AK20" s="204">
        <f>SUM(AJ20-AH20)</f>
        <v>0</v>
      </c>
      <c r="AL20" s="205">
        <v>0</v>
      </c>
      <c r="AM20" s="204">
        <f>SUM(AL20-AJ20)</f>
        <v>0</v>
      </c>
      <c r="AN20" s="205">
        <v>0</v>
      </c>
      <c r="AO20" s="204">
        <f>SUM(AN20-AL20)</f>
        <v>0</v>
      </c>
      <c r="AP20" s="205">
        <v>0</v>
      </c>
      <c r="AQ20" s="204">
        <f>SUM(AP20-AN20)</f>
        <v>0</v>
      </c>
      <c r="AR20" s="205">
        <v>0</v>
      </c>
      <c r="AS20" s="204">
        <f>SUM(AR20-AP20)</f>
        <v>0</v>
      </c>
      <c r="AT20" s="205">
        <v>0</v>
      </c>
      <c r="AU20" s="206">
        <f>SUM(AT20-AR20)</f>
        <v>0</v>
      </c>
      <c r="AV20" s="205">
        <v>0</v>
      </c>
      <c r="AW20" s="207">
        <f>SUM(AV20-AT20)</f>
        <v>0</v>
      </c>
      <c r="AX20" s="208">
        <v>0</v>
      </c>
      <c r="AY20" s="200">
        <f>SUM(AX20-AV20)</f>
        <v>0</v>
      </c>
      <c r="AZ20" s="208">
        <v>0</v>
      </c>
      <c r="BA20" s="200">
        <f t="shared" ref="BA20:BA26" si="7">SUM(AZ20-AX20)</f>
        <v>0</v>
      </c>
      <c r="BB20" s="208">
        <v>0</v>
      </c>
      <c r="BC20" s="200">
        <f t="shared" ref="BC20:BC26" si="8">SUM(BB20-AZ20)</f>
        <v>0</v>
      </c>
      <c r="BD20" s="208">
        <v>0</v>
      </c>
      <c r="BE20" s="200">
        <f t="shared" ref="BE20:BE26" si="9">SUM(BD20-BB20)</f>
        <v>0</v>
      </c>
      <c r="BF20" s="208">
        <v>0</v>
      </c>
      <c r="BG20" s="200">
        <f t="shared" ref="BG20:BG26" si="10">SUM(BF20-BD20)</f>
        <v>0</v>
      </c>
      <c r="BH20" s="208">
        <v>0</v>
      </c>
      <c r="BI20" s="200">
        <f t="shared" ref="BI20:BI26" si="11">SUM(BH20-BF20)</f>
        <v>0</v>
      </c>
      <c r="BJ20" s="208">
        <v>0</v>
      </c>
      <c r="BK20" s="200">
        <f t="shared" ref="BK20:BK26" si="12">SUM(BJ20-BH20)</f>
        <v>0</v>
      </c>
      <c r="BL20" s="208">
        <v>0</v>
      </c>
      <c r="BM20" s="200">
        <f t="shared" ref="BM20:BM26" si="13">SUM(BL20-BJ20)</f>
        <v>0</v>
      </c>
      <c r="BN20" s="208">
        <v>0</v>
      </c>
      <c r="BO20" s="200">
        <f t="shared" ref="BO20:BO26" si="14">SUM(BN20-BL20)</f>
        <v>0</v>
      </c>
      <c r="BP20" s="208">
        <v>0</v>
      </c>
      <c r="BQ20" s="200">
        <f t="shared" ref="BQ20:BQ26" si="15">SUM(BP20-BN20)</f>
        <v>0</v>
      </c>
      <c r="BR20" s="208">
        <v>0</v>
      </c>
      <c r="BS20" s="200">
        <f t="shared" ref="BS20:BS26" si="16">SUM(BR20-BP20)</f>
        <v>0</v>
      </c>
      <c r="BT20" s="208">
        <v>2.2000000000000002</v>
      </c>
      <c r="BU20" s="201">
        <f t="shared" ref="BU20:BU26" si="17">SUM(BT20-BR20)</f>
        <v>2.2000000000000002</v>
      </c>
      <c r="BV20" s="202">
        <v>6.3</v>
      </c>
      <c r="BX20" s="235">
        <f>Q20-BV20</f>
        <v>-6.3</v>
      </c>
      <c r="BZ20" s="236">
        <f>BX20/BV20*100</f>
        <v>-100</v>
      </c>
      <c r="CB20" s="162"/>
      <c r="CQ20" s="208" t="e">
        <f>+#REF!</f>
        <v>#REF!</v>
      </c>
      <c r="CR20" s="200" t="e">
        <f t="shared" ref="CR20:CR26" si="18">SUM(CQ20-CO20)</f>
        <v>#REF!</v>
      </c>
      <c r="CS20" s="208" t="e">
        <f>+#REF!</f>
        <v>#REF!</v>
      </c>
      <c r="CT20" s="200" t="e">
        <f t="shared" ref="CT20:CT26" si="19">SUM(CS20-CQ20)</f>
        <v>#REF!</v>
      </c>
      <c r="CU20" s="208" t="e">
        <f>+#REF!</f>
        <v>#REF!</v>
      </c>
      <c r="CV20" s="200" t="e">
        <f t="shared" ref="CV20:CV26" si="20">SUM(CU20-CS20)</f>
        <v>#REF!</v>
      </c>
      <c r="CW20" s="208" t="e">
        <f>+#REF!</f>
        <v>#REF!</v>
      </c>
      <c r="CX20" s="200" t="e">
        <f t="shared" ref="CX20:CX26" si="21">SUM(CW20-CU20)</f>
        <v>#REF!</v>
      </c>
      <c r="CY20" s="208" t="e">
        <f>+#REF!</f>
        <v>#REF!</v>
      </c>
      <c r="CZ20" s="200" t="e">
        <f t="shared" ref="CZ20:CZ26" si="22">SUM(CY20-CW20)</f>
        <v>#REF!</v>
      </c>
      <c r="DA20" s="208"/>
      <c r="DB20" s="200" t="e">
        <f t="shared" ref="DB20:DB26" si="23">SUM(DA20-CY20)</f>
        <v>#REF!</v>
      </c>
      <c r="DC20" s="208"/>
      <c r="DD20" s="200">
        <f t="shared" ref="DD20:DD26" si="24">SUM(DC20-DA20)</f>
        <v>0</v>
      </c>
      <c r="DE20" s="208"/>
      <c r="DF20" s="200">
        <f t="shared" ref="DF20:DF26" si="25">SUM(DE20-DC20)</f>
        <v>0</v>
      </c>
      <c r="DG20" s="208"/>
      <c r="DH20" s="201">
        <f t="shared" ref="DH20:DH26" si="26">SUM(DG20-DE20)</f>
        <v>0</v>
      </c>
      <c r="DI20" s="208"/>
      <c r="DJ20" s="200">
        <f t="shared" ref="DJ20:DJ26" si="27">SUM(DI20-DG20)</f>
        <v>0</v>
      </c>
      <c r="DK20" s="208"/>
      <c r="DL20" s="200">
        <f t="shared" ref="DL20:DL26" si="28">SUM(DK20-DI20)</f>
        <v>0</v>
      </c>
      <c r="DM20" s="208"/>
      <c r="DN20" s="201">
        <f t="shared" ref="DN20:DN26" si="29">SUM(DM20-DK20)</f>
        <v>0</v>
      </c>
    </row>
    <row r="21" spans="1:118" ht="36.75" x14ac:dyDescent="0.45">
      <c r="A21" s="188" t="s">
        <v>93</v>
      </c>
      <c r="B21" s="203">
        <v>564.1</v>
      </c>
      <c r="C21" s="203">
        <v>1110.0999999999999</v>
      </c>
      <c r="D21" s="203">
        <f>SUM(C21-B21)</f>
        <v>545.99999999999989</v>
      </c>
      <c r="E21" s="203">
        <v>1719.5</v>
      </c>
      <c r="F21" s="203">
        <f t="shared" si="0"/>
        <v>609.40000000000009</v>
      </c>
      <c r="G21" s="203">
        <v>2310.9</v>
      </c>
      <c r="H21" s="203">
        <f t="shared" si="1"/>
        <v>591.40000000000009</v>
      </c>
      <c r="I21" s="203">
        <v>2919.3</v>
      </c>
      <c r="J21" s="203">
        <f t="shared" si="2"/>
        <v>608.40000000000009</v>
      </c>
      <c r="K21" s="203">
        <v>3515.3</v>
      </c>
      <c r="L21" s="203">
        <f t="shared" si="3"/>
        <v>596</v>
      </c>
      <c r="M21" s="203">
        <v>4135.5</v>
      </c>
      <c r="N21" s="203">
        <f t="shared" si="4"/>
        <v>620.19999999999982</v>
      </c>
      <c r="O21" s="203">
        <v>4762.2</v>
      </c>
      <c r="P21" s="203">
        <f t="shared" si="5"/>
        <v>626.69999999999982</v>
      </c>
      <c r="Q21" s="203">
        <v>5366.3</v>
      </c>
      <c r="R21" s="203">
        <f t="shared" si="6"/>
        <v>604.10000000000036</v>
      </c>
      <c r="S21" s="203">
        <v>6094.5</v>
      </c>
      <c r="T21" s="203">
        <f>SUM(S21-Q21)</f>
        <v>728.19999999999982</v>
      </c>
      <c r="U21" s="203">
        <v>6767.1</v>
      </c>
      <c r="V21" s="203">
        <f>SUM(U21-S21)</f>
        <v>672.60000000000036</v>
      </c>
      <c r="W21" s="203">
        <v>7447.3</v>
      </c>
      <c r="X21" s="204">
        <f>SUM(W21-U21)</f>
        <v>680.19999999999982</v>
      </c>
      <c r="Y21" s="204">
        <v>684.9</v>
      </c>
      <c r="Z21" s="204">
        <f>SUM(Y21-W21)</f>
        <v>-6762.4000000000005</v>
      </c>
      <c r="AA21" s="204">
        <v>1311.9</v>
      </c>
      <c r="AB21" s="204">
        <f>SUM(AA21-Y21)</f>
        <v>627.00000000000011</v>
      </c>
      <c r="AC21" s="204"/>
      <c r="AD21" s="204">
        <v>2000</v>
      </c>
      <c r="AE21" s="204">
        <f>SUM(AD21-AA21)</f>
        <v>688.09999999999991</v>
      </c>
      <c r="AF21" s="204">
        <v>2663.6</v>
      </c>
      <c r="AG21" s="204">
        <f>SUM(AF21-AD21)</f>
        <v>663.59999999999991</v>
      </c>
      <c r="AH21" s="204">
        <v>3378.5</v>
      </c>
      <c r="AI21" s="204">
        <f>SUM(AH21-AF21)</f>
        <v>714.90000000000009</v>
      </c>
      <c r="AJ21" s="204">
        <v>4075.4</v>
      </c>
      <c r="AK21" s="204">
        <f>SUM(AJ21-AH21)</f>
        <v>696.90000000000009</v>
      </c>
      <c r="AL21" s="204">
        <v>4812.5</v>
      </c>
      <c r="AM21" s="204">
        <f>SUM(AL21-AJ21)</f>
        <v>737.09999999999991</v>
      </c>
      <c r="AN21" s="204">
        <v>5545.9</v>
      </c>
      <c r="AO21" s="204">
        <f>SUM(AN21-AL21)</f>
        <v>733.39999999999964</v>
      </c>
      <c r="AP21" s="204">
        <v>6262.9</v>
      </c>
      <c r="AQ21" s="204">
        <f>SUM(AP21-AN21)</f>
        <v>717</v>
      </c>
      <c r="AR21" s="204">
        <v>7021.4</v>
      </c>
      <c r="AS21" s="204">
        <f>SUM(AR21-AP21)</f>
        <v>758.5</v>
      </c>
      <c r="AT21" s="204">
        <v>7747.7</v>
      </c>
      <c r="AU21" s="206">
        <f>SUM(AT21-AR21)</f>
        <v>726.30000000000018</v>
      </c>
      <c r="AV21" s="204">
        <v>8474.2999999999993</v>
      </c>
      <c r="AW21" s="207">
        <f>SUM(AV21-AT21)</f>
        <v>726.59999999999945</v>
      </c>
      <c r="AX21" s="200">
        <v>715.7</v>
      </c>
      <c r="AY21" s="200">
        <f>SUM(AX21-AW21)</f>
        <v>-10.899999999999409</v>
      </c>
      <c r="AZ21" s="200">
        <v>1392.1</v>
      </c>
      <c r="BA21" s="200">
        <f t="shared" si="7"/>
        <v>676.39999999999986</v>
      </c>
      <c r="BB21" s="200">
        <v>2099.4</v>
      </c>
      <c r="BC21" s="200">
        <f t="shared" si="8"/>
        <v>707.30000000000018</v>
      </c>
      <c r="BD21" s="200">
        <v>2776.4</v>
      </c>
      <c r="BE21" s="200">
        <f t="shared" si="9"/>
        <v>677</v>
      </c>
      <c r="BF21" s="200">
        <v>3464.1</v>
      </c>
      <c r="BG21" s="200">
        <f t="shared" si="10"/>
        <v>687.69999999999982</v>
      </c>
      <c r="BH21" s="200">
        <v>4127.8999999999996</v>
      </c>
      <c r="BI21" s="200">
        <f t="shared" si="11"/>
        <v>663.79999999999973</v>
      </c>
      <c r="BJ21" s="200">
        <v>4813.3999999999996</v>
      </c>
      <c r="BK21" s="200">
        <f t="shared" si="12"/>
        <v>685.5</v>
      </c>
      <c r="BL21" s="200">
        <v>5494.2</v>
      </c>
      <c r="BM21" s="200">
        <f t="shared" si="13"/>
        <v>680.80000000000018</v>
      </c>
      <c r="BN21" s="200">
        <v>6152.7</v>
      </c>
      <c r="BO21" s="200">
        <f t="shared" si="14"/>
        <v>658.5</v>
      </c>
      <c r="BP21" s="200">
        <v>6829.8</v>
      </c>
      <c r="BQ21" s="200">
        <f t="shared" si="15"/>
        <v>677.10000000000036</v>
      </c>
      <c r="BR21" s="200">
        <v>7509.9</v>
      </c>
      <c r="BS21" s="200">
        <f t="shared" si="16"/>
        <v>680.09999999999945</v>
      </c>
      <c r="BT21" s="200">
        <v>8199.6</v>
      </c>
      <c r="BU21" s="201">
        <f t="shared" si="17"/>
        <v>689.70000000000073</v>
      </c>
      <c r="BV21" s="203">
        <v>3434.6</v>
      </c>
      <c r="BW21" s="168"/>
      <c r="BX21" s="235">
        <f>Q21-BV21</f>
        <v>1931.7000000000003</v>
      </c>
      <c r="BY21" s="235"/>
      <c r="BZ21" s="236">
        <f>BX21/BV21*100</f>
        <v>56.242357188610036</v>
      </c>
      <c r="CB21" s="162"/>
      <c r="CQ21" s="208" t="e">
        <f>+#REF!</f>
        <v>#REF!</v>
      </c>
      <c r="CR21" s="200" t="e">
        <f t="shared" si="18"/>
        <v>#REF!</v>
      </c>
      <c r="CS21" s="208" t="e">
        <f>+#REF!</f>
        <v>#REF!</v>
      </c>
      <c r="CT21" s="200" t="e">
        <f t="shared" si="19"/>
        <v>#REF!</v>
      </c>
      <c r="CU21" s="208" t="e">
        <f>+#REF!</f>
        <v>#REF!</v>
      </c>
      <c r="CV21" s="200" t="e">
        <f t="shared" si="20"/>
        <v>#REF!</v>
      </c>
      <c r="CW21" s="208" t="e">
        <f>+#REF!</f>
        <v>#REF!</v>
      </c>
      <c r="CX21" s="200" t="e">
        <f t="shared" si="21"/>
        <v>#REF!</v>
      </c>
      <c r="CY21" s="208" t="e">
        <f>+#REF!</f>
        <v>#REF!</v>
      </c>
      <c r="CZ21" s="200" t="e">
        <f t="shared" si="22"/>
        <v>#REF!</v>
      </c>
      <c r="DA21" s="200"/>
      <c r="DB21" s="200" t="e">
        <f t="shared" si="23"/>
        <v>#REF!</v>
      </c>
      <c r="DC21" s="200"/>
      <c r="DD21" s="200">
        <f t="shared" si="24"/>
        <v>0</v>
      </c>
      <c r="DE21" s="200"/>
      <c r="DF21" s="200">
        <f t="shared" si="25"/>
        <v>0</v>
      </c>
      <c r="DG21" s="200"/>
      <c r="DH21" s="201">
        <f t="shared" si="26"/>
        <v>0</v>
      </c>
      <c r="DI21" s="200"/>
      <c r="DJ21" s="200">
        <f t="shared" si="27"/>
        <v>0</v>
      </c>
      <c r="DK21" s="200"/>
      <c r="DL21" s="200">
        <f t="shared" si="28"/>
        <v>0</v>
      </c>
      <c r="DM21" s="200"/>
      <c r="DN21" s="201">
        <f t="shared" si="29"/>
        <v>0</v>
      </c>
    </row>
    <row r="22" spans="1:118" ht="36.75" x14ac:dyDescent="0.45">
      <c r="A22" s="188" t="s">
        <v>98</v>
      </c>
      <c r="B22" s="203">
        <v>44.4</v>
      </c>
      <c r="C22" s="203">
        <v>88.2</v>
      </c>
      <c r="D22" s="203">
        <f>SUM(C22-B22)</f>
        <v>43.800000000000004</v>
      </c>
      <c r="E22" s="203">
        <v>132.1</v>
      </c>
      <c r="F22" s="203">
        <f t="shared" si="0"/>
        <v>43.899999999999991</v>
      </c>
      <c r="G22" s="203">
        <v>176.5</v>
      </c>
      <c r="H22" s="203">
        <f t="shared" si="1"/>
        <v>44.400000000000006</v>
      </c>
      <c r="I22" s="203">
        <v>220.5</v>
      </c>
      <c r="J22" s="203">
        <f t="shared" si="2"/>
        <v>44</v>
      </c>
      <c r="K22" s="203">
        <v>265.5</v>
      </c>
      <c r="L22" s="203">
        <f t="shared" si="3"/>
        <v>45</v>
      </c>
      <c r="M22" s="203">
        <v>312</v>
      </c>
      <c r="N22" s="203">
        <f t="shared" si="4"/>
        <v>46.5</v>
      </c>
      <c r="O22" s="203">
        <v>356.9</v>
      </c>
      <c r="P22" s="203">
        <f t="shared" si="5"/>
        <v>44.899999999999977</v>
      </c>
      <c r="Q22" s="203">
        <v>408</v>
      </c>
      <c r="R22" s="203">
        <f t="shared" si="6"/>
        <v>51.100000000000023</v>
      </c>
      <c r="S22" s="203">
        <v>455.6</v>
      </c>
      <c r="T22" s="203">
        <f>SUM(S22-Q22)</f>
        <v>47.600000000000023</v>
      </c>
      <c r="U22" s="203">
        <v>501.1</v>
      </c>
      <c r="V22" s="203">
        <f>SUM(U22-S22)</f>
        <v>45.5</v>
      </c>
      <c r="W22" s="203">
        <v>544.4</v>
      </c>
      <c r="X22" s="204">
        <f>SUM(W22-U22)</f>
        <v>43.299999999999955</v>
      </c>
      <c r="Y22" s="204">
        <v>43</v>
      </c>
      <c r="Z22" s="204">
        <f>SUM(Y22-W22)</f>
        <v>-501.4</v>
      </c>
      <c r="AA22" s="204">
        <v>87.6</v>
      </c>
      <c r="AB22" s="204">
        <f>SUM(AA22-Y22)</f>
        <v>44.599999999999994</v>
      </c>
      <c r="AC22" s="204"/>
      <c r="AD22" s="204">
        <v>132.19999999999999</v>
      </c>
      <c r="AE22" s="204">
        <f>SUM(AD22-AA22)</f>
        <v>44.599999999999994</v>
      </c>
      <c r="AF22" s="204">
        <v>179.4</v>
      </c>
      <c r="AG22" s="204">
        <f>SUM(AF22-AD22)</f>
        <v>47.200000000000017</v>
      </c>
      <c r="AH22" s="204">
        <v>226.8</v>
      </c>
      <c r="AI22" s="204">
        <f>SUM(AH22-AF22)</f>
        <v>47.400000000000006</v>
      </c>
      <c r="AJ22" s="204">
        <v>273.7</v>
      </c>
      <c r="AK22" s="204">
        <f>SUM(AJ22-AH22)</f>
        <v>46.899999999999977</v>
      </c>
      <c r="AL22" s="204">
        <v>321.10000000000002</v>
      </c>
      <c r="AM22" s="204">
        <f>SUM(AL22-AJ22)</f>
        <v>47.400000000000034</v>
      </c>
      <c r="AN22" s="204">
        <v>367.5</v>
      </c>
      <c r="AO22" s="204">
        <f>SUM(AN22-AL22)</f>
        <v>46.399999999999977</v>
      </c>
      <c r="AP22" s="204">
        <v>414.2</v>
      </c>
      <c r="AQ22" s="204">
        <f>SUM(AP22-AN22)</f>
        <v>46.699999999999989</v>
      </c>
      <c r="AR22" s="204">
        <v>465.1</v>
      </c>
      <c r="AS22" s="204">
        <f>SUM(AR22-AP22)</f>
        <v>50.900000000000034</v>
      </c>
      <c r="AT22" s="204">
        <v>508.7</v>
      </c>
      <c r="AU22" s="206">
        <f>SUM(AT22-AR22)</f>
        <v>43.599999999999966</v>
      </c>
      <c r="AV22" s="204">
        <v>552.5</v>
      </c>
      <c r="AW22" s="207">
        <f>SUM(AV22-AT22)</f>
        <v>43.800000000000011</v>
      </c>
      <c r="AX22" s="200">
        <v>44.9</v>
      </c>
      <c r="AY22" s="200">
        <f>SUM(AX22-AW22)</f>
        <v>1.0999999999999872</v>
      </c>
      <c r="AZ22" s="200">
        <v>87.5</v>
      </c>
      <c r="BA22" s="200">
        <f t="shared" si="7"/>
        <v>42.6</v>
      </c>
      <c r="BB22" s="200">
        <v>129.9</v>
      </c>
      <c r="BC22" s="200">
        <f t="shared" si="8"/>
        <v>42.400000000000006</v>
      </c>
      <c r="BD22" s="200">
        <v>172.8</v>
      </c>
      <c r="BE22" s="200">
        <f t="shared" si="9"/>
        <v>42.900000000000006</v>
      </c>
      <c r="BF22" s="200">
        <v>225.8</v>
      </c>
      <c r="BG22" s="200">
        <f t="shared" si="10"/>
        <v>53</v>
      </c>
      <c r="BH22" s="200">
        <v>291.39999999999998</v>
      </c>
      <c r="BI22" s="200">
        <f t="shared" si="11"/>
        <v>65.599999999999966</v>
      </c>
      <c r="BJ22" s="200">
        <v>349.2</v>
      </c>
      <c r="BK22" s="200">
        <f t="shared" si="12"/>
        <v>57.800000000000011</v>
      </c>
      <c r="BL22" s="200">
        <v>405.1</v>
      </c>
      <c r="BM22" s="200">
        <f t="shared" si="13"/>
        <v>55.900000000000034</v>
      </c>
      <c r="BN22" s="200">
        <v>461</v>
      </c>
      <c r="BO22" s="200">
        <f t="shared" si="14"/>
        <v>55.899999999999977</v>
      </c>
      <c r="BP22" s="200">
        <v>520.4</v>
      </c>
      <c r="BQ22" s="200">
        <f t="shared" si="15"/>
        <v>59.399999999999977</v>
      </c>
      <c r="BR22" s="200">
        <v>580.5</v>
      </c>
      <c r="BS22" s="200">
        <f t="shared" si="16"/>
        <v>60.100000000000023</v>
      </c>
      <c r="BT22" s="200">
        <v>659.1</v>
      </c>
      <c r="BU22" s="201">
        <f t="shared" si="17"/>
        <v>78.600000000000023</v>
      </c>
      <c r="BV22" s="203">
        <v>272.60000000000002</v>
      </c>
      <c r="BW22" s="168"/>
      <c r="BX22" s="235">
        <f>Q22-BV22</f>
        <v>135.39999999999998</v>
      </c>
      <c r="BY22" s="235"/>
      <c r="BZ22" s="236">
        <f>BX22/BV22*100</f>
        <v>49.669845928099768</v>
      </c>
      <c r="CB22" s="162"/>
      <c r="CE22" s="161">
        <v>460980.68</v>
      </c>
      <c r="CF22" s="161">
        <f>+CE22/1000</f>
        <v>460.98068000000001</v>
      </c>
      <c r="CQ22" s="208" t="e">
        <f>+#REF!</f>
        <v>#REF!</v>
      </c>
      <c r="CR22" s="200" t="e">
        <f t="shared" si="18"/>
        <v>#REF!</v>
      </c>
      <c r="CS22" s="208" t="e">
        <f>+#REF!</f>
        <v>#REF!</v>
      </c>
      <c r="CT22" s="200" t="e">
        <f t="shared" si="19"/>
        <v>#REF!</v>
      </c>
      <c r="CU22" s="208" t="e">
        <f>+#REF!</f>
        <v>#REF!</v>
      </c>
      <c r="CV22" s="200" t="e">
        <f t="shared" si="20"/>
        <v>#REF!</v>
      </c>
      <c r="CW22" s="208" t="e">
        <f>+#REF!</f>
        <v>#REF!</v>
      </c>
      <c r="CX22" s="200" t="e">
        <f t="shared" si="21"/>
        <v>#REF!</v>
      </c>
      <c r="CY22" s="208" t="e">
        <f>+#REF!</f>
        <v>#REF!</v>
      </c>
      <c r="CZ22" s="200" t="e">
        <f t="shared" si="22"/>
        <v>#REF!</v>
      </c>
      <c r="DA22" s="200"/>
      <c r="DB22" s="200" t="e">
        <f t="shared" si="23"/>
        <v>#REF!</v>
      </c>
      <c r="DC22" s="200"/>
      <c r="DD22" s="200">
        <f t="shared" si="24"/>
        <v>0</v>
      </c>
      <c r="DE22" s="200"/>
      <c r="DF22" s="200">
        <f t="shared" si="25"/>
        <v>0</v>
      </c>
      <c r="DG22" s="200"/>
      <c r="DH22" s="201">
        <f t="shared" si="26"/>
        <v>0</v>
      </c>
      <c r="DI22" s="200"/>
      <c r="DJ22" s="200">
        <f t="shared" si="27"/>
        <v>0</v>
      </c>
      <c r="DK22" s="200"/>
      <c r="DL22" s="200">
        <f t="shared" si="28"/>
        <v>0</v>
      </c>
      <c r="DM22" s="200"/>
      <c r="DN22" s="201">
        <f t="shared" si="29"/>
        <v>0</v>
      </c>
    </row>
    <row r="23" spans="1:118" ht="36.75" x14ac:dyDescent="0.45">
      <c r="A23" s="188" t="s">
        <v>129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>
        <v>103.5</v>
      </c>
      <c r="AS23" s="204">
        <f>SUM(AR23-AP23)</f>
        <v>103.5</v>
      </c>
      <c r="AT23" s="204">
        <v>282.5</v>
      </c>
      <c r="AU23" s="206">
        <f>SUM(AT23-AR23)</f>
        <v>179</v>
      </c>
      <c r="AV23" s="204">
        <v>472</v>
      </c>
      <c r="AW23" s="207">
        <f>SUM(AV23-AT23)</f>
        <v>189.5</v>
      </c>
      <c r="AX23" s="200">
        <v>184.2</v>
      </c>
      <c r="AY23" s="200">
        <f>SUM(AX23-AW23)</f>
        <v>-5.3000000000000114</v>
      </c>
      <c r="AZ23" s="200">
        <v>361.7</v>
      </c>
      <c r="BA23" s="200">
        <f t="shared" si="7"/>
        <v>177.5</v>
      </c>
      <c r="BB23" s="200">
        <v>548.4</v>
      </c>
      <c r="BC23" s="200">
        <f t="shared" si="8"/>
        <v>186.7</v>
      </c>
      <c r="BD23" s="200">
        <v>729.2</v>
      </c>
      <c r="BE23" s="200">
        <f t="shared" si="9"/>
        <v>180.80000000000007</v>
      </c>
      <c r="BF23" s="200">
        <v>916.1</v>
      </c>
      <c r="BG23" s="200">
        <f t="shared" si="10"/>
        <v>186.89999999999998</v>
      </c>
      <c r="BH23" s="200">
        <v>1097.4000000000001</v>
      </c>
      <c r="BI23" s="200">
        <f t="shared" si="11"/>
        <v>181.30000000000007</v>
      </c>
      <c r="BJ23" s="200">
        <v>1288.2</v>
      </c>
      <c r="BK23" s="200">
        <f t="shared" si="12"/>
        <v>190.79999999999995</v>
      </c>
      <c r="BL23" s="200">
        <v>1476.2</v>
      </c>
      <c r="BM23" s="200">
        <f t="shared" si="13"/>
        <v>188</v>
      </c>
      <c r="BN23" s="200">
        <v>1658.7</v>
      </c>
      <c r="BO23" s="200">
        <f t="shared" si="14"/>
        <v>182.5</v>
      </c>
      <c r="BP23" s="200">
        <v>1846.6</v>
      </c>
      <c r="BQ23" s="200">
        <f t="shared" si="15"/>
        <v>187.89999999999986</v>
      </c>
      <c r="BR23" s="200">
        <v>2028.9</v>
      </c>
      <c r="BS23" s="200">
        <f t="shared" si="16"/>
        <v>182.30000000000018</v>
      </c>
      <c r="BT23" s="200">
        <v>2210.9</v>
      </c>
      <c r="BU23" s="201">
        <f t="shared" si="17"/>
        <v>182</v>
      </c>
      <c r="BV23" s="203"/>
      <c r="BW23" s="168"/>
      <c r="BX23" s="235"/>
      <c r="BY23" s="235"/>
      <c r="BZ23" s="236"/>
      <c r="CB23" s="162"/>
      <c r="CQ23" s="200" t="e">
        <f>+#REF!</f>
        <v>#REF!</v>
      </c>
      <c r="CR23" s="200" t="e">
        <f t="shared" si="18"/>
        <v>#REF!</v>
      </c>
      <c r="CS23" s="200" t="e">
        <f>+#REF!</f>
        <v>#REF!</v>
      </c>
      <c r="CT23" s="200" t="e">
        <f t="shared" si="19"/>
        <v>#REF!</v>
      </c>
      <c r="CU23" s="200" t="e">
        <f>+#REF!</f>
        <v>#REF!</v>
      </c>
      <c r="CV23" s="200" t="e">
        <f t="shared" si="20"/>
        <v>#REF!</v>
      </c>
      <c r="CW23" s="200" t="e">
        <f>+#REF!</f>
        <v>#REF!</v>
      </c>
      <c r="CX23" s="200" t="e">
        <f t="shared" si="21"/>
        <v>#REF!</v>
      </c>
      <c r="CY23" s="200" t="e">
        <f>+#REF!</f>
        <v>#REF!</v>
      </c>
      <c r="CZ23" s="200" t="e">
        <f t="shared" si="22"/>
        <v>#REF!</v>
      </c>
      <c r="DA23" s="200"/>
      <c r="DB23" s="200" t="e">
        <f t="shared" si="23"/>
        <v>#REF!</v>
      </c>
      <c r="DC23" s="200"/>
      <c r="DD23" s="200">
        <f t="shared" si="24"/>
        <v>0</v>
      </c>
      <c r="DE23" s="200"/>
      <c r="DF23" s="200">
        <f t="shared" si="25"/>
        <v>0</v>
      </c>
      <c r="DG23" s="200"/>
      <c r="DH23" s="201">
        <f t="shared" si="26"/>
        <v>0</v>
      </c>
      <c r="DI23" s="200"/>
      <c r="DJ23" s="200">
        <f t="shared" si="27"/>
        <v>0</v>
      </c>
      <c r="DK23" s="200"/>
      <c r="DL23" s="200">
        <f t="shared" si="28"/>
        <v>0</v>
      </c>
      <c r="DM23" s="200"/>
      <c r="DN23" s="201">
        <f t="shared" si="29"/>
        <v>0</v>
      </c>
    </row>
    <row r="24" spans="1:118" ht="36.75" x14ac:dyDescent="0.45">
      <c r="A24" s="188" t="s">
        <v>21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6"/>
      <c r="AV24" s="204"/>
      <c r="AW24" s="207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1"/>
      <c r="BV24" s="203"/>
      <c r="BW24" s="168"/>
      <c r="BX24" s="235"/>
      <c r="BY24" s="235"/>
      <c r="BZ24" s="236"/>
      <c r="CB24" s="162"/>
      <c r="CQ24" s="200" t="e">
        <f>+#REF!</f>
        <v>#REF!</v>
      </c>
      <c r="CR24" s="200" t="e">
        <f t="shared" ref="CR24" si="30">SUM(CQ24-CO24)</f>
        <v>#REF!</v>
      </c>
      <c r="CS24" s="200" t="e">
        <f>+#REF!</f>
        <v>#REF!</v>
      </c>
      <c r="CT24" s="200" t="e">
        <f t="shared" ref="CT24" si="31">SUM(CS24-CQ24)</f>
        <v>#REF!</v>
      </c>
      <c r="CU24" s="200" t="e">
        <f>+#REF!</f>
        <v>#REF!</v>
      </c>
      <c r="CV24" s="200" t="e">
        <f t="shared" ref="CV24" si="32">SUM(CU24-CS24)</f>
        <v>#REF!</v>
      </c>
      <c r="CW24" s="200" t="e">
        <f>+#REF!</f>
        <v>#REF!</v>
      </c>
      <c r="CX24" s="200" t="e">
        <f t="shared" ref="CX24" si="33">SUM(CW24-CU24)</f>
        <v>#REF!</v>
      </c>
      <c r="CY24" s="200" t="e">
        <f>+#REF!</f>
        <v>#REF!</v>
      </c>
      <c r="CZ24" s="200" t="e">
        <f t="shared" ref="CZ24" si="34">SUM(CY24-CW24)</f>
        <v>#REF!</v>
      </c>
      <c r="DA24" s="200"/>
      <c r="DB24" s="200" t="e">
        <f t="shared" ref="DB24" si="35">SUM(DA24-CY24)</f>
        <v>#REF!</v>
      </c>
      <c r="DC24" s="200"/>
      <c r="DD24" s="200">
        <f t="shared" ref="DD24" si="36">SUM(DC24-DA24)</f>
        <v>0</v>
      </c>
      <c r="DE24" s="200"/>
      <c r="DF24" s="200">
        <f t="shared" ref="DF24" si="37">SUM(DE24-DC24)</f>
        <v>0</v>
      </c>
      <c r="DG24" s="200"/>
      <c r="DH24" s="201">
        <f t="shared" ref="DH24" si="38">SUM(DG24-DE24)</f>
        <v>0</v>
      </c>
      <c r="DI24" s="200"/>
      <c r="DJ24" s="200">
        <f t="shared" ref="DJ24" si="39">SUM(DI24-DG24)</f>
        <v>0</v>
      </c>
      <c r="DK24" s="200"/>
      <c r="DL24" s="200">
        <f t="shared" ref="DL24" si="40">SUM(DK24-DI24)</f>
        <v>0</v>
      </c>
      <c r="DM24" s="200"/>
      <c r="DN24" s="201">
        <f t="shared" ref="DN24" si="41">SUM(DM24-DK24)</f>
        <v>0</v>
      </c>
    </row>
    <row r="25" spans="1:118" ht="36.75" x14ac:dyDescent="0.45">
      <c r="A25" s="188" t="s">
        <v>99</v>
      </c>
      <c r="B25" s="203">
        <v>0</v>
      </c>
      <c r="C25" s="203">
        <v>1.6</v>
      </c>
      <c r="D25" s="237">
        <f>SUM(C25-B25)</f>
        <v>1.6</v>
      </c>
      <c r="E25" s="237">
        <v>1.6</v>
      </c>
      <c r="F25" s="237">
        <f t="shared" si="0"/>
        <v>0</v>
      </c>
      <c r="G25" s="237">
        <v>3.2</v>
      </c>
      <c r="H25" s="237">
        <f>SUM(G25-E25)</f>
        <v>1.6</v>
      </c>
      <c r="I25" s="237">
        <v>3.2</v>
      </c>
      <c r="J25" s="237">
        <f>SUM(I25-G25)</f>
        <v>0</v>
      </c>
      <c r="K25" s="237">
        <v>3.2</v>
      </c>
      <c r="L25" s="237">
        <f t="shared" si="3"/>
        <v>0</v>
      </c>
      <c r="M25" s="237">
        <v>3.9</v>
      </c>
      <c r="N25" s="237">
        <f t="shared" si="4"/>
        <v>0.69999999999999973</v>
      </c>
      <c r="O25" s="237">
        <v>3.9</v>
      </c>
      <c r="P25" s="237">
        <f t="shared" si="5"/>
        <v>0</v>
      </c>
      <c r="Q25" s="237">
        <v>4.0999999999999996</v>
      </c>
      <c r="R25" s="237">
        <f t="shared" si="6"/>
        <v>0.19999999999999973</v>
      </c>
      <c r="S25" s="237">
        <v>5.0999999999999996</v>
      </c>
      <c r="T25" s="237">
        <f>SUM(S25-Q25)</f>
        <v>1</v>
      </c>
      <c r="U25" s="237">
        <v>5.0999999999999996</v>
      </c>
      <c r="V25" s="237">
        <f>SUM(U25-S25)</f>
        <v>0</v>
      </c>
      <c r="W25" s="237">
        <v>5.0999999999999996</v>
      </c>
      <c r="X25" s="238">
        <f>SUM(W25-U25)</f>
        <v>0</v>
      </c>
      <c r="Y25" s="238">
        <v>0</v>
      </c>
      <c r="Z25" s="238">
        <f>SUM(Y25-W25)</f>
        <v>-5.0999999999999996</v>
      </c>
      <c r="AA25" s="238">
        <v>0</v>
      </c>
      <c r="AB25" s="238">
        <f>SUM(AA25-Y25)</f>
        <v>0</v>
      </c>
      <c r="AC25" s="238"/>
      <c r="AD25" s="238">
        <v>0</v>
      </c>
      <c r="AE25" s="238">
        <f>SUM(AD25-AA25)</f>
        <v>0</v>
      </c>
      <c r="AF25" s="238">
        <v>0</v>
      </c>
      <c r="AG25" s="238">
        <f>SUM(AF25-AC25)</f>
        <v>0</v>
      </c>
      <c r="AH25" s="238">
        <v>0</v>
      </c>
      <c r="AI25" s="238">
        <f>SUM(AH25-AE25)</f>
        <v>0</v>
      </c>
      <c r="AJ25" s="238">
        <v>0</v>
      </c>
      <c r="AK25" s="238">
        <f>SUM(AJ25-AG25)</f>
        <v>0</v>
      </c>
      <c r="AL25" s="238">
        <v>0</v>
      </c>
      <c r="AM25" s="238">
        <f>SUM(AL25-AI25)</f>
        <v>0</v>
      </c>
      <c r="AN25" s="238">
        <v>0</v>
      </c>
      <c r="AO25" s="238">
        <f>SUM(AN25-AK25)</f>
        <v>0</v>
      </c>
      <c r="AP25" s="238">
        <v>0</v>
      </c>
      <c r="AQ25" s="238">
        <f>SUM(AP25-AM25)</f>
        <v>0</v>
      </c>
      <c r="AR25" s="238">
        <v>0</v>
      </c>
      <c r="AS25" s="238">
        <f>SUM(AR25-AO25)</f>
        <v>0</v>
      </c>
      <c r="AT25" s="238">
        <v>2.2999999999999998</v>
      </c>
      <c r="AU25" s="239">
        <f>SUM(AT25-AQ25)</f>
        <v>2.2999999999999998</v>
      </c>
      <c r="AV25" s="238">
        <v>4.4000000000000004</v>
      </c>
      <c r="AW25" s="240">
        <f>SUM(AV25-AS25)</f>
        <v>4.4000000000000004</v>
      </c>
      <c r="AX25" s="241">
        <v>0.4</v>
      </c>
      <c r="AY25" s="241">
        <f>SUM(AX25-AW25)</f>
        <v>-4</v>
      </c>
      <c r="AZ25" s="241">
        <v>0.4</v>
      </c>
      <c r="BA25" s="241">
        <f t="shared" si="7"/>
        <v>0</v>
      </c>
      <c r="BB25" s="241">
        <v>0.4</v>
      </c>
      <c r="BC25" s="241">
        <f t="shared" si="8"/>
        <v>0</v>
      </c>
      <c r="BD25" s="241">
        <v>0.4</v>
      </c>
      <c r="BE25" s="241">
        <f t="shared" si="9"/>
        <v>0</v>
      </c>
      <c r="BF25" s="241">
        <v>0.4</v>
      </c>
      <c r="BG25" s="241">
        <f t="shared" si="10"/>
        <v>0</v>
      </c>
      <c r="BH25" s="241">
        <v>0.4</v>
      </c>
      <c r="BI25" s="241">
        <f t="shared" si="11"/>
        <v>0</v>
      </c>
      <c r="BJ25" s="241">
        <v>0.4</v>
      </c>
      <c r="BK25" s="241">
        <f t="shared" si="12"/>
        <v>0</v>
      </c>
      <c r="BL25" s="241">
        <v>0.4</v>
      </c>
      <c r="BM25" s="241">
        <f t="shared" si="13"/>
        <v>0</v>
      </c>
      <c r="BN25" s="241">
        <v>0.4</v>
      </c>
      <c r="BO25" s="241">
        <f t="shared" si="14"/>
        <v>0</v>
      </c>
      <c r="BP25" s="241">
        <v>0.4</v>
      </c>
      <c r="BQ25" s="241">
        <f t="shared" si="15"/>
        <v>0</v>
      </c>
      <c r="BR25" s="241">
        <v>2.5</v>
      </c>
      <c r="BS25" s="241">
        <f t="shared" si="16"/>
        <v>2.1</v>
      </c>
      <c r="BT25" s="241">
        <v>2.5</v>
      </c>
      <c r="BU25" s="242">
        <f t="shared" si="17"/>
        <v>0</v>
      </c>
      <c r="BV25" s="237">
        <v>3.3</v>
      </c>
      <c r="BW25" s="168"/>
      <c r="BX25" s="235">
        <f>Q25-BV25</f>
        <v>0.79999999999999982</v>
      </c>
      <c r="BY25" s="235"/>
      <c r="BZ25" s="236">
        <f>BX25/BV25*100</f>
        <v>24.242424242424239</v>
      </c>
      <c r="CB25" s="162"/>
      <c r="CQ25" s="241" t="e">
        <f>+#REF!</f>
        <v>#REF!</v>
      </c>
      <c r="CR25" s="241" t="e">
        <f t="shared" si="18"/>
        <v>#REF!</v>
      </c>
      <c r="CS25" s="241" t="e">
        <f>+#REF!</f>
        <v>#REF!</v>
      </c>
      <c r="CT25" s="241" t="e">
        <f t="shared" si="19"/>
        <v>#REF!</v>
      </c>
      <c r="CU25" s="241" t="e">
        <f>+#REF!</f>
        <v>#REF!</v>
      </c>
      <c r="CV25" s="241" t="e">
        <f t="shared" si="20"/>
        <v>#REF!</v>
      </c>
      <c r="CW25" s="241" t="e">
        <f>+#REF!</f>
        <v>#REF!</v>
      </c>
      <c r="CX25" s="241" t="e">
        <f t="shared" si="21"/>
        <v>#REF!</v>
      </c>
      <c r="CY25" s="241" t="e">
        <f>+#REF!</f>
        <v>#REF!</v>
      </c>
      <c r="CZ25" s="241" t="e">
        <f t="shared" si="22"/>
        <v>#REF!</v>
      </c>
      <c r="DA25" s="241"/>
      <c r="DB25" s="241" t="e">
        <f t="shared" si="23"/>
        <v>#REF!</v>
      </c>
      <c r="DC25" s="241"/>
      <c r="DD25" s="241">
        <f t="shared" si="24"/>
        <v>0</v>
      </c>
      <c r="DE25" s="241"/>
      <c r="DF25" s="241">
        <f t="shared" si="25"/>
        <v>0</v>
      </c>
      <c r="DG25" s="241"/>
      <c r="DH25" s="242">
        <f t="shared" si="26"/>
        <v>0</v>
      </c>
      <c r="DI25" s="241"/>
      <c r="DJ25" s="241">
        <f t="shared" si="27"/>
        <v>0</v>
      </c>
      <c r="DK25" s="241"/>
      <c r="DL25" s="241">
        <f t="shared" si="28"/>
        <v>0</v>
      </c>
      <c r="DM25" s="241"/>
      <c r="DN25" s="242">
        <f t="shared" si="29"/>
        <v>0</v>
      </c>
    </row>
    <row r="26" spans="1:118" ht="36.75" x14ac:dyDescent="0.45">
      <c r="A26" s="188"/>
      <c r="B26" s="243">
        <f>SUM(B20:B25)</f>
        <v>608.5</v>
      </c>
      <c r="C26" s="243">
        <f>SUM(C20:C25)</f>
        <v>1199.8999999999999</v>
      </c>
      <c r="D26" s="203">
        <f>SUM(C26-B26)</f>
        <v>591.39999999999986</v>
      </c>
      <c r="E26" s="203">
        <f>SUM(E20:E25)</f>
        <v>1853.1999999999998</v>
      </c>
      <c r="F26" s="203">
        <f t="shared" si="0"/>
        <v>653.29999999999995</v>
      </c>
      <c r="G26" s="203">
        <f>SUM(G20:G25)</f>
        <v>2490.6</v>
      </c>
      <c r="H26" s="203">
        <f t="shared" si="1"/>
        <v>637.40000000000009</v>
      </c>
      <c r="I26" s="203">
        <f>SUM(I20:I25)</f>
        <v>3143</v>
      </c>
      <c r="J26" s="203">
        <f t="shared" si="2"/>
        <v>652.40000000000009</v>
      </c>
      <c r="K26" s="203">
        <f>SUM(K20:K25)</f>
        <v>3784</v>
      </c>
      <c r="L26" s="203">
        <f t="shared" si="3"/>
        <v>641</v>
      </c>
      <c r="M26" s="203">
        <f>SUM(M20:M25)</f>
        <v>4451.3999999999996</v>
      </c>
      <c r="N26" s="203">
        <f t="shared" si="4"/>
        <v>667.39999999999964</v>
      </c>
      <c r="O26" s="203">
        <f>SUM(O20:O25)</f>
        <v>5122.9999999999991</v>
      </c>
      <c r="P26" s="203">
        <f t="shared" si="5"/>
        <v>671.59999999999945</v>
      </c>
      <c r="Q26" s="203">
        <f>SUM(Q20:Q25)</f>
        <v>5778.4000000000005</v>
      </c>
      <c r="R26" s="203">
        <f t="shared" si="6"/>
        <v>655.40000000000146</v>
      </c>
      <c r="S26" s="203">
        <f>SUM(S20:S25)</f>
        <v>6555.2000000000007</v>
      </c>
      <c r="T26" s="203">
        <f>SUM(S26-Q26)</f>
        <v>776.80000000000018</v>
      </c>
      <c r="U26" s="203">
        <f>SUM(U20:U25)</f>
        <v>7273.3000000000011</v>
      </c>
      <c r="V26" s="203">
        <f>SUM(U26-S26)</f>
        <v>718.10000000000036</v>
      </c>
      <c r="W26" s="203">
        <f>SUM(W20:W25)</f>
        <v>7996.8</v>
      </c>
      <c r="X26" s="204">
        <f>SUM(W26-U26)</f>
        <v>723.49999999999909</v>
      </c>
      <c r="Y26" s="204">
        <f>SUM(Y20:Y25)</f>
        <v>727.9</v>
      </c>
      <c r="Z26" s="204">
        <f>SUM(Y26-W26)</f>
        <v>-7268.9000000000005</v>
      </c>
      <c r="AA26" s="204">
        <f>SUM(AA20:AA25)</f>
        <v>1399.5</v>
      </c>
      <c r="AB26" s="204">
        <f>SUM(AA26-Y26)</f>
        <v>671.6</v>
      </c>
      <c r="AC26" s="204"/>
      <c r="AD26" s="204">
        <f>SUM(AD20:AD25)</f>
        <v>2132.1999999999998</v>
      </c>
      <c r="AE26" s="204">
        <f>SUM(AD26-AA26)</f>
        <v>732.69999999999982</v>
      </c>
      <c r="AF26" s="204">
        <f>SUM(AF20:AF25)</f>
        <v>2843</v>
      </c>
      <c r="AG26" s="204">
        <f>SUM(AF26-AD26)</f>
        <v>710.80000000000018</v>
      </c>
      <c r="AH26" s="204">
        <f>SUM(AH20:AH25)</f>
        <v>3605.3</v>
      </c>
      <c r="AI26" s="204">
        <f>SUM(AH26-AF26)</f>
        <v>762.30000000000018</v>
      </c>
      <c r="AJ26" s="204">
        <f>SUM(AJ20:AJ25)</f>
        <v>4349.1000000000004</v>
      </c>
      <c r="AK26" s="204">
        <f>SUM(AJ26-AH26)</f>
        <v>743.80000000000018</v>
      </c>
      <c r="AL26" s="204">
        <f>SUM(AL20:AL25)</f>
        <v>5133.6000000000004</v>
      </c>
      <c r="AM26" s="204">
        <f>SUM(AL26-AJ26)</f>
        <v>784.5</v>
      </c>
      <c r="AN26" s="204">
        <f>SUM(AN20:AN25)</f>
        <v>5913.4</v>
      </c>
      <c r="AO26" s="204">
        <f>SUM(AN26-AL26)</f>
        <v>779.79999999999927</v>
      </c>
      <c r="AP26" s="204">
        <f>SUM(AP20:AP25)</f>
        <v>6677.0999999999995</v>
      </c>
      <c r="AQ26" s="204">
        <f>SUM(AP26-AN26)</f>
        <v>763.69999999999982</v>
      </c>
      <c r="AR26" s="204">
        <f>SUM(AR20:AR25)</f>
        <v>7590</v>
      </c>
      <c r="AS26" s="204">
        <f>SUM(AR26-AP26)</f>
        <v>912.90000000000055</v>
      </c>
      <c r="AT26" s="204">
        <f>SUM(AT20:AT25)</f>
        <v>8541.1999999999989</v>
      </c>
      <c r="AU26" s="206">
        <f>SUM(AT26-AR26)</f>
        <v>951.19999999999891</v>
      </c>
      <c r="AV26" s="204">
        <f>SUM(AV20:AV25)</f>
        <v>9503.1999999999989</v>
      </c>
      <c r="AW26" s="207">
        <f>SUM(AV26-AT26)</f>
        <v>962</v>
      </c>
      <c r="AX26" s="200">
        <f>SUM(AX20:AX25)</f>
        <v>945.19999999999993</v>
      </c>
      <c r="AY26" s="200">
        <f>SUM(AX26-AW26)</f>
        <v>-16.800000000000068</v>
      </c>
      <c r="AZ26" s="200">
        <f>SUM(AZ20:AZ25)</f>
        <v>1841.7</v>
      </c>
      <c r="BA26" s="200">
        <f t="shared" si="7"/>
        <v>896.50000000000011</v>
      </c>
      <c r="BB26" s="200">
        <f>SUM(BB20:BB25)</f>
        <v>2778.1000000000004</v>
      </c>
      <c r="BC26" s="200">
        <f t="shared" si="8"/>
        <v>936.40000000000032</v>
      </c>
      <c r="BD26" s="200">
        <f>SUM(BD20:BD25)</f>
        <v>3678.8000000000006</v>
      </c>
      <c r="BE26" s="200">
        <f t="shared" si="9"/>
        <v>900.70000000000027</v>
      </c>
      <c r="BF26" s="200">
        <f>SUM(BF20:BF25)</f>
        <v>4606.3999999999996</v>
      </c>
      <c r="BG26" s="200">
        <f t="shared" si="10"/>
        <v>927.599999999999</v>
      </c>
      <c r="BH26" s="200">
        <f>SUM(BH20:BH25)</f>
        <v>5517.0999999999985</v>
      </c>
      <c r="BI26" s="200">
        <f t="shared" si="11"/>
        <v>910.69999999999891</v>
      </c>
      <c r="BJ26" s="200">
        <f>SUM(BJ20:BJ25)</f>
        <v>6451.1999999999989</v>
      </c>
      <c r="BK26" s="200">
        <f t="shared" si="12"/>
        <v>934.10000000000036</v>
      </c>
      <c r="BL26" s="200">
        <f>SUM(BL20:BL25)</f>
        <v>7375.9</v>
      </c>
      <c r="BM26" s="200">
        <f t="shared" si="13"/>
        <v>924.70000000000073</v>
      </c>
      <c r="BN26" s="200">
        <f>SUM(BN20:BN25)</f>
        <v>8272.7999999999993</v>
      </c>
      <c r="BO26" s="200">
        <f t="shared" si="14"/>
        <v>896.89999999999964</v>
      </c>
      <c r="BP26" s="200">
        <f>SUM(BP20:BP25)</f>
        <v>9197.1999999999989</v>
      </c>
      <c r="BQ26" s="200">
        <f t="shared" si="15"/>
        <v>924.39999999999964</v>
      </c>
      <c r="BR26" s="200">
        <f>SUM(BR20:BR25)</f>
        <v>10121.799999999999</v>
      </c>
      <c r="BS26" s="200">
        <f t="shared" si="16"/>
        <v>924.60000000000036</v>
      </c>
      <c r="BT26" s="200">
        <f>SUM(BT20:BT25)</f>
        <v>11074.300000000001</v>
      </c>
      <c r="BU26" s="201">
        <f t="shared" si="17"/>
        <v>952.50000000000182</v>
      </c>
      <c r="BV26" s="203">
        <f>SUM(BV20:BV25)</f>
        <v>3716.8</v>
      </c>
      <c r="BW26" s="168"/>
      <c r="BX26" s="244">
        <f>Q26-BV26</f>
        <v>2061.6000000000004</v>
      </c>
      <c r="BY26" s="235"/>
      <c r="BZ26" s="245">
        <f>BX26/BV26*100</f>
        <v>55.467068445975045</v>
      </c>
      <c r="CA26" s="168"/>
      <c r="CB26" s="246"/>
      <c r="CC26" s="168"/>
      <c r="CQ26" s="200" t="e">
        <f>SUM(CQ20:CQ25)</f>
        <v>#REF!</v>
      </c>
      <c r="CR26" s="200" t="e">
        <f t="shared" si="18"/>
        <v>#REF!</v>
      </c>
      <c r="CS26" s="200" t="e">
        <f>SUM(CS20:CS25)</f>
        <v>#REF!</v>
      </c>
      <c r="CT26" s="200" t="e">
        <f t="shared" si="19"/>
        <v>#REF!</v>
      </c>
      <c r="CU26" s="200" t="e">
        <f>SUM(CU20:CU25)</f>
        <v>#REF!</v>
      </c>
      <c r="CV26" s="200" t="e">
        <f t="shared" si="20"/>
        <v>#REF!</v>
      </c>
      <c r="CW26" s="200" t="e">
        <f>SUM(CW20:CW25)</f>
        <v>#REF!</v>
      </c>
      <c r="CX26" s="200" t="e">
        <f t="shared" si="21"/>
        <v>#REF!</v>
      </c>
      <c r="CY26" s="200" t="e">
        <f>SUM(CY20:CY25)</f>
        <v>#REF!</v>
      </c>
      <c r="CZ26" s="200" t="e">
        <f t="shared" si="22"/>
        <v>#REF!</v>
      </c>
      <c r="DA26" s="200"/>
      <c r="DB26" s="200" t="e">
        <f t="shared" si="23"/>
        <v>#REF!</v>
      </c>
      <c r="DC26" s="200"/>
      <c r="DD26" s="200">
        <f t="shared" si="24"/>
        <v>0</v>
      </c>
      <c r="DE26" s="200"/>
      <c r="DF26" s="200">
        <f t="shared" si="25"/>
        <v>0</v>
      </c>
      <c r="DG26" s="200"/>
      <c r="DH26" s="201">
        <f t="shared" si="26"/>
        <v>0</v>
      </c>
      <c r="DI26" s="200"/>
      <c r="DJ26" s="200">
        <f t="shared" si="27"/>
        <v>0</v>
      </c>
      <c r="DK26" s="200"/>
      <c r="DL26" s="200">
        <f t="shared" si="28"/>
        <v>0</v>
      </c>
      <c r="DM26" s="200"/>
      <c r="DN26" s="201">
        <f t="shared" si="29"/>
        <v>0</v>
      </c>
    </row>
    <row r="27" spans="1:118" ht="36.75" x14ac:dyDescent="0.45">
      <c r="A27" s="188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6"/>
      <c r="AV27" s="204"/>
      <c r="AW27" s="207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1"/>
      <c r="BV27" s="203"/>
      <c r="BW27" s="168"/>
      <c r="BX27" s="235"/>
      <c r="BY27" s="235"/>
      <c r="BZ27" s="236"/>
      <c r="CB27" s="162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0"/>
      <c r="DE27" s="200"/>
      <c r="DF27" s="200"/>
      <c r="DG27" s="200"/>
      <c r="DH27" s="201"/>
      <c r="DI27" s="200"/>
      <c r="DJ27" s="200"/>
      <c r="DK27" s="200"/>
      <c r="DL27" s="200"/>
      <c r="DM27" s="200"/>
      <c r="DN27" s="201"/>
    </row>
    <row r="28" spans="1:118" ht="36.75" x14ac:dyDescent="0.45">
      <c r="A28" s="188" t="s">
        <v>100</v>
      </c>
      <c r="B28" s="202">
        <v>73.8</v>
      </c>
      <c r="C28" s="202">
        <v>97.5</v>
      </c>
      <c r="D28" s="203">
        <f>SUM(C28-B28)</f>
        <v>23.700000000000003</v>
      </c>
      <c r="E28" s="202">
        <v>524.4</v>
      </c>
      <c r="F28" s="203">
        <f t="shared" si="0"/>
        <v>426.9</v>
      </c>
      <c r="G28" s="202">
        <v>799.6</v>
      </c>
      <c r="H28" s="203">
        <f t="shared" si="1"/>
        <v>275.20000000000005</v>
      </c>
      <c r="I28" s="202">
        <v>847.1</v>
      </c>
      <c r="J28" s="203">
        <f t="shared" si="2"/>
        <v>47.5</v>
      </c>
      <c r="K28" s="202">
        <v>899.8</v>
      </c>
      <c r="L28" s="203">
        <f t="shared" si="3"/>
        <v>52.699999999999932</v>
      </c>
      <c r="M28" s="202">
        <v>926.9</v>
      </c>
      <c r="N28" s="203">
        <f t="shared" si="4"/>
        <v>27.100000000000023</v>
      </c>
      <c r="O28" s="202">
        <v>936.9</v>
      </c>
      <c r="P28" s="203">
        <f t="shared" si="5"/>
        <v>10</v>
      </c>
      <c r="Q28" s="202">
        <v>946.5</v>
      </c>
      <c r="R28" s="203">
        <f t="shared" si="6"/>
        <v>9.6000000000000227</v>
      </c>
      <c r="S28" s="202">
        <v>1017.7</v>
      </c>
      <c r="T28" s="203">
        <f>SUM(S28-Q28)</f>
        <v>71.200000000000045</v>
      </c>
      <c r="U28" s="202">
        <v>1014.7</v>
      </c>
      <c r="V28" s="203">
        <f>SUM(U28-S28)</f>
        <v>-3</v>
      </c>
      <c r="W28" s="202">
        <v>1097.0999999999999</v>
      </c>
      <c r="X28" s="204">
        <f>SUM(W28-U28)</f>
        <v>82.399999999999864</v>
      </c>
      <c r="Y28" s="205">
        <v>0.2</v>
      </c>
      <c r="Z28" s="204">
        <f>SUM(Y28-W28)</f>
        <v>-1096.8999999999999</v>
      </c>
      <c r="AA28" s="205">
        <v>0</v>
      </c>
      <c r="AB28" s="204">
        <f>SUM(AA28-Y28)</f>
        <v>-0.2</v>
      </c>
      <c r="AC28" s="205"/>
      <c r="AD28" s="205">
        <v>0</v>
      </c>
      <c r="AE28" s="204">
        <f>SUM(AD28-AB28)</f>
        <v>0.2</v>
      </c>
      <c r="AF28" s="205">
        <v>5.4</v>
      </c>
      <c r="AG28" s="204">
        <f>SUM(AF28-AD28)</f>
        <v>5.4</v>
      </c>
      <c r="AH28" s="205">
        <v>0.1</v>
      </c>
      <c r="AI28" s="204">
        <f>SUM(AH28-AF28)</f>
        <v>-5.3000000000000007</v>
      </c>
      <c r="AJ28" s="205">
        <v>59.1</v>
      </c>
      <c r="AK28" s="204">
        <f>SUM(AJ28-AH28)</f>
        <v>59</v>
      </c>
      <c r="AL28" s="205">
        <v>54.2</v>
      </c>
      <c r="AM28" s="204">
        <f>SUM(AL28-AJ28)</f>
        <v>-4.8999999999999986</v>
      </c>
      <c r="AN28" s="205">
        <v>49.1</v>
      </c>
      <c r="AO28" s="204">
        <f>SUM(AN28-AL28)</f>
        <v>-5.1000000000000014</v>
      </c>
      <c r="AP28" s="205">
        <v>44.5</v>
      </c>
      <c r="AQ28" s="204">
        <f>SUM(AP28-AN28)</f>
        <v>-4.6000000000000014</v>
      </c>
      <c r="AR28" s="205">
        <v>91.3</v>
      </c>
      <c r="AS28" s="204">
        <f>SUM(AR28-AP28)</f>
        <v>46.8</v>
      </c>
      <c r="AT28" s="205">
        <v>99.4</v>
      </c>
      <c r="AU28" s="206">
        <f>SUM(AT28-AR28)</f>
        <v>8.1000000000000085</v>
      </c>
      <c r="AV28" s="205">
        <v>184.4</v>
      </c>
      <c r="AW28" s="207">
        <f>SUM(AV28-AT28)</f>
        <v>85</v>
      </c>
      <c r="AX28" s="208">
        <v>0</v>
      </c>
      <c r="AY28" s="200">
        <f>SUM(AX28-AW28)</f>
        <v>-85</v>
      </c>
      <c r="AZ28" s="208">
        <v>0</v>
      </c>
      <c r="BA28" s="200">
        <f>SUM(AZ28-AX28)</f>
        <v>0</v>
      </c>
      <c r="BB28" s="208">
        <v>44.3</v>
      </c>
      <c r="BC28" s="200">
        <f>SUM(BB28-AZ28)</f>
        <v>44.3</v>
      </c>
      <c r="BD28" s="208">
        <v>112.2</v>
      </c>
      <c r="BE28" s="200">
        <f>SUM(BD28-BB28)</f>
        <v>67.900000000000006</v>
      </c>
      <c r="BF28" s="208">
        <v>144.4</v>
      </c>
      <c r="BG28" s="200">
        <f>SUM(BF28-BD28)</f>
        <v>32.200000000000003</v>
      </c>
      <c r="BH28" s="208">
        <v>168.5</v>
      </c>
      <c r="BI28" s="200">
        <f>SUM(BH28-BF28)</f>
        <v>24.099999999999994</v>
      </c>
      <c r="BJ28" s="208">
        <v>172</v>
      </c>
      <c r="BK28" s="200">
        <f>SUM(BJ28-BH28)</f>
        <v>3.5</v>
      </c>
      <c r="BL28" s="208">
        <v>184.9</v>
      </c>
      <c r="BM28" s="200">
        <f>SUM(BL28-BJ28)</f>
        <v>12.900000000000006</v>
      </c>
      <c r="BN28" s="208">
        <v>188.1</v>
      </c>
      <c r="BO28" s="200">
        <f>SUM(BN28-BL28)</f>
        <v>3.1999999999999886</v>
      </c>
      <c r="BP28" s="208">
        <v>243.3</v>
      </c>
      <c r="BQ28" s="200">
        <f>SUM(BP28-BN28)</f>
        <v>55.200000000000017</v>
      </c>
      <c r="BR28" s="208">
        <v>278.60000000000002</v>
      </c>
      <c r="BS28" s="200">
        <f>SUM(BR28-BP28)</f>
        <v>35.300000000000011</v>
      </c>
      <c r="BT28" s="208">
        <v>352.1</v>
      </c>
      <c r="BU28" s="201">
        <f>SUM(BT28-BR28)</f>
        <v>73.5</v>
      </c>
      <c r="BV28" s="202">
        <v>0</v>
      </c>
      <c r="BX28" s="235">
        <f>Q28-BV28</f>
        <v>946.5</v>
      </c>
      <c r="BZ28" s="236">
        <v>100</v>
      </c>
      <c r="CB28" s="162"/>
      <c r="CQ28" s="208" t="e">
        <f>+#REF!</f>
        <v>#REF!</v>
      </c>
      <c r="CR28" s="200" t="e">
        <f>SUM(CQ28-CO28)</f>
        <v>#REF!</v>
      </c>
      <c r="CS28" s="208" t="e">
        <f>+#REF!</f>
        <v>#REF!</v>
      </c>
      <c r="CT28" s="200" t="e">
        <f>SUM(CS28-CQ28)</f>
        <v>#REF!</v>
      </c>
      <c r="CU28" s="208" t="e">
        <f>+#REF!</f>
        <v>#REF!</v>
      </c>
      <c r="CV28" s="200" t="e">
        <f>SUM(CU28-CS28)</f>
        <v>#REF!</v>
      </c>
      <c r="CW28" s="208" t="e">
        <f>+#REF!</f>
        <v>#REF!</v>
      </c>
      <c r="CX28" s="200" t="e">
        <f>SUM(CW28-CU28)</f>
        <v>#REF!</v>
      </c>
      <c r="CY28" s="208" t="e">
        <f>+#REF!</f>
        <v>#REF!</v>
      </c>
      <c r="CZ28" s="200" t="e">
        <f>SUM(CY28-CW28)</f>
        <v>#REF!</v>
      </c>
      <c r="DA28" s="208"/>
      <c r="DB28" s="200" t="e">
        <f>SUM(DA28-CY28)</f>
        <v>#REF!</v>
      </c>
      <c r="DC28" s="208"/>
      <c r="DD28" s="200">
        <f>SUM(DC28-DA28)</f>
        <v>0</v>
      </c>
      <c r="DE28" s="208"/>
      <c r="DF28" s="200">
        <f>SUM(DE28-DC28)</f>
        <v>0</v>
      </c>
      <c r="DG28" s="208"/>
      <c r="DH28" s="201">
        <f>SUM(DG28-DE28)</f>
        <v>0</v>
      </c>
      <c r="DI28" s="208"/>
      <c r="DJ28" s="200">
        <f>SUM(DI28-DG28)</f>
        <v>0</v>
      </c>
      <c r="DK28" s="208"/>
      <c r="DL28" s="200">
        <f>SUM(DK28-DI28)</f>
        <v>0</v>
      </c>
      <c r="DM28" s="208"/>
      <c r="DN28" s="201">
        <f>SUM(DM28-DK28)</f>
        <v>0</v>
      </c>
    </row>
    <row r="29" spans="1:118" s="221" customFormat="1" ht="36.75" x14ac:dyDescent="0.45">
      <c r="A29" s="209"/>
      <c r="B29" s="210">
        <f>SUM(B26:B28)</f>
        <v>682.3</v>
      </c>
      <c r="C29" s="210">
        <f>SUM(C26:C28)</f>
        <v>1297.3999999999999</v>
      </c>
      <c r="D29" s="210">
        <f>SUM(C29-B29)</f>
        <v>615.09999999999991</v>
      </c>
      <c r="E29" s="210">
        <f>SUM(E26:E28)</f>
        <v>2377.6</v>
      </c>
      <c r="F29" s="210">
        <f t="shared" si="0"/>
        <v>1080.2</v>
      </c>
      <c r="G29" s="210">
        <f>SUM(G26:G28)</f>
        <v>3290.2</v>
      </c>
      <c r="H29" s="210">
        <f t="shared" si="1"/>
        <v>912.59999999999991</v>
      </c>
      <c r="I29" s="210">
        <f>SUM(I26:I28)</f>
        <v>3990.1</v>
      </c>
      <c r="J29" s="210">
        <f>SUM(I29-G29)</f>
        <v>699.90000000000009</v>
      </c>
      <c r="K29" s="210">
        <f>SUM(K26:K28)</f>
        <v>4683.8</v>
      </c>
      <c r="L29" s="210">
        <f t="shared" si="3"/>
        <v>693.70000000000027</v>
      </c>
      <c r="M29" s="210">
        <f>SUM(M26:M28)</f>
        <v>5378.2999999999993</v>
      </c>
      <c r="N29" s="210">
        <f t="shared" si="4"/>
        <v>694.49999999999909</v>
      </c>
      <c r="O29" s="210">
        <f>SUM(O26:O28)</f>
        <v>6059.8999999999987</v>
      </c>
      <c r="P29" s="210">
        <f t="shared" si="5"/>
        <v>681.59999999999945</v>
      </c>
      <c r="Q29" s="210">
        <f>SUM(Q26:Q28)</f>
        <v>6724.9000000000005</v>
      </c>
      <c r="R29" s="210">
        <f t="shared" si="6"/>
        <v>665.00000000000182</v>
      </c>
      <c r="S29" s="210">
        <f>SUM(S26:S28)</f>
        <v>7572.9000000000005</v>
      </c>
      <c r="T29" s="210">
        <f>SUM(S29-Q29)</f>
        <v>848</v>
      </c>
      <c r="U29" s="210">
        <f>SUM(U26:U28)</f>
        <v>8288.0000000000018</v>
      </c>
      <c r="V29" s="210">
        <f>SUM(U29-S29)</f>
        <v>715.10000000000127</v>
      </c>
      <c r="W29" s="210">
        <f>SUM(W26:W28)</f>
        <v>9093.9</v>
      </c>
      <c r="X29" s="211">
        <f>SUM(W29-U29)</f>
        <v>805.89999999999782</v>
      </c>
      <c r="Y29" s="211">
        <f>SUM(Y26:Y28)</f>
        <v>728.1</v>
      </c>
      <c r="Z29" s="211">
        <f>SUM(Y29-W29)</f>
        <v>-8365.7999999999993</v>
      </c>
      <c r="AA29" s="211">
        <f>SUM(AA26:AA28)</f>
        <v>1399.5</v>
      </c>
      <c r="AB29" s="211">
        <f>SUM(AA29-Y29)</f>
        <v>671.4</v>
      </c>
      <c r="AC29" s="211"/>
      <c r="AD29" s="211">
        <f>SUM(AD26:AD28)</f>
        <v>2132.1999999999998</v>
      </c>
      <c r="AE29" s="211">
        <f>SUM(AD29-AA29)</f>
        <v>732.69999999999982</v>
      </c>
      <c r="AF29" s="211">
        <f>SUM(AF26:AF28)</f>
        <v>2848.4</v>
      </c>
      <c r="AG29" s="211">
        <f>SUM(AF29-AD29)</f>
        <v>716.20000000000027</v>
      </c>
      <c r="AH29" s="211">
        <f>SUM(AH26:AH28)</f>
        <v>3605.4</v>
      </c>
      <c r="AI29" s="211">
        <f>SUM(AH29-AF29)</f>
        <v>757</v>
      </c>
      <c r="AJ29" s="211">
        <f>SUM(AJ26:AJ28)</f>
        <v>4408.2000000000007</v>
      </c>
      <c r="AK29" s="211">
        <f>SUM(AJ29-AH29)</f>
        <v>802.80000000000064</v>
      </c>
      <c r="AL29" s="211">
        <f>SUM(AL26:AL28)</f>
        <v>5187.8</v>
      </c>
      <c r="AM29" s="211">
        <f>SUM(AL29-AJ29)</f>
        <v>779.59999999999945</v>
      </c>
      <c r="AN29" s="211">
        <f>SUM(AN26:AN28)</f>
        <v>5962.5</v>
      </c>
      <c r="AO29" s="211">
        <f>SUM(AN29-AL29)</f>
        <v>774.69999999999982</v>
      </c>
      <c r="AP29" s="211">
        <f>SUM(AP26:AP28)</f>
        <v>6721.5999999999995</v>
      </c>
      <c r="AQ29" s="211">
        <f>SUM(AP29-AN29)</f>
        <v>759.09999999999945</v>
      </c>
      <c r="AR29" s="211">
        <f>SUM(AR26:AR28)</f>
        <v>7681.3</v>
      </c>
      <c r="AS29" s="211">
        <f>SUM(AR29-AP29)</f>
        <v>959.70000000000073</v>
      </c>
      <c r="AT29" s="211">
        <f>SUM(AT26:AT28)</f>
        <v>8640.5999999999985</v>
      </c>
      <c r="AU29" s="213">
        <f>SUM(AT29-AR29)</f>
        <v>959.29999999999836</v>
      </c>
      <c r="AV29" s="211">
        <f>SUM(AV26:AV28)</f>
        <v>9687.5999999999985</v>
      </c>
      <c r="AW29" s="214">
        <f>SUM(AV29-AT29)</f>
        <v>1047</v>
      </c>
      <c r="AX29" s="215">
        <f>SUM(AX26:AX28)</f>
        <v>945.19999999999993</v>
      </c>
      <c r="AY29" s="215">
        <f>SUM(AX29-AW29)</f>
        <v>-101.80000000000007</v>
      </c>
      <c r="AZ29" s="215">
        <f>SUM(AZ26:AZ28)</f>
        <v>1841.7</v>
      </c>
      <c r="BA29" s="215">
        <f>SUM(AZ29-AX29)</f>
        <v>896.50000000000011</v>
      </c>
      <c r="BB29" s="215">
        <f>SUM(BB26:BB28)</f>
        <v>2822.4000000000005</v>
      </c>
      <c r="BC29" s="215">
        <f>SUM(BB29-AZ29)</f>
        <v>980.7000000000005</v>
      </c>
      <c r="BD29" s="215">
        <f>SUM(BD26:BD28)</f>
        <v>3791.0000000000005</v>
      </c>
      <c r="BE29" s="215">
        <f>SUM(BD29-BB29)</f>
        <v>968.59999999999991</v>
      </c>
      <c r="BF29" s="215">
        <f>SUM(BF26:BF28)</f>
        <v>4750.7999999999993</v>
      </c>
      <c r="BG29" s="215">
        <f>SUM(BF29-BD29)</f>
        <v>959.79999999999882</v>
      </c>
      <c r="BH29" s="215">
        <f>SUM(BH26:BH28)</f>
        <v>5685.5999999999985</v>
      </c>
      <c r="BI29" s="215">
        <f>SUM(BH29-BF29)</f>
        <v>934.79999999999927</v>
      </c>
      <c r="BJ29" s="215">
        <f>SUM(BJ26:BJ28)</f>
        <v>6623.1999999999989</v>
      </c>
      <c r="BK29" s="215">
        <f>SUM(BJ29-BH29)</f>
        <v>937.60000000000036</v>
      </c>
      <c r="BL29" s="215">
        <f>SUM(BL26:BL28)</f>
        <v>7560.7999999999993</v>
      </c>
      <c r="BM29" s="215">
        <f>SUM(BL29-BJ29)</f>
        <v>937.60000000000036</v>
      </c>
      <c r="BN29" s="215">
        <f>SUM(BN26:BN28)</f>
        <v>8460.9</v>
      </c>
      <c r="BO29" s="215">
        <f>SUM(BN29-BL29)</f>
        <v>900.10000000000036</v>
      </c>
      <c r="BP29" s="215">
        <f>SUM(BP26:BP28)</f>
        <v>9440.4999999999982</v>
      </c>
      <c r="BQ29" s="215">
        <f>SUM(BP29-BN29)</f>
        <v>979.59999999999854</v>
      </c>
      <c r="BR29" s="215">
        <f>SUM(BR26:BR28)</f>
        <v>10400.4</v>
      </c>
      <c r="BS29" s="215">
        <f>SUM(BR29-BP29)</f>
        <v>959.90000000000146</v>
      </c>
      <c r="BT29" s="215">
        <f>SUM(BT26:BT28)</f>
        <v>11426.400000000001</v>
      </c>
      <c r="BU29" s="216">
        <f>SUM(BT29-BR29)</f>
        <v>1026.0000000000018</v>
      </c>
      <c r="BV29" s="210">
        <f>SUM(BV26:BV28)</f>
        <v>3716.8</v>
      </c>
      <c r="BW29" s="118"/>
      <c r="BX29" s="217">
        <f>Q29-BV29</f>
        <v>3008.1000000000004</v>
      </c>
      <c r="BY29" s="218"/>
      <c r="BZ29" s="219">
        <f>BX29/BV29*100</f>
        <v>80.932522600086102</v>
      </c>
      <c r="CA29" s="118"/>
      <c r="CB29" s="220"/>
      <c r="CC29" s="118"/>
      <c r="CQ29" s="215" t="e">
        <f>SUM(CQ26:CQ28)</f>
        <v>#REF!</v>
      </c>
      <c r="CR29" s="215" t="e">
        <f>SUM(CQ29-CO29)</f>
        <v>#REF!</v>
      </c>
      <c r="CS29" s="215" t="e">
        <f>SUM(CS26:CS28)</f>
        <v>#REF!</v>
      </c>
      <c r="CT29" s="215" t="e">
        <f>SUM(CS29-CQ29)</f>
        <v>#REF!</v>
      </c>
      <c r="CU29" s="215" t="e">
        <f>SUM(CU26:CU28)</f>
        <v>#REF!</v>
      </c>
      <c r="CV29" s="215" t="e">
        <f>SUM(CU29-CS29)</f>
        <v>#REF!</v>
      </c>
      <c r="CW29" s="215" t="e">
        <f>SUM(CW26:CW28)</f>
        <v>#REF!</v>
      </c>
      <c r="CX29" s="215" t="e">
        <f>SUM(CW29-CU29)</f>
        <v>#REF!</v>
      </c>
      <c r="CY29" s="215" t="e">
        <f>SUM(CY26:CY28)</f>
        <v>#REF!</v>
      </c>
      <c r="CZ29" s="215" t="e">
        <f>SUM(CY29-CW29)</f>
        <v>#REF!</v>
      </c>
      <c r="DA29" s="215"/>
      <c r="DB29" s="215" t="e">
        <f>SUM(DA29-CY29)</f>
        <v>#REF!</v>
      </c>
      <c r="DC29" s="215"/>
      <c r="DD29" s="215">
        <f>SUM(DC29-DA29)</f>
        <v>0</v>
      </c>
      <c r="DE29" s="215"/>
      <c r="DF29" s="215">
        <f>SUM(DE29-DC29)</f>
        <v>0</v>
      </c>
      <c r="DG29" s="215"/>
      <c r="DH29" s="216">
        <f>SUM(DG29-DE29)</f>
        <v>0</v>
      </c>
      <c r="DI29" s="215"/>
      <c r="DJ29" s="215">
        <f>SUM(DI29-DG29)</f>
        <v>0</v>
      </c>
      <c r="DK29" s="215"/>
      <c r="DL29" s="215">
        <f>SUM(DK29-DI29)</f>
        <v>0</v>
      </c>
      <c r="DM29" s="215"/>
      <c r="DN29" s="216">
        <f>SUM(DM29-DK29)</f>
        <v>0</v>
      </c>
    </row>
    <row r="30" spans="1:118" ht="36.75" x14ac:dyDescent="0.45">
      <c r="A30" s="164"/>
      <c r="B30" s="202"/>
      <c r="C30" s="202"/>
      <c r="D30" s="202"/>
      <c r="E30" s="202"/>
      <c r="F30" s="203"/>
      <c r="G30" s="202"/>
      <c r="H30" s="203"/>
      <c r="I30" s="202"/>
      <c r="J30" s="203"/>
      <c r="K30" s="202"/>
      <c r="L30" s="203"/>
      <c r="M30" s="202"/>
      <c r="N30" s="203"/>
      <c r="O30" s="202"/>
      <c r="P30" s="203"/>
      <c r="Q30" s="202"/>
      <c r="R30" s="203"/>
      <c r="S30" s="202"/>
      <c r="T30" s="203"/>
      <c r="U30" s="202"/>
      <c r="V30" s="203"/>
      <c r="W30" s="202"/>
      <c r="X30" s="204"/>
      <c r="Y30" s="205"/>
      <c r="Z30" s="204"/>
      <c r="AA30" s="205"/>
      <c r="AB30" s="204"/>
      <c r="AC30" s="205"/>
      <c r="AD30" s="205"/>
      <c r="AE30" s="204"/>
      <c r="AF30" s="205"/>
      <c r="AG30" s="204"/>
      <c r="AH30" s="205"/>
      <c r="AI30" s="204"/>
      <c r="AJ30" s="205"/>
      <c r="AK30" s="204"/>
      <c r="AL30" s="205"/>
      <c r="AM30" s="204"/>
      <c r="AN30" s="205"/>
      <c r="AO30" s="204"/>
      <c r="AP30" s="205"/>
      <c r="AQ30" s="204"/>
      <c r="AR30" s="205"/>
      <c r="AS30" s="204"/>
      <c r="AT30" s="205"/>
      <c r="AU30" s="206"/>
      <c r="AV30" s="205"/>
      <c r="AW30" s="207"/>
      <c r="AX30" s="208"/>
      <c r="AY30" s="200"/>
      <c r="AZ30" s="208"/>
      <c r="BA30" s="200"/>
      <c r="BB30" s="208"/>
      <c r="BC30" s="200"/>
      <c r="BD30" s="208"/>
      <c r="BE30" s="200"/>
      <c r="BF30" s="208"/>
      <c r="BG30" s="200"/>
      <c r="BH30" s="208"/>
      <c r="BI30" s="200"/>
      <c r="BJ30" s="208"/>
      <c r="BK30" s="200"/>
      <c r="BL30" s="208"/>
      <c r="BM30" s="200"/>
      <c r="BN30" s="208"/>
      <c r="BO30" s="200"/>
      <c r="BP30" s="208"/>
      <c r="BQ30" s="200"/>
      <c r="BR30" s="208"/>
      <c r="BS30" s="200"/>
      <c r="BT30" s="208"/>
      <c r="BU30" s="201"/>
      <c r="BV30" s="202"/>
      <c r="BZ30" s="170"/>
      <c r="CB30" s="162"/>
      <c r="CQ30" s="208"/>
      <c r="CR30" s="200"/>
      <c r="CS30" s="208"/>
      <c r="CT30" s="200"/>
      <c r="CU30" s="208"/>
      <c r="CV30" s="200"/>
      <c r="CW30" s="208"/>
      <c r="CX30" s="200"/>
      <c r="CY30" s="208"/>
      <c r="CZ30" s="200"/>
      <c r="DA30" s="208"/>
      <c r="DB30" s="200"/>
      <c r="DC30" s="208"/>
      <c r="DD30" s="200"/>
      <c r="DE30" s="208"/>
      <c r="DF30" s="200"/>
      <c r="DG30" s="208"/>
      <c r="DH30" s="201"/>
      <c r="DI30" s="208"/>
      <c r="DJ30" s="200"/>
      <c r="DK30" s="208"/>
      <c r="DL30" s="200"/>
      <c r="DM30" s="208"/>
      <c r="DN30" s="201"/>
    </row>
    <row r="31" spans="1:118" ht="36.75" x14ac:dyDescent="0.45">
      <c r="A31" s="247" t="s">
        <v>101</v>
      </c>
      <c r="B31" s="248">
        <f>+B15-B29</f>
        <v>696.10000000000014</v>
      </c>
      <c r="C31" s="249">
        <f>+C15-C29</f>
        <v>1355.4000000000003</v>
      </c>
      <c r="D31" s="224">
        <f>SUM(C31-B31)</f>
        <v>659.30000000000018</v>
      </c>
      <c r="E31" s="249">
        <f>+E15-E29</f>
        <v>1697.5000000000005</v>
      </c>
      <c r="F31" s="224">
        <f t="shared" si="0"/>
        <v>342.10000000000014</v>
      </c>
      <c r="G31" s="249">
        <f>+G15-G29</f>
        <v>2218.9000000000005</v>
      </c>
      <c r="H31" s="224">
        <f t="shared" si="1"/>
        <v>521.40000000000009</v>
      </c>
      <c r="I31" s="249">
        <f>+I15-I29</f>
        <v>3006.2000000000003</v>
      </c>
      <c r="J31" s="224">
        <f t="shared" si="2"/>
        <v>787.29999999999973</v>
      </c>
      <c r="K31" s="249">
        <f>+K15-K29</f>
        <v>3772.2</v>
      </c>
      <c r="L31" s="224">
        <f t="shared" si="3"/>
        <v>765.99999999999955</v>
      </c>
      <c r="M31" s="249">
        <f>+M15-M29</f>
        <v>4602.2000000000007</v>
      </c>
      <c r="N31" s="224">
        <f t="shared" si="4"/>
        <v>830.00000000000091</v>
      </c>
      <c r="O31" s="249">
        <f>+O15-O29</f>
        <v>5442.0000000000009</v>
      </c>
      <c r="P31" s="224">
        <f t="shared" si="5"/>
        <v>839.80000000000018</v>
      </c>
      <c r="Q31" s="249">
        <f>+Q15-Q29</f>
        <v>6268.3</v>
      </c>
      <c r="R31" s="224">
        <f t="shared" si="6"/>
        <v>826.29999999999927</v>
      </c>
      <c r="S31" s="249">
        <f>+S15-S29</f>
        <v>7022.1000000000013</v>
      </c>
      <c r="T31" s="224">
        <f>SUM(S31-Q31)</f>
        <v>753.80000000000109</v>
      </c>
      <c r="U31" s="249">
        <f>+U15-U29</f>
        <v>7873.7000000000007</v>
      </c>
      <c r="V31" s="224">
        <f>SUM(U31-S31)</f>
        <v>851.59999999999945</v>
      </c>
      <c r="W31" s="249">
        <f>+W15-W29</f>
        <v>8718.0000000000018</v>
      </c>
      <c r="X31" s="212">
        <f>SUM(W31-U31)</f>
        <v>844.30000000000109</v>
      </c>
      <c r="Y31" s="250">
        <f>+Y15-Y29</f>
        <v>938.19999999999993</v>
      </c>
      <c r="Z31" s="212">
        <f>SUM(Y31-W31)</f>
        <v>-7779.800000000002</v>
      </c>
      <c r="AA31" s="251">
        <f>+AA15-AA29</f>
        <v>1759.1</v>
      </c>
      <c r="AB31" s="212">
        <f>SUM(AA31-Y31)</f>
        <v>820.9</v>
      </c>
      <c r="AC31" s="251"/>
      <c r="AD31" s="251">
        <f>+AD15-AD29</f>
        <v>2686.1000000000004</v>
      </c>
      <c r="AE31" s="212">
        <f>SUM(AD31-AA31)</f>
        <v>927.00000000000045</v>
      </c>
      <c r="AF31" s="251">
        <f>+AF15-AF29</f>
        <v>3578.2999999999997</v>
      </c>
      <c r="AG31" s="212">
        <f>SUM(AF31-AD31)</f>
        <v>892.19999999999936</v>
      </c>
      <c r="AH31" s="251">
        <f>+AH15-AH29</f>
        <v>4483.5</v>
      </c>
      <c r="AI31" s="212">
        <f>SUM(AH31-AF31)</f>
        <v>905.20000000000027</v>
      </c>
      <c r="AJ31" s="251">
        <f>+AJ15-AJ29</f>
        <v>5328.2000000000007</v>
      </c>
      <c r="AK31" s="212">
        <f>SUM(AJ31-AH31)</f>
        <v>844.70000000000073</v>
      </c>
      <c r="AL31" s="251">
        <f>+AL15-AL29</f>
        <v>6296.4000000000005</v>
      </c>
      <c r="AM31" s="212">
        <f>SUM(AL31-AJ31)</f>
        <v>968.19999999999982</v>
      </c>
      <c r="AN31" s="251">
        <f>+AN15-AN29</f>
        <v>7249.9</v>
      </c>
      <c r="AO31" s="212">
        <f>SUM(AN31-AL31)</f>
        <v>953.49999999999909</v>
      </c>
      <c r="AP31" s="251">
        <f>+AP15-AP29</f>
        <v>8143.9000000000005</v>
      </c>
      <c r="AQ31" s="212">
        <f>SUM(AP31-AN31)</f>
        <v>894.00000000000091</v>
      </c>
      <c r="AR31" s="251">
        <f>+AR15-AR29</f>
        <v>8952.2999999999993</v>
      </c>
      <c r="AS31" s="212">
        <f>SUM(AR31-AP31)</f>
        <v>808.39999999999873</v>
      </c>
      <c r="AT31" s="251">
        <f>+AT15-AT29</f>
        <v>9765.2000000000007</v>
      </c>
      <c r="AU31" s="226">
        <f>SUM(AT31-AR31)</f>
        <v>812.90000000000146</v>
      </c>
      <c r="AV31" s="251">
        <f>+AV15-AV29</f>
        <v>10621.600000000006</v>
      </c>
      <c r="AW31" s="227">
        <f>SUM(AV31-AT31)</f>
        <v>856.40000000000509</v>
      </c>
      <c r="AX31" s="252">
        <f>+AX15-AX29</f>
        <v>914.50000000000011</v>
      </c>
      <c r="AY31" s="229">
        <f>SUM(AX31-AW31)</f>
        <v>58.099999999995021</v>
      </c>
      <c r="AZ31" s="253">
        <f>+AZ15-AZ29</f>
        <v>1750.1999999999996</v>
      </c>
      <c r="BA31" s="254">
        <f>SUM(AZ31-AX31)</f>
        <v>835.69999999999948</v>
      </c>
      <c r="BB31" s="253">
        <f>+BB15-BB29</f>
        <v>2660.4999999999991</v>
      </c>
      <c r="BC31" s="254">
        <f>SUM(BB31-AZ31)</f>
        <v>910.2999999999995</v>
      </c>
      <c r="BD31" s="253">
        <f>+BD15-BD29</f>
        <v>3536.6</v>
      </c>
      <c r="BE31" s="255">
        <f>SUM(BD31-BB31)</f>
        <v>876.10000000000082</v>
      </c>
      <c r="BF31" s="253">
        <f>+BF15-BF29</f>
        <v>4511.9000000000015</v>
      </c>
      <c r="BG31" s="255">
        <f>SUM(BF31-BD31)</f>
        <v>975.30000000000155</v>
      </c>
      <c r="BH31" s="253">
        <f>+BH15-BH29</f>
        <v>5463.6000000000022</v>
      </c>
      <c r="BI31" s="255">
        <f>SUM(BH31-BF31)</f>
        <v>951.70000000000073</v>
      </c>
      <c r="BJ31" s="253">
        <f>+BJ15-BJ29</f>
        <v>6472.5000000000018</v>
      </c>
      <c r="BK31" s="255">
        <f>SUM(BJ31-BH31)</f>
        <v>1008.8999999999996</v>
      </c>
      <c r="BL31" s="253">
        <f>+BL15-BL29</f>
        <v>7488.1999999999989</v>
      </c>
      <c r="BM31" s="255">
        <f>SUM(BL31-BJ31)</f>
        <v>1015.6999999999971</v>
      </c>
      <c r="BN31" s="253">
        <f>+BN15-BN29</f>
        <v>8478.9999999999982</v>
      </c>
      <c r="BO31" s="255">
        <f>SUM(BN31-BL31)</f>
        <v>990.79999999999927</v>
      </c>
      <c r="BP31" s="253">
        <f>+BP15-BP29</f>
        <v>9485.100000000004</v>
      </c>
      <c r="BQ31" s="255">
        <f>SUM(BP31-BN31)</f>
        <v>1006.1000000000058</v>
      </c>
      <c r="BR31" s="253">
        <f>+BR15-BR29</f>
        <v>10476.9</v>
      </c>
      <c r="BS31" s="255">
        <f>SUM(BR31-BP31)</f>
        <v>991.79999999999563</v>
      </c>
      <c r="BT31" s="253">
        <f>+BT15-BT29</f>
        <v>11510.199999999997</v>
      </c>
      <c r="BU31" s="256">
        <f>SUM(BT31-BR31)</f>
        <v>1033.2999999999975</v>
      </c>
      <c r="BV31" s="249">
        <f>+BV15-BV29</f>
        <v>5452.3</v>
      </c>
      <c r="BW31" s="112"/>
      <c r="BX31" s="218">
        <f>Q31-BV31</f>
        <v>816</v>
      </c>
      <c r="BY31" s="235"/>
      <c r="BZ31" s="236">
        <f>BX31/BV31*100</f>
        <v>14.966161069640336</v>
      </c>
      <c r="CA31" s="112"/>
      <c r="CB31" s="257"/>
      <c r="CC31" s="112"/>
      <c r="CQ31" s="253" t="e">
        <f>+CQ15-CQ29</f>
        <v>#REF!</v>
      </c>
      <c r="CR31" s="255" t="e">
        <f>SUM(CQ31-CO31)</f>
        <v>#REF!</v>
      </c>
      <c r="CS31" s="253" t="e">
        <f>+CS15-CS29</f>
        <v>#REF!</v>
      </c>
      <c r="CT31" s="255" t="e">
        <f>SUM(CS31-CQ31)</f>
        <v>#REF!</v>
      </c>
      <c r="CU31" s="253" t="e">
        <f>+CU15-CU29</f>
        <v>#REF!</v>
      </c>
      <c r="CV31" s="255" t="e">
        <f>SUM(CU31-CS31)</f>
        <v>#REF!</v>
      </c>
      <c r="CW31" s="253" t="e">
        <f>+CW15-CW29</f>
        <v>#REF!</v>
      </c>
      <c r="CX31" s="255" t="e">
        <f>SUM(CW31-CU31)</f>
        <v>#REF!</v>
      </c>
      <c r="CY31" s="253" t="e">
        <f>+CY15-CY29</f>
        <v>#REF!</v>
      </c>
      <c r="CZ31" s="255" t="e">
        <f>SUM(CY31-CW31)</f>
        <v>#REF!</v>
      </c>
      <c r="DA31" s="253"/>
      <c r="DB31" s="255" t="e">
        <f>SUM(DA31-CY31)</f>
        <v>#REF!</v>
      </c>
      <c r="DC31" s="253"/>
      <c r="DD31" s="255">
        <f>SUM(DC31-DA31)</f>
        <v>0</v>
      </c>
      <c r="DE31" s="253"/>
      <c r="DF31" s="255">
        <f>SUM(DE31-DC31)</f>
        <v>0</v>
      </c>
      <c r="DG31" s="253"/>
      <c r="DH31" s="256">
        <f>SUM(DG31-DE31)</f>
        <v>0</v>
      </c>
      <c r="DI31" s="253"/>
      <c r="DJ31" s="255">
        <f>SUM(DI31-DG31)</f>
        <v>0</v>
      </c>
      <c r="DK31" s="253"/>
      <c r="DL31" s="255">
        <f>SUM(DK31-DI31)</f>
        <v>0</v>
      </c>
      <c r="DM31" s="253"/>
      <c r="DN31" s="256">
        <f>SUM(DM31-DK31)</f>
        <v>0</v>
      </c>
    </row>
    <row r="32" spans="1:118" ht="36.75" x14ac:dyDescent="0.45">
      <c r="A32" s="258"/>
      <c r="B32" s="259"/>
      <c r="C32" s="260"/>
      <c r="D32" s="260"/>
      <c r="E32" s="260"/>
      <c r="F32" s="203"/>
      <c r="G32" s="260"/>
      <c r="H32" s="203"/>
      <c r="I32" s="260"/>
      <c r="J32" s="203"/>
      <c r="K32" s="260"/>
      <c r="L32" s="203"/>
      <c r="M32" s="260"/>
      <c r="N32" s="203"/>
      <c r="O32" s="260"/>
      <c r="P32" s="203"/>
      <c r="Q32" s="260"/>
      <c r="R32" s="203"/>
      <c r="S32" s="260"/>
      <c r="T32" s="203"/>
      <c r="U32" s="260"/>
      <c r="V32" s="203"/>
      <c r="W32" s="260"/>
      <c r="X32" s="204"/>
      <c r="Y32" s="261"/>
      <c r="Z32" s="204"/>
      <c r="AA32" s="261"/>
      <c r="AB32" s="204"/>
      <c r="AC32" s="261"/>
      <c r="AD32" s="261"/>
      <c r="AE32" s="204"/>
      <c r="AF32" s="261"/>
      <c r="AG32" s="212"/>
      <c r="AH32" s="261"/>
      <c r="AI32" s="212"/>
      <c r="AJ32" s="261"/>
      <c r="AK32" s="212"/>
      <c r="AL32" s="261"/>
      <c r="AM32" s="212"/>
      <c r="AN32" s="261"/>
      <c r="AO32" s="212"/>
      <c r="AP32" s="261"/>
      <c r="AQ32" s="212"/>
      <c r="AR32" s="261"/>
      <c r="AS32" s="212"/>
      <c r="AT32" s="261"/>
      <c r="AU32" s="226"/>
      <c r="AV32" s="261"/>
      <c r="AW32" s="227"/>
      <c r="AX32" s="262"/>
      <c r="AY32" s="229"/>
      <c r="AZ32" s="262"/>
      <c r="BA32" s="229"/>
      <c r="BB32" s="262"/>
      <c r="BC32" s="229"/>
      <c r="BD32" s="262"/>
      <c r="BE32" s="229"/>
      <c r="BF32" s="262"/>
      <c r="BG32" s="229"/>
      <c r="BH32" s="262"/>
      <c r="BI32" s="229"/>
      <c r="BJ32" s="262"/>
      <c r="BK32" s="229"/>
      <c r="BL32" s="262"/>
      <c r="BM32" s="229"/>
      <c r="BN32" s="262"/>
      <c r="BO32" s="229"/>
      <c r="BP32" s="262"/>
      <c r="BQ32" s="229"/>
      <c r="BR32" s="262"/>
      <c r="BS32" s="229"/>
      <c r="BT32" s="262"/>
      <c r="BU32" s="230"/>
      <c r="BV32" s="260"/>
      <c r="BW32" s="263"/>
      <c r="BZ32" s="170"/>
      <c r="CB32" s="162"/>
      <c r="CQ32" s="262"/>
      <c r="CR32" s="229"/>
      <c r="CS32" s="262"/>
      <c r="CT32" s="229"/>
      <c r="CU32" s="262"/>
      <c r="CV32" s="229"/>
      <c r="CW32" s="262"/>
      <c r="CX32" s="229"/>
      <c r="CY32" s="262"/>
      <c r="CZ32" s="229"/>
      <c r="DA32" s="262"/>
      <c r="DB32" s="229"/>
      <c r="DC32" s="262"/>
      <c r="DD32" s="229"/>
      <c r="DE32" s="262"/>
      <c r="DF32" s="229"/>
      <c r="DG32" s="262"/>
      <c r="DH32" s="230"/>
      <c r="DI32" s="262"/>
      <c r="DJ32" s="229"/>
      <c r="DK32" s="262"/>
      <c r="DL32" s="229"/>
      <c r="DM32" s="262"/>
      <c r="DN32" s="230"/>
    </row>
    <row r="33" spans="1:118" ht="36.75" x14ac:dyDescent="0.45">
      <c r="A33" s="264" t="s">
        <v>20</v>
      </c>
      <c r="B33" s="265">
        <v>544.79999999999995</v>
      </c>
      <c r="C33" s="266">
        <v>1133.0999999999999</v>
      </c>
      <c r="D33" s="224">
        <f>SUM(C33-B33)</f>
        <v>588.29999999999995</v>
      </c>
      <c r="E33" s="266">
        <v>1717</v>
      </c>
      <c r="F33" s="224">
        <f t="shared" si="0"/>
        <v>583.90000000000009</v>
      </c>
      <c r="G33" s="266">
        <v>2357.1</v>
      </c>
      <c r="H33" s="224">
        <f t="shared" si="1"/>
        <v>640.09999999999991</v>
      </c>
      <c r="I33" s="266">
        <v>2998.3</v>
      </c>
      <c r="J33" s="224">
        <f t="shared" si="2"/>
        <v>641.20000000000027</v>
      </c>
      <c r="K33" s="266">
        <v>3569.3</v>
      </c>
      <c r="L33" s="224">
        <f t="shared" si="3"/>
        <v>571</v>
      </c>
      <c r="M33" s="266">
        <v>4365.8</v>
      </c>
      <c r="N33" s="224">
        <f t="shared" si="4"/>
        <v>796.5</v>
      </c>
      <c r="O33" s="266">
        <v>5028.3</v>
      </c>
      <c r="P33" s="224">
        <f t="shared" si="5"/>
        <v>662.5</v>
      </c>
      <c r="Q33" s="266">
        <v>5724.7</v>
      </c>
      <c r="R33" s="224">
        <f t="shared" si="6"/>
        <v>696.39999999999964</v>
      </c>
      <c r="S33" s="266">
        <v>6430.4</v>
      </c>
      <c r="T33" s="224">
        <f>SUM(S33-Q33)</f>
        <v>705.69999999999982</v>
      </c>
      <c r="U33" s="266">
        <v>7227.5</v>
      </c>
      <c r="V33" s="224">
        <f>SUM(U33-S33)</f>
        <v>797.10000000000036</v>
      </c>
      <c r="W33" s="266">
        <v>9191.7999999999993</v>
      </c>
      <c r="X33" s="212">
        <f>SUM(W33-U33)</f>
        <v>1964.2999999999993</v>
      </c>
      <c r="Y33" s="267">
        <v>734.4</v>
      </c>
      <c r="Z33" s="212">
        <f>SUM(Y33-W33)</f>
        <v>-8457.4</v>
      </c>
      <c r="AA33" s="267">
        <v>1433.7</v>
      </c>
      <c r="AB33" s="212">
        <f>SUM(AA33-Y33)</f>
        <v>699.30000000000007</v>
      </c>
      <c r="AC33" s="267"/>
      <c r="AD33" s="267">
        <v>2164.5</v>
      </c>
      <c r="AE33" s="212">
        <f>SUM(AD33-AA33)</f>
        <v>730.8</v>
      </c>
      <c r="AF33" s="267">
        <v>2881.7</v>
      </c>
      <c r="AG33" s="212">
        <f>SUM(AF33-AD33)</f>
        <v>717.19999999999982</v>
      </c>
      <c r="AH33" s="267">
        <v>3600.6</v>
      </c>
      <c r="AI33" s="212">
        <f>SUM(AH33-AF33)</f>
        <v>718.90000000000009</v>
      </c>
      <c r="AJ33" s="267">
        <v>4404</v>
      </c>
      <c r="AK33" s="212">
        <f>SUM(AJ33-AH33)</f>
        <v>803.40000000000009</v>
      </c>
      <c r="AL33" s="267">
        <v>5376.1</v>
      </c>
      <c r="AM33" s="212">
        <f>SUM(AL33-AJ33)</f>
        <v>972.10000000000036</v>
      </c>
      <c r="AN33" s="267">
        <v>6164.8</v>
      </c>
      <c r="AO33" s="212">
        <f>SUM(AN33-AL33)</f>
        <v>788.69999999999982</v>
      </c>
      <c r="AP33" s="267">
        <v>6949.5</v>
      </c>
      <c r="AQ33" s="212">
        <f>SUM(AP33-AN33)</f>
        <v>784.69999999999982</v>
      </c>
      <c r="AR33" s="267">
        <v>7912</v>
      </c>
      <c r="AS33" s="212">
        <f>SUM(AR33-AP33)</f>
        <v>962.5</v>
      </c>
      <c r="AT33" s="267">
        <v>8820.6</v>
      </c>
      <c r="AU33" s="226">
        <f>SUM(AT33-AR33)</f>
        <v>908.60000000000036</v>
      </c>
      <c r="AV33" s="267">
        <v>10963.6</v>
      </c>
      <c r="AW33" s="227">
        <f>SUM(AV33-AT33)</f>
        <v>2143</v>
      </c>
      <c r="AX33" s="268">
        <v>810.2</v>
      </c>
      <c r="AY33" s="229">
        <f>SUM(AX33-AW33)</f>
        <v>-1332.8</v>
      </c>
      <c r="AZ33" s="268">
        <v>1627.7</v>
      </c>
      <c r="BA33" s="229">
        <f>SUM(AZ33-AX33)</f>
        <v>817.5</v>
      </c>
      <c r="BB33" s="268">
        <v>2490.9</v>
      </c>
      <c r="BC33" s="229">
        <f>SUM(BB33-AZ33)</f>
        <v>863.2</v>
      </c>
      <c r="BD33" s="268">
        <v>3622.5</v>
      </c>
      <c r="BE33" s="229">
        <f>SUM(BD33-BB33)</f>
        <v>1131.5999999999999</v>
      </c>
      <c r="BF33" s="268">
        <v>4478.5</v>
      </c>
      <c r="BG33" s="229">
        <f>SUM(BF33-BD33)</f>
        <v>856</v>
      </c>
      <c r="BH33" s="268">
        <v>5415.4</v>
      </c>
      <c r="BI33" s="229">
        <f>SUM(BH33-BF33)</f>
        <v>936.89999999999964</v>
      </c>
      <c r="BJ33" s="268">
        <v>6282.5</v>
      </c>
      <c r="BK33" s="229">
        <f>SUM(BJ33-BH33)</f>
        <v>867.10000000000036</v>
      </c>
      <c r="BL33" s="268">
        <v>7157.3</v>
      </c>
      <c r="BM33" s="229">
        <f>SUM(BL33-BJ33)</f>
        <v>874.80000000000018</v>
      </c>
      <c r="BN33" s="268">
        <v>8095</v>
      </c>
      <c r="BO33" s="229">
        <f>SUM(BN33-BL33)</f>
        <v>937.69999999999982</v>
      </c>
      <c r="BP33" s="268">
        <v>9024.2000000000007</v>
      </c>
      <c r="BQ33" s="229">
        <f>SUM(BP33-BN33)</f>
        <v>929.20000000000073</v>
      </c>
      <c r="BR33" s="268">
        <v>9916.1</v>
      </c>
      <c r="BS33" s="229">
        <f>SUM(BR33-BP33)</f>
        <v>891.89999999999964</v>
      </c>
      <c r="BT33" s="268">
        <v>12469.3</v>
      </c>
      <c r="BU33" s="230">
        <f>SUM(BT33-BR33)</f>
        <v>2553.1999999999989</v>
      </c>
      <c r="BV33" s="266">
        <v>3324.7</v>
      </c>
      <c r="BW33" s="235"/>
      <c r="BX33" s="235">
        <f>Q33-BV33</f>
        <v>2400</v>
      </c>
      <c r="BY33" s="235"/>
      <c r="BZ33" s="236">
        <f>BX33/BV33*100</f>
        <v>72.186964237374809</v>
      </c>
      <c r="CB33" s="162"/>
      <c r="CQ33" s="268" t="e">
        <f>+#REF!</f>
        <v>#REF!</v>
      </c>
      <c r="CR33" s="229" t="e">
        <f>SUM(CQ33-CO33)</f>
        <v>#REF!</v>
      </c>
      <c r="CS33" s="268" t="e">
        <f>+#REF!</f>
        <v>#REF!</v>
      </c>
      <c r="CT33" s="229" t="e">
        <f>SUM(CS33-CQ33)</f>
        <v>#REF!</v>
      </c>
      <c r="CU33" s="268" t="e">
        <f>+#REF!</f>
        <v>#REF!</v>
      </c>
      <c r="CV33" s="229" t="e">
        <f>SUM(CU33-CS33)</f>
        <v>#REF!</v>
      </c>
      <c r="CW33" s="268" t="e">
        <f>+#REF!</f>
        <v>#REF!</v>
      </c>
      <c r="CX33" s="229" t="e">
        <f>SUM(CW33-CU33)</f>
        <v>#REF!</v>
      </c>
      <c r="CY33" s="268" t="e">
        <f>+#REF!</f>
        <v>#REF!</v>
      </c>
      <c r="CZ33" s="229" t="e">
        <f>SUM(CY33-CW33)</f>
        <v>#REF!</v>
      </c>
      <c r="DA33" s="268"/>
      <c r="DB33" s="229" t="e">
        <f>SUM(DA33-CY33)</f>
        <v>#REF!</v>
      </c>
      <c r="DC33" s="268"/>
      <c r="DD33" s="229">
        <f>SUM(DC33-DA33)</f>
        <v>0</v>
      </c>
      <c r="DE33" s="268"/>
      <c r="DF33" s="229">
        <f>SUM(DE33-DC33)</f>
        <v>0</v>
      </c>
      <c r="DG33" s="268"/>
      <c r="DH33" s="230">
        <f>SUM(DG33-DE33)</f>
        <v>0</v>
      </c>
      <c r="DI33" s="268"/>
      <c r="DJ33" s="229">
        <f>SUM(DI33-DG33)</f>
        <v>0</v>
      </c>
      <c r="DK33" s="268"/>
      <c r="DL33" s="229">
        <f>SUM(DK33-DI33)</f>
        <v>0</v>
      </c>
      <c r="DM33" s="268"/>
      <c r="DN33" s="230">
        <f>SUM(DM33-DK33)</f>
        <v>0</v>
      </c>
    </row>
    <row r="34" spans="1:118" ht="36.75" x14ac:dyDescent="0.45">
      <c r="A34" s="269"/>
      <c r="B34" s="265"/>
      <c r="C34" s="266"/>
      <c r="D34" s="224"/>
      <c r="E34" s="266"/>
      <c r="F34" s="224"/>
      <c r="G34" s="266"/>
      <c r="H34" s="224"/>
      <c r="I34" s="266"/>
      <c r="J34" s="224"/>
      <c r="K34" s="266"/>
      <c r="L34" s="224"/>
      <c r="M34" s="266"/>
      <c r="N34" s="224"/>
      <c r="O34" s="266"/>
      <c r="P34" s="224"/>
      <c r="Q34" s="266"/>
      <c r="R34" s="224"/>
      <c r="S34" s="266"/>
      <c r="T34" s="224"/>
      <c r="U34" s="266"/>
      <c r="V34" s="224"/>
      <c r="W34" s="266"/>
      <c r="X34" s="212"/>
      <c r="Y34" s="267"/>
      <c r="Z34" s="212"/>
      <c r="AA34" s="267"/>
      <c r="AB34" s="212"/>
      <c r="AC34" s="267"/>
      <c r="AD34" s="267"/>
      <c r="AE34" s="212"/>
      <c r="AF34" s="267"/>
      <c r="AG34" s="212"/>
      <c r="AH34" s="267"/>
      <c r="AI34" s="212"/>
      <c r="AJ34" s="267"/>
      <c r="AK34" s="212"/>
      <c r="AL34" s="267"/>
      <c r="AM34" s="212"/>
      <c r="AN34" s="267"/>
      <c r="AO34" s="212"/>
      <c r="AP34" s="267"/>
      <c r="AQ34" s="212"/>
      <c r="AR34" s="267"/>
      <c r="AS34" s="212"/>
      <c r="AT34" s="267"/>
      <c r="AU34" s="226"/>
      <c r="AV34" s="267"/>
      <c r="AW34" s="227"/>
      <c r="AX34" s="268"/>
      <c r="AY34" s="229"/>
      <c r="AZ34" s="268"/>
      <c r="BA34" s="229"/>
      <c r="BB34" s="268"/>
      <c r="BC34" s="229"/>
      <c r="BD34" s="268"/>
      <c r="BE34" s="229"/>
      <c r="BF34" s="268"/>
      <c r="BG34" s="229"/>
      <c r="BH34" s="268"/>
      <c r="BI34" s="229"/>
      <c r="BJ34" s="268"/>
      <c r="BK34" s="229"/>
      <c r="BL34" s="268"/>
      <c r="BM34" s="229"/>
      <c r="BN34" s="268"/>
      <c r="BO34" s="229"/>
      <c r="BP34" s="268"/>
      <c r="BQ34" s="229"/>
      <c r="BR34" s="268"/>
      <c r="BS34" s="229"/>
      <c r="BT34" s="268"/>
      <c r="BU34" s="230"/>
      <c r="BV34" s="266"/>
      <c r="BW34" s="235"/>
      <c r="BZ34" s="170"/>
      <c r="CB34" s="162"/>
      <c r="CQ34" s="268"/>
      <c r="CR34" s="229"/>
      <c r="CS34" s="268"/>
      <c r="CT34" s="229"/>
      <c r="CU34" s="268"/>
      <c r="CV34" s="229"/>
      <c r="CW34" s="268"/>
      <c r="CX34" s="229"/>
      <c r="CY34" s="268"/>
      <c r="CZ34" s="229"/>
      <c r="DA34" s="268"/>
      <c r="DB34" s="229"/>
      <c r="DC34" s="268"/>
      <c r="DD34" s="229"/>
      <c r="DE34" s="268"/>
      <c r="DF34" s="229"/>
      <c r="DG34" s="268"/>
      <c r="DH34" s="230"/>
      <c r="DI34" s="268"/>
      <c r="DJ34" s="229"/>
      <c r="DK34" s="268"/>
      <c r="DL34" s="229"/>
      <c r="DM34" s="268"/>
      <c r="DN34" s="230"/>
    </row>
    <row r="35" spans="1:118" ht="36.75" x14ac:dyDescent="0.45">
      <c r="A35" s="264" t="s">
        <v>22</v>
      </c>
      <c r="B35" s="265">
        <v>374.2</v>
      </c>
      <c r="C35" s="266">
        <v>697.6</v>
      </c>
      <c r="D35" s="224">
        <f>SUM(C35-B35)</f>
        <v>323.40000000000003</v>
      </c>
      <c r="E35" s="266">
        <v>1017</v>
      </c>
      <c r="F35" s="224">
        <f t="shared" si="0"/>
        <v>319.39999999999998</v>
      </c>
      <c r="G35" s="266">
        <v>1473.1</v>
      </c>
      <c r="H35" s="224">
        <f t="shared" si="1"/>
        <v>456.09999999999991</v>
      </c>
      <c r="I35" s="266">
        <v>1864.2</v>
      </c>
      <c r="J35" s="224">
        <f t="shared" si="2"/>
        <v>391.10000000000014</v>
      </c>
      <c r="K35" s="266">
        <v>2259</v>
      </c>
      <c r="L35" s="224">
        <f t="shared" si="3"/>
        <v>394.79999999999995</v>
      </c>
      <c r="M35" s="266">
        <v>2791.8</v>
      </c>
      <c r="N35" s="224">
        <f t="shared" si="4"/>
        <v>532.80000000000018</v>
      </c>
      <c r="O35" s="266">
        <v>3214</v>
      </c>
      <c r="P35" s="224">
        <f t="shared" si="5"/>
        <v>422.19999999999982</v>
      </c>
      <c r="Q35" s="266">
        <v>3655.1</v>
      </c>
      <c r="R35" s="224">
        <f t="shared" si="6"/>
        <v>441.09999999999991</v>
      </c>
      <c r="S35" s="266">
        <v>4188.2</v>
      </c>
      <c r="T35" s="224">
        <f>SUM(S35-Q35)</f>
        <v>533.09999999999991</v>
      </c>
      <c r="U35" s="266">
        <v>4708.3</v>
      </c>
      <c r="V35" s="224">
        <f>SUM(U35-S35)</f>
        <v>520.10000000000036</v>
      </c>
      <c r="W35" s="266">
        <v>5441.3</v>
      </c>
      <c r="X35" s="212">
        <f>SUM(W35-U35)</f>
        <v>733</v>
      </c>
      <c r="Y35" s="267">
        <v>421.4</v>
      </c>
      <c r="Z35" s="212">
        <f>SUM(Y35-W35)</f>
        <v>-5019.9000000000005</v>
      </c>
      <c r="AA35" s="267">
        <v>936.2</v>
      </c>
      <c r="AB35" s="212">
        <f>SUM(AA35-Y35)</f>
        <v>514.80000000000007</v>
      </c>
      <c r="AC35" s="267"/>
      <c r="AD35" s="267">
        <v>1385.9</v>
      </c>
      <c r="AE35" s="212">
        <f>SUM(AD35-AA35)</f>
        <v>449.70000000000005</v>
      </c>
      <c r="AF35" s="267">
        <v>1894</v>
      </c>
      <c r="AG35" s="212">
        <f>SUM(AF35-AD35)</f>
        <v>508.09999999999991</v>
      </c>
      <c r="AH35" s="267">
        <v>2305.9</v>
      </c>
      <c r="AI35" s="212">
        <f>SUM(AH35-AF35)</f>
        <v>411.90000000000009</v>
      </c>
      <c r="AJ35" s="267">
        <v>2843.3</v>
      </c>
      <c r="AK35" s="212">
        <f>SUM(AJ35-AH35)</f>
        <v>537.40000000000009</v>
      </c>
      <c r="AL35" s="267">
        <v>3465</v>
      </c>
      <c r="AM35" s="212">
        <f>SUM(AL35-AJ35)</f>
        <v>621.69999999999982</v>
      </c>
      <c r="AN35" s="267">
        <v>3913.4</v>
      </c>
      <c r="AO35" s="212">
        <f>SUM(AN35-AL35)</f>
        <v>448.40000000000009</v>
      </c>
      <c r="AP35" s="267">
        <v>4359.8</v>
      </c>
      <c r="AQ35" s="212">
        <f>SUM(AP35-AN35)</f>
        <v>446.40000000000009</v>
      </c>
      <c r="AR35" s="267">
        <v>4983</v>
      </c>
      <c r="AS35" s="212">
        <f>SUM(AR35-AP35)</f>
        <v>623.19999999999982</v>
      </c>
      <c r="AT35" s="267">
        <v>5560.1</v>
      </c>
      <c r="AU35" s="226">
        <f>SUM(AT35-AR35)</f>
        <v>577.10000000000036</v>
      </c>
      <c r="AV35" s="267">
        <v>6316.4</v>
      </c>
      <c r="AW35" s="270">
        <f>SUM(AV35-AT35)</f>
        <v>756.29999999999927</v>
      </c>
      <c r="AX35" s="271">
        <v>538.79999999999995</v>
      </c>
      <c r="AY35" s="228">
        <f>SUM(AX35-AW35)</f>
        <v>-217.49999999999932</v>
      </c>
      <c r="AZ35" s="271">
        <v>1017.1</v>
      </c>
      <c r="BA35" s="228">
        <f>SUM(AZ35-AX35)</f>
        <v>478.30000000000007</v>
      </c>
      <c r="BB35" s="271">
        <v>1550.4</v>
      </c>
      <c r="BC35" s="228">
        <f>SUM(BB35-AZ35)</f>
        <v>533.30000000000007</v>
      </c>
      <c r="BD35" s="271">
        <v>2140.4</v>
      </c>
      <c r="BE35" s="228">
        <f>SUM(BD35-BB35)</f>
        <v>590</v>
      </c>
      <c r="BF35" s="271">
        <v>2694.9</v>
      </c>
      <c r="BG35" s="228">
        <f>SUM(BF35-BD35)</f>
        <v>554.5</v>
      </c>
      <c r="BH35" s="271">
        <v>3245</v>
      </c>
      <c r="BI35" s="228">
        <f>SUM(BH35-BF35)</f>
        <v>550.09999999999991</v>
      </c>
      <c r="BJ35" s="271">
        <v>3792.5</v>
      </c>
      <c r="BK35" s="228">
        <f>SUM(BJ35-BH35)</f>
        <v>547.5</v>
      </c>
      <c r="BL35" s="271">
        <v>4298.8</v>
      </c>
      <c r="BM35" s="228">
        <f>SUM(BL35-BJ35)</f>
        <v>506.30000000000018</v>
      </c>
      <c r="BN35" s="271">
        <v>4900</v>
      </c>
      <c r="BO35" s="228">
        <f>SUM(BN35-BL35)</f>
        <v>601.19999999999982</v>
      </c>
      <c r="BP35" s="271">
        <v>5503.5</v>
      </c>
      <c r="BQ35" s="228">
        <f>SUM(BP35-BN35)</f>
        <v>603.5</v>
      </c>
      <c r="BR35" s="271">
        <v>6107.8</v>
      </c>
      <c r="BS35" s="228">
        <f>SUM(BR35-BP35)</f>
        <v>604.30000000000018</v>
      </c>
      <c r="BT35" s="271">
        <v>7010.1</v>
      </c>
      <c r="BU35" s="272">
        <f>SUM(BT35-BR35)</f>
        <v>902.30000000000018</v>
      </c>
      <c r="BV35" s="266">
        <v>2114.1</v>
      </c>
      <c r="BW35" s="235"/>
      <c r="BX35" s="235">
        <f>Q35-BV35</f>
        <v>1541</v>
      </c>
      <c r="BY35" s="235"/>
      <c r="BZ35" s="236">
        <f>BX35/BV35*100</f>
        <v>72.891537770209553</v>
      </c>
      <c r="CB35" s="162"/>
      <c r="CQ35" s="271" t="e">
        <f>+#REF!</f>
        <v>#REF!</v>
      </c>
      <c r="CR35" s="228" t="e">
        <f>SUM(CQ35-CO35)</f>
        <v>#REF!</v>
      </c>
      <c r="CS35" s="271" t="e">
        <f>+#REF!</f>
        <v>#REF!</v>
      </c>
      <c r="CT35" s="228" t="e">
        <f>SUM(CS35-CQ35)</f>
        <v>#REF!</v>
      </c>
      <c r="CU35" s="271" t="e">
        <f>+#REF!</f>
        <v>#REF!</v>
      </c>
      <c r="CV35" s="228" t="e">
        <f>SUM(CU35-CS35)</f>
        <v>#REF!</v>
      </c>
      <c r="CW35" s="271" t="e">
        <f>+#REF!</f>
        <v>#REF!</v>
      </c>
      <c r="CX35" s="228" t="e">
        <f>SUM(CW35-CU35)</f>
        <v>#REF!</v>
      </c>
      <c r="CY35" s="271" t="e">
        <f>+#REF!</f>
        <v>#REF!</v>
      </c>
      <c r="CZ35" s="228" t="e">
        <f>SUM(CY35-CW35)</f>
        <v>#REF!</v>
      </c>
      <c r="DA35" s="271"/>
      <c r="DB35" s="228" t="e">
        <f>SUM(DA35-CY35)</f>
        <v>#REF!</v>
      </c>
      <c r="DC35" s="271"/>
      <c r="DD35" s="228">
        <f>SUM(DC35-DA35)</f>
        <v>0</v>
      </c>
      <c r="DE35" s="271"/>
      <c r="DF35" s="228">
        <f>SUM(DE35-DC35)</f>
        <v>0</v>
      </c>
      <c r="DG35" s="271"/>
      <c r="DH35" s="272">
        <f>SUM(DG35-DE35)</f>
        <v>0</v>
      </c>
      <c r="DI35" s="271"/>
      <c r="DJ35" s="228">
        <f>SUM(DI35-DG35)</f>
        <v>0</v>
      </c>
      <c r="DK35" s="271"/>
      <c r="DL35" s="228">
        <f>SUM(DK35-DI35)</f>
        <v>0</v>
      </c>
      <c r="DM35" s="271"/>
      <c r="DN35" s="272">
        <f>SUM(DM35-DK35)</f>
        <v>0</v>
      </c>
    </row>
    <row r="36" spans="1:118" ht="36.75" x14ac:dyDescent="0.45">
      <c r="A36" s="269"/>
      <c r="B36" s="273"/>
      <c r="C36" s="273"/>
      <c r="D36" s="274"/>
      <c r="E36" s="273"/>
      <c r="F36" s="274"/>
      <c r="G36" s="273"/>
      <c r="H36" s="274"/>
      <c r="I36" s="273"/>
      <c r="J36" s="274"/>
      <c r="K36" s="273"/>
      <c r="L36" s="274"/>
      <c r="M36" s="273"/>
      <c r="N36" s="274"/>
      <c r="O36" s="273"/>
      <c r="P36" s="274"/>
      <c r="Q36" s="273"/>
      <c r="R36" s="274"/>
      <c r="S36" s="273"/>
      <c r="T36" s="274"/>
      <c r="U36" s="273"/>
      <c r="V36" s="274"/>
      <c r="W36" s="273"/>
      <c r="X36" s="275"/>
      <c r="Y36" s="276"/>
      <c r="Z36" s="275"/>
      <c r="AA36" s="276"/>
      <c r="AB36" s="275"/>
      <c r="AC36" s="267"/>
      <c r="AD36" s="276"/>
      <c r="AE36" s="212"/>
      <c r="AF36" s="276"/>
      <c r="AG36" s="212"/>
      <c r="AH36" s="276"/>
      <c r="AI36" s="212"/>
      <c r="AJ36" s="276"/>
      <c r="AK36" s="212"/>
      <c r="AL36" s="276"/>
      <c r="AM36" s="212"/>
      <c r="AN36" s="276"/>
      <c r="AO36" s="212"/>
      <c r="AP36" s="276"/>
      <c r="AQ36" s="212"/>
      <c r="AR36" s="276"/>
      <c r="AS36" s="212"/>
      <c r="AT36" s="276"/>
      <c r="AU36" s="226"/>
      <c r="AV36" s="276"/>
      <c r="AW36" s="227"/>
      <c r="AX36" s="271"/>
      <c r="AY36" s="229"/>
      <c r="AZ36" s="271"/>
      <c r="BA36" s="229"/>
      <c r="BB36" s="271"/>
      <c r="BC36" s="229"/>
      <c r="BD36" s="271"/>
      <c r="BE36" s="229"/>
      <c r="BF36" s="271"/>
      <c r="BG36" s="229"/>
      <c r="BH36" s="271"/>
      <c r="BI36" s="229"/>
      <c r="BJ36" s="271"/>
      <c r="BK36" s="229"/>
      <c r="BL36" s="271"/>
      <c r="BM36" s="229"/>
      <c r="BN36" s="271"/>
      <c r="BO36" s="229"/>
      <c r="BP36" s="271"/>
      <c r="BQ36" s="229"/>
      <c r="BR36" s="271"/>
      <c r="BS36" s="229"/>
      <c r="BT36" s="271"/>
      <c r="BU36" s="230"/>
      <c r="BV36" s="266"/>
      <c r="BW36" s="235"/>
      <c r="BZ36" s="170"/>
      <c r="CB36" s="162"/>
      <c r="CD36" s="277"/>
      <c r="CE36" s="278" t="s">
        <v>130</v>
      </c>
      <c r="CQ36" s="271"/>
      <c r="CR36" s="229"/>
      <c r="CS36" s="271"/>
      <c r="CT36" s="229"/>
      <c r="CU36" s="271"/>
      <c r="CV36" s="229"/>
      <c r="CW36" s="271"/>
      <c r="CX36" s="229"/>
      <c r="CY36" s="271"/>
      <c r="CZ36" s="229"/>
      <c r="DA36" s="271"/>
      <c r="DB36" s="229"/>
      <c r="DC36" s="271"/>
      <c r="DD36" s="229"/>
      <c r="DE36" s="271"/>
      <c r="DF36" s="229"/>
      <c r="DG36" s="271"/>
      <c r="DH36" s="230"/>
      <c r="DI36" s="271"/>
      <c r="DJ36" s="229"/>
      <c r="DK36" s="271"/>
      <c r="DL36" s="229"/>
      <c r="DM36" s="271"/>
      <c r="DN36" s="230"/>
    </row>
    <row r="37" spans="1:118" ht="36.75" x14ac:dyDescent="0.45">
      <c r="A37" s="269"/>
      <c r="B37" s="279">
        <f>SUM(B33-B35)</f>
        <v>170.59999999999997</v>
      </c>
      <c r="C37" s="273">
        <f t="shared" ref="C37:X37" si="42">SUM(C33-C35)</f>
        <v>435.49999999999989</v>
      </c>
      <c r="D37" s="279">
        <f t="shared" si="42"/>
        <v>264.89999999999992</v>
      </c>
      <c r="E37" s="273">
        <f t="shared" si="42"/>
        <v>700</v>
      </c>
      <c r="F37" s="279">
        <f t="shared" si="42"/>
        <v>264.50000000000011</v>
      </c>
      <c r="G37" s="273">
        <f t="shared" si="42"/>
        <v>884</v>
      </c>
      <c r="H37" s="279">
        <f t="shared" si="42"/>
        <v>184</v>
      </c>
      <c r="I37" s="273">
        <f t="shared" si="42"/>
        <v>1134.1000000000001</v>
      </c>
      <c r="J37" s="279">
        <f t="shared" si="42"/>
        <v>250.10000000000014</v>
      </c>
      <c r="K37" s="273">
        <f t="shared" si="42"/>
        <v>1310.3000000000002</v>
      </c>
      <c r="L37" s="279">
        <f t="shared" si="42"/>
        <v>176.20000000000005</v>
      </c>
      <c r="M37" s="273">
        <f t="shared" si="42"/>
        <v>1574</v>
      </c>
      <c r="N37" s="279">
        <f t="shared" si="42"/>
        <v>263.69999999999982</v>
      </c>
      <c r="O37" s="273">
        <f t="shared" si="42"/>
        <v>1814.3000000000002</v>
      </c>
      <c r="P37" s="279">
        <f t="shared" si="42"/>
        <v>240.30000000000018</v>
      </c>
      <c r="Q37" s="273">
        <f t="shared" si="42"/>
        <v>2069.6</v>
      </c>
      <c r="R37" s="279">
        <f t="shared" si="42"/>
        <v>255.29999999999973</v>
      </c>
      <c r="S37" s="273">
        <f t="shared" si="42"/>
        <v>2242.1999999999998</v>
      </c>
      <c r="T37" s="279">
        <f t="shared" si="42"/>
        <v>172.59999999999991</v>
      </c>
      <c r="U37" s="273">
        <f t="shared" si="42"/>
        <v>2519.1999999999998</v>
      </c>
      <c r="V37" s="279">
        <f t="shared" si="42"/>
        <v>277</v>
      </c>
      <c r="W37" s="273">
        <f t="shared" si="42"/>
        <v>3750.4999999999991</v>
      </c>
      <c r="X37" s="280">
        <f t="shared" si="42"/>
        <v>1231.2999999999993</v>
      </c>
      <c r="Y37" s="276">
        <f>SUM(Y33-Y35)</f>
        <v>313</v>
      </c>
      <c r="Z37" s="280">
        <f>SUM(Z33-Z35)</f>
        <v>-3437.4999999999991</v>
      </c>
      <c r="AA37" s="276">
        <f>SUM(AA33-AA35)</f>
        <v>497.5</v>
      </c>
      <c r="AB37" s="280">
        <f>SUM(AB33-AB35)</f>
        <v>184.5</v>
      </c>
      <c r="AC37" s="267"/>
      <c r="AD37" s="276">
        <f>SUM(AD33-AD35)</f>
        <v>778.59999999999991</v>
      </c>
      <c r="AE37" s="225">
        <f>SUM(AD37-AA37)</f>
        <v>281.09999999999991</v>
      </c>
      <c r="AF37" s="276">
        <f>SUM(AF33-AF35)</f>
        <v>987.69999999999982</v>
      </c>
      <c r="AG37" s="225">
        <f>SUM(AF37-AD37)</f>
        <v>209.09999999999991</v>
      </c>
      <c r="AH37" s="276">
        <f>SUM(AH33-AH35)</f>
        <v>1294.6999999999998</v>
      </c>
      <c r="AI37" s="225">
        <f>SUM(AH37-AF37)</f>
        <v>307</v>
      </c>
      <c r="AJ37" s="276">
        <f>SUM(AJ33-AJ35)</f>
        <v>1560.6999999999998</v>
      </c>
      <c r="AK37" s="225">
        <f>SUM(AJ37-AH37)</f>
        <v>266</v>
      </c>
      <c r="AL37" s="276">
        <f>SUM(AL33-AL35)</f>
        <v>1911.1000000000004</v>
      </c>
      <c r="AM37" s="225">
        <f>SUM(AL37-AJ37)</f>
        <v>350.40000000000055</v>
      </c>
      <c r="AN37" s="276">
        <f>SUM(AN33-AN35)</f>
        <v>2251.4</v>
      </c>
      <c r="AO37" s="225">
        <f>SUM(AN37-AL37)</f>
        <v>340.29999999999973</v>
      </c>
      <c r="AP37" s="276">
        <f>SUM(AP33-AP35)</f>
        <v>2589.6999999999998</v>
      </c>
      <c r="AQ37" s="225">
        <f>SUM(AP37-AN37)</f>
        <v>338.29999999999973</v>
      </c>
      <c r="AR37" s="276">
        <f>SUM(AR33-AR35)</f>
        <v>2929</v>
      </c>
      <c r="AS37" s="225">
        <f>SUM(AR37-AP37)</f>
        <v>339.30000000000018</v>
      </c>
      <c r="AT37" s="276">
        <f>SUM(AT33-AT35)</f>
        <v>3260.5</v>
      </c>
      <c r="AU37" s="281">
        <f>SUM(AT37-AR37)</f>
        <v>331.5</v>
      </c>
      <c r="AV37" s="276">
        <f>SUM(AV33-AV35)</f>
        <v>4647.2000000000007</v>
      </c>
      <c r="AW37" s="282">
        <f>SUM(AV37-AT37)</f>
        <v>1386.7000000000007</v>
      </c>
      <c r="AX37" s="283">
        <f>SUM(AX33-AX35)</f>
        <v>271.40000000000009</v>
      </c>
      <c r="AY37" s="284">
        <f>SUM(AX37-AW37)</f>
        <v>-1115.3000000000006</v>
      </c>
      <c r="AZ37" s="283">
        <f>SUM(AZ33-AZ35)</f>
        <v>610.6</v>
      </c>
      <c r="BA37" s="284">
        <f>SUM(AZ37-AX37)</f>
        <v>339.19999999999993</v>
      </c>
      <c r="BB37" s="283">
        <f>SUM(BB33-BB35)</f>
        <v>940.5</v>
      </c>
      <c r="BC37" s="284">
        <f>SUM(BB37-AZ37)</f>
        <v>329.9</v>
      </c>
      <c r="BD37" s="283">
        <f>SUM(BD33-BD35)</f>
        <v>1482.1</v>
      </c>
      <c r="BE37" s="284">
        <f>SUM(BD37-BB37)</f>
        <v>541.59999999999991</v>
      </c>
      <c r="BF37" s="283">
        <f>SUM(BF33-BF35)</f>
        <v>1783.6</v>
      </c>
      <c r="BG37" s="284">
        <f>SUM(BF37-BD37)</f>
        <v>301.5</v>
      </c>
      <c r="BH37" s="283">
        <f>SUM(BH33-BH35)</f>
        <v>2170.3999999999996</v>
      </c>
      <c r="BI37" s="284">
        <f>SUM(BH37-BF37)</f>
        <v>386.79999999999973</v>
      </c>
      <c r="BJ37" s="283">
        <f>SUM(BJ33-BJ35)</f>
        <v>2490</v>
      </c>
      <c r="BK37" s="284">
        <f>SUM(BJ37-BH37)</f>
        <v>319.60000000000036</v>
      </c>
      <c r="BL37" s="283">
        <f>SUM(BL33-BL35)</f>
        <v>2858.5</v>
      </c>
      <c r="BM37" s="284">
        <f>SUM(BL37-BJ37)</f>
        <v>368.5</v>
      </c>
      <c r="BN37" s="283">
        <f>SUM(BN33-BN35)</f>
        <v>3195</v>
      </c>
      <c r="BO37" s="284">
        <f>SUM(BN37-BL37)</f>
        <v>336.5</v>
      </c>
      <c r="BP37" s="283">
        <f>SUM(BP33-BP35)</f>
        <v>3520.7000000000007</v>
      </c>
      <c r="BQ37" s="284">
        <f>SUM(BP37-BN37)</f>
        <v>325.70000000000073</v>
      </c>
      <c r="BR37" s="283">
        <f>SUM(BR33-BR35)</f>
        <v>3808.3</v>
      </c>
      <c r="BS37" s="284">
        <f>SUM(BR37-BP37)</f>
        <v>287.59999999999945</v>
      </c>
      <c r="BT37" s="283">
        <f>SUM(BT33-BT35)</f>
        <v>5459.1999999999989</v>
      </c>
      <c r="BU37" s="285">
        <f>SUM(BT37-BR37)</f>
        <v>1650.8999999999987</v>
      </c>
      <c r="BV37" s="266"/>
      <c r="BW37" s="235"/>
      <c r="BZ37" s="170"/>
      <c r="CB37" s="162"/>
      <c r="CD37" s="277"/>
      <c r="CE37" s="278"/>
      <c r="CQ37" s="283" t="e">
        <f>SUM(CQ33-CQ35)</f>
        <v>#REF!</v>
      </c>
      <c r="CR37" s="284" t="e">
        <f>SUM(CQ37-CO37)</f>
        <v>#REF!</v>
      </c>
      <c r="CS37" s="283" t="e">
        <f>SUM(CS33-CS35)</f>
        <v>#REF!</v>
      </c>
      <c r="CT37" s="284" t="e">
        <f>SUM(CS37-CQ37)</f>
        <v>#REF!</v>
      </c>
      <c r="CU37" s="283" t="e">
        <f>SUM(CU33-CU35)</f>
        <v>#REF!</v>
      </c>
      <c r="CV37" s="284" t="e">
        <f>SUM(CU37-CS37)</f>
        <v>#REF!</v>
      </c>
      <c r="CW37" s="283" t="e">
        <f>SUM(CW33-CW35)</f>
        <v>#REF!</v>
      </c>
      <c r="CX37" s="284" t="e">
        <f>SUM(CW37-CU37)</f>
        <v>#REF!</v>
      </c>
      <c r="CY37" s="283" t="e">
        <f>SUM(CY33-CY35)</f>
        <v>#REF!</v>
      </c>
      <c r="CZ37" s="284" t="e">
        <f>SUM(CY37-CW37)</f>
        <v>#REF!</v>
      </c>
      <c r="DA37" s="283"/>
      <c r="DB37" s="284" t="e">
        <f>SUM(DA37-CY37)</f>
        <v>#REF!</v>
      </c>
      <c r="DC37" s="283"/>
      <c r="DD37" s="284">
        <f>SUM(DC37-DA37)</f>
        <v>0</v>
      </c>
      <c r="DE37" s="283"/>
      <c r="DF37" s="284">
        <f>SUM(DE37-DC37)</f>
        <v>0</v>
      </c>
      <c r="DG37" s="283"/>
      <c r="DH37" s="285">
        <f>SUM(DG37-DE37)</f>
        <v>0</v>
      </c>
      <c r="DI37" s="283"/>
      <c r="DJ37" s="284">
        <f>SUM(DI37-DG37)</f>
        <v>0</v>
      </c>
      <c r="DK37" s="283"/>
      <c r="DL37" s="284">
        <f>SUM(DK37-DI37)</f>
        <v>0</v>
      </c>
      <c r="DM37" s="283"/>
      <c r="DN37" s="285">
        <f>SUM(DM37-DK37)</f>
        <v>0</v>
      </c>
    </row>
    <row r="38" spans="1:118" ht="36.75" x14ac:dyDescent="0.45">
      <c r="A38" s="269"/>
      <c r="B38" s="266"/>
      <c r="C38" s="266"/>
      <c r="D38" s="203"/>
      <c r="E38" s="266"/>
      <c r="F38" s="203"/>
      <c r="G38" s="266"/>
      <c r="H38" s="203"/>
      <c r="I38" s="266"/>
      <c r="J38" s="203"/>
      <c r="K38" s="266"/>
      <c r="L38" s="203"/>
      <c r="M38" s="266"/>
      <c r="N38" s="203"/>
      <c r="O38" s="266"/>
      <c r="P38" s="203"/>
      <c r="Q38" s="266"/>
      <c r="R38" s="203"/>
      <c r="S38" s="266"/>
      <c r="T38" s="203"/>
      <c r="U38" s="266"/>
      <c r="V38" s="203"/>
      <c r="W38" s="266"/>
      <c r="X38" s="204"/>
      <c r="Y38" s="267"/>
      <c r="Z38" s="204"/>
      <c r="AA38" s="267"/>
      <c r="AB38" s="204"/>
      <c r="AC38" s="267"/>
      <c r="AD38" s="267"/>
      <c r="AE38" s="204"/>
      <c r="AF38" s="267"/>
      <c r="AG38" s="204"/>
      <c r="AH38" s="267"/>
      <c r="AI38" s="204"/>
      <c r="AJ38" s="267"/>
      <c r="AK38" s="204"/>
      <c r="AL38" s="267"/>
      <c r="AM38" s="204"/>
      <c r="AN38" s="267"/>
      <c r="AO38" s="204"/>
      <c r="AP38" s="267"/>
      <c r="AQ38" s="204"/>
      <c r="AR38" s="267"/>
      <c r="AS38" s="204"/>
      <c r="AT38" s="267"/>
      <c r="AU38" s="206"/>
      <c r="AV38" s="267"/>
      <c r="AW38" s="207"/>
      <c r="AX38" s="268"/>
      <c r="AY38" s="200"/>
      <c r="AZ38" s="268"/>
      <c r="BA38" s="200"/>
      <c r="BB38" s="268"/>
      <c r="BC38" s="200"/>
      <c r="BD38" s="268"/>
      <c r="BE38" s="200"/>
      <c r="BF38" s="268"/>
      <c r="BG38" s="200"/>
      <c r="BH38" s="268"/>
      <c r="BI38" s="200"/>
      <c r="BJ38" s="268"/>
      <c r="BK38" s="200"/>
      <c r="BL38" s="268"/>
      <c r="BM38" s="200"/>
      <c r="BN38" s="268"/>
      <c r="BO38" s="200"/>
      <c r="BP38" s="268"/>
      <c r="BQ38" s="200"/>
      <c r="BR38" s="268"/>
      <c r="BS38" s="200"/>
      <c r="BT38" s="268"/>
      <c r="BU38" s="201"/>
      <c r="BV38" s="266"/>
      <c r="BW38" s="235"/>
      <c r="BZ38" s="170"/>
      <c r="CB38" s="162"/>
      <c r="CD38" s="277"/>
      <c r="CE38" s="278"/>
      <c r="CQ38" s="268"/>
      <c r="CR38" s="200"/>
      <c r="CS38" s="268"/>
      <c r="CT38" s="200"/>
      <c r="CU38" s="268"/>
      <c r="CV38" s="200"/>
      <c r="CW38" s="268"/>
      <c r="CX38" s="200"/>
      <c r="CY38" s="268"/>
      <c r="CZ38" s="200"/>
      <c r="DA38" s="268"/>
      <c r="DB38" s="200"/>
      <c r="DC38" s="268"/>
      <c r="DD38" s="200"/>
      <c r="DE38" s="268"/>
      <c r="DF38" s="200"/>
      <c r="DG38" s="268"/>
      <c r="DH38" s="201"/>
      <c r="DI38" s="268"/>
      <c r="DJ38" s="200"/>
      <c r="DK38" s="268"/>
      <c r="DL38" s="200"/>
      <c r="DM38" s="268"/>
      <c r="DN38" s="201"/>
    </row>
    <row r="39" spans="1:118" ht="36.75" x14ac:dyDescent="0.45">
      <c r="A39" s="286" t="s">
        <v>103</v>
      </c>
      <c r="B39" s="237">
        <v>393.8</v>
      </c>
      <c r="C39" s="203">
        <v>784</v>
      </c>
      <c r="D39" s="203">
        <f>SUM(C39-B39)</f>
        <v>390.2</v>
      </c>
      <c r="E39" s="203">
        <f>SUM(E40:E41)</f>
        <v>1275.8</v>
      </c>
      <c r="F39" s="203">
        <f t="shared" si="0"/>
        <v>491.79999999999995</v>
      </c>
      <c r="G39" s="203">
        <v>1723.5</v>
      </c>
      <c r="H39" s="203">
        <f t="shared" si="1"/>
        <v>447.70000000000005</v>
      </c>
      <c r="I39" s="203">
        <v>2172.1999999999998</v>
      </c>
      <c r="J39" s="203">
        <f t="shared" si="2"/>
        <v>448.69999999999982</v>
      </c>
      <c r="K39" s="203">
        <v>2709.6</v>
      </c>
      <c r="L39" s="203">
        <f t="shared" si="3"/>
        <v>537.40000000000009</v>
      </c>
      <c r="M39" s="203">
        <v>3220.9</v>
      </c>
      <c r="N39" s="203">
        <f t="shared" si="4"/>
        <v>511.30000000000018</v>
      </c>
      <c r="O39" s="203">
        <v>3649.7</v>
      </c>
      <c r="P39" s="203">
        <f t="shared" si="5"/>
        <v>428.79999999999973</v>
      </c>
      <c r="Q39" s="203">
        <v>4149.7</v>
      </c>
      <c r="R39" s="203">
        <f t="shared" si="6"/>
        <v>500</v>
      </c>
      <c r="S39" s="203">
        <v>4647</v>
      </c>
      <c r="T39" s="203">
        <f>SUM(S39-Q39)</f>
        <v>497.30000000000018</v>
      </c>
      <c r="U39" s="203">
        <v>5122.3</v>
      </c>
      <c r="V39" s="203">
        <f>SUM(U39-S39)</f>
        <v>475.30000000000018</v>
      </c>
      <c r="W39" s="203">
        <v>6219.5</v>
      </c>
      <c r="X39" s="204">
        <f>SUM(W39-U39)</f>
        <v>1097.1999999999998</v>
      </c>
      <c r="Y39" s="204">
        <v>460.6</v>
      </c>
      <c r="Z39" s="204">
        <f>SUM(Y39-W39)</f>
        <v>-5758.9</v>
      </c>
      <c r="AA39" s="204">
        <v>939.3</v>
      </c>
      <c r="AB39" s="204">
        <f>SUM(AA39-Y39)</f>
        <v>478.69999999999993</v>
      </c>
      <c r="AC39" s="204"/>
      <c r="AD39" s="204">
        <v>1459.2</v>
      </c>
      <c r="AE39" s="204">
        <f>SUM(AD39-AA39)</f>
        <v>519.90000000000009</v>
      </c>
      <c r="AF39" s="204">
        <v>1964.6</v>
      </c>
      <c r="AG39" s="204">
        <f>SUM(AF39-AD39)</f>
        <v>505.39999999999986</v>
      </c>
      <c r="AH39" s="204">
        <v>2528.6999999999998</v>
      </c>
      <c r="AI39" s="204">
        <f>SUM(AH39-AF39)</f>
        <v>564.09999999999991</v>
      </c>
      <c r="AJ39" s="204">
        <v>3136.6</v>
      </c>
      <c r="AK39" s="204">
        <f>SUM(AJ39-AH39)</f>
        <v>607.90000000000009</v>
      </c>
      <c r="AL39" s="204">
        <v>3707.6</v>
      </c>
      <c r="AM39" s="204">
        <f>SUM(AL39-AJ39)</f>
        <v>571</v>
      </c>
      <c r="AN39" s="204">
        <v>4188.7</v>
      </c>
      <c r="AO39" s="204">
        <f>SUM(AN39-AL39)</f>
        <v>481.09999999999991</v>
      </c>
      <c r="AP39" s="204">
        <v>4727.7</v>
      </c>
      <c r="AQ39" s="204">
        <f>SUM(AP39-AN39)</f>
        <v>539</v>
      </c>
      <c r="AR39" s="204">
        <v>5357.2</v>
      </c>
      <c r="AS39" s="204">
        <f>SUM(AR39-AP39)</f>
        <v>629.5</v>
      </c>
      <c r="AT39" s="204">
        <v>5939.5</v>
      </c>
      <c r="AU39" s="206">
        <f>SUM(AT39-AR39)</f>
        <v>582.30000000000018</v>
      </c>
      <c r="AV39" s="204">
        <v>6777.2</v>
      </c>
      <c r="AW39" s="287">
        <f>SUM(AV39-AT39)</f>
        <v>837.69999999999982</v>
      </c>
      <c r="AX39" s="288">
        <v>482.8</v>
      </c>
      <c r="AY39" s="288">
        <f>SUM(AX39-AW39)</f>
        <v>-354.89999999999981</v>
      </c>
      <c r="AZ39" s="288">
        <v>1026</v>
      </c>
      <c r="BA39" s="288">
        <f>SUM(AZ39-AX39)</f>
        <v>543.20000000000005</v>
      </c>
      <c r="BB39" s="288">
        <v>1628.1</v>
      </c>
      <c r="BC39" s="288">
        <f>SUM(BB39-AZ39)</f>
        <v>602.09999999999991</v>
      </c>
      <c r="BD39" s="288">
        <v>2311.1</v>
      </c>
      <c r="BE39" s="288">
        <f>SUM(BD39-BB39)</f>
        <v>683</v>
      </c>
      <c r="BF39" s="288">
        <v>2894.2</v>
      </c>
      <c r="BG39" s="288">
        <f>SUM(BF39-BD39)</f>
        <v>583.09999999999991</v>
      </c>
      <c r="BH39" s="288">
        <v>3525.7</v>
      </c>
      <c r="BI39" s="288">
        <f>SUM(BH39-BF39)</f>
        <v>631.5</v>
      </c>
      <c r="BJ39" s="288">
        <v>4054.9</v>
      </c>
      <c r="BK39" s="288">
        <f>SUM(BJ39-BH39)</f>
        <v>529.20000000000027</v>
      </c>
      <c r="BL39" s="288">
        <v>4622.6000000000004</v>
      </c>
      <c r="BM39" s="288">
        <f>SUM(BL39-BJ39)</f>
        <v>567.70000000000027</v>
      </c>
      <c r="BN39" s="288">
        <v>5196.8999999999996</v>
      </c>
      <c r="BO39" s="288">
        <f>SUM(BN39-BL39)</f>
        <v>574.29999999999927</v>
      </c>
      <c r="BP39" s="288">
        <v>5840.7</v>
      </c>
      <c r="BQ39" s="288">
        <f>SUM(BP39-BN39)</f>
        <v>643.80000000000018</v>
      </c>
      <c r="BR39" s="288">
        <v>6479.9</v>
      </c>
      <c r="BS39" s="288">
        <f>SUM(BR39-BP39)</f>
        <v>639.19999999999982</v>
      </c>
      <c r="BT39" s="288">
        <v>7675.6</v>
      </c>
      <c r="BU39" s="289">
        <f>SUM(BT39-BR39)</f>
        <v>1195.7000000000007</v>
      </c>
      <c r="BV39" s="203">
        <f>SUM(BV40:BV41)</f>
        <v>3633.8</v>
      </c>
      <c r="BW39" s="168"/>
      <c r="BX39" s="290">
        <f>Q39-BV39</f>
        <v>515.89999999999964</v>
      </c>
      <c r="BY39" s="235"/>
      <c r="BZ39" s="291">
        <f>BX39/BV39*100</f>
        <v>14.197259067642678</v>
      </c>
      <c r="CB39" s="162"/>
      <c r="CD39" s="278" t="s">
        <v>131</v>
      </c>
      <c r="CE39" s="292">
        <v>1275888.8</v>
      </c>
      <c r="CF39" s="161">
        <f>+CE39/1000</f>
        <v>1275.8887999999999</v>
      </c>
      <c r="CQ39" s="288" t="e">
        <f>+#REF!</f>
        <v>#REF!</v>
      </c>
      <c r="CR39" s="288" t="e">
        <f>SUM(CQ39-CO39)</f>
        <v>#REF!</v>
      </c>
      <c r="CS39" s="288" t="e">
        <f>+#REF!</f>
        <v>#REF!</v>
      </c>
      <c r="CT39" s="288" t="e">
        <f>SUM(CS39-CQ39)</f>
        <v>#REF!</v>
      </c>
      <c r="CU39" s="288" t="e">
        <f>+#REF!</f>
        <v>#REF!</v>
      </c>
      <c r="CV39" s="288" t="e">
        <f>SUM(CU39-CS39)</f>
        <v>#REF!</v>
      </c>
      <c r="CW39" s="288" t="e">
        <f>+#REF!</f>
        <v>#REF!</v>
      </c>
      <c r="CX39" s="288" t="e">
        <f>SUM(CW39-CU39)</f>
        <v>#REF!</v>
      </c>
      <c r="CY39" s="288" t="e">
        <f>+#REF!</f>
        <v>#REF!</v>
      </c>
      <c r="CZ39" s="288" t="e">
        <f>SUM(CY39-CW39)</f>
        <v>#REF!</v>
      </c>
      <c r="DA39" s="288"/>
      <c r="DB39" s="288" t="e">
        <f>SUM(DA39-CY39)</f>
        <v>#REF!</v>
      </c>
      <c r="DC39" s="288"/>
      <c r="DD39" s="288">
        <f>SUM(DC39-DA39)</f>
        <v>0</v>
      </c>
      <c r="DE39" s="288"/>
      <c r="DF39" s="288">
        <f>SUM(DE39-DC39)</f>
        <v>0</v>
      </c>
      <c r="DG39" s="288"/>
      <c r="DH39" s="289">
        <f>SUM(DG39-DE39)</f>
        <v>0</v>
      </c>
      <c r="DI39" s="288"/>
      <c r="DJ39" s="288">
        <f>SUM(DI39-DG39)</f>
        <v>0</v>
      </c>
      <c r="DK39" s="288"/>
      <c r="DL39" s="288">
        <f>SUM(DK39-DI39)</f>
        <v>0</v>
      </c>
      <c r="DM39" s="288"/>
      <c r="DN39" s="289" t="s">
        <v>28</v>
      </c>
    </row>
    <row r="40" spans="1:118" ht="37.5" hidden="1" thickBot="1" x14ac:dyDescent="0.5">
      <c r="A40" s="188" t="s">
        <v>104</v>
      </c>
      <c r="B40" s="203">
        <v>0</v>
      </c>
      <c r="C40" s="243">
        <v>0</v>
      </c>
      <c r="D40" s="243"/>
      <c r="E40" s="243">
        <v>1251.5999999999999</v>
      </c>
      <c r="F40" s="243"/>
      <c r="G40" s="243">
        <v>0</v>
      </c>
      <c r="H40" s="243"/>
      <c r="I40" s="243">
        <v>0</v>
      </c>
      <c r="J40" s="243"/>
      <c r="K40" s="243">
        <v>0</v>
      </c>
      <c r="L40" s="243"/>
      <c r="M40" s="243">
        <v>0</v>
      </c>
      <c r="N40" s="243"/>
      <c r="O40" s="243"/>
      <c r="P40" s="243">
        <f t="shared" si="5"/>
        <v>0</v>
      </c>
      <c r="Q40" s="243"/>
      <c r="R40" s="243"/>
      <c r="S40" s="243"/>
      <c r="T40" s="243"/>
      <c r="U40" s="243"/>
      <c r="V40" s="243"/>
      <c r="W40" s="24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293"/>
      <c r="AL40" s="293"/>
      <c r="AM40" s="293"/>
      <c r="AN40" s="293"/>
      <c r="AO40" s="293"/>
      <c r="AP40" s="293"/>
      <c r="AQ40" s="293"/>
      <c r="AR40" s="293"/>
      <c r="AS40" s="293"/>
      <c r="AT40" s="293"/>
      <c r="AU40" s="294"/>
      <c r="AV40" s="293"/>
      <c r="AW40" s="207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1"/>
      <c r="BV40" s="243">
        <v>3540.4</v>
      </c>
      <c r="BW40" s="168"/>
      <c r="BX40" s="235">
        <f>Q40-BV40</f>
        <v>-3540.4</v>
      </c>
      <c r="BZ40" s="245">
        <f>BX40/BV40*100</f>
        <v>-100</v>
      </c>
      <c r="CB40" s="162"/>
      <c r="CD40" s="295" t="s">
        <v>132</v>
      </c>
      <c r="CE40" s="296">
        <v>21516.35</v>
      </c>
      <c r="CF40" s="161">
        <f>+CE40/1000</f>
        <v>21.516349999999999</v>
      </c>
      <c r="CQ40" s="200"/>
      <c r="CR40" s="200"/>
      <c r="CS40" s="200"/>
      <c r="CT40" s="200"/>
      <c r="CU40" s="200"/>
      <c r="CV40" s="200"/>
      <c r="CW40" s="200"/>
      <c r="CX40" s="200"/>
      <c r="CY40" s="200"/>
      <c r="CZ40" s="200"/>
      <c r="DA40" s="200"/>
      <c r="DB40" s="200"/>
      <c r="DC40" s="200"/>
      <c r="DD40" s="200"/>
      <c r="DE40" s="200"/>
      <c r="DF40" s="200"/>
      <c r="DG40" s="200"/>
      <c r="DH40" s="201"/>
      <c r="DI40" s="200"/>
      <c r="DJ40" s="200"/>
      <c r="DK40" s="200"/>
      <c r="DL40" s="200"/>
      <c r="DM40" s="200"/>
      <c r="DN40" s="201"/>
    </row>
    <row r="41" spans="1:118" ht="36.75" hidden="1" x14ac:dyDescent="0.45">
      <c r="A41" s="188" t="s">
        <v>105</v>
      </c>
      <c r="B41" s="203">
        <v>0</v>
      </c>
      <c r="C41" s="237">
        <v>0</v>
      </c>
      <c r="D41" s="237"/>
      <c r="E41" s="237">
        <v>24.2</v>
      </c>
      <c r="F41" s="237"/>
      <c r="G41" s="237">
        <v>0</v>
      </c>
      <c r="H41" s="237"/>
      <c r="I41" s="237">
        <v>0</v>
      </c>
      <c r="J41" s="237"/>
      <c r="K41" s="237">
        <v>0</v>
      </c>
      <c r="L41" s="237"/>
      <c r="M41" s="237">
        <v>0</v>
      </c>
      <c r="N41" s="237"/>
      <c r="O41" s="237">
        <v>0</v>
      </c>
      <c r="P41" s="237"/>
      <c r="Q41" s="237">
        <v>0</v>
      </c>
      <c r="R41" s="237"/>
      <c r="S41" s="237">
        <v>0</v>
      </c>
      <c r="T41" s="237"/>
      <c r="U41" s="237">
        <v>0</v>
      </c>
      <c r="V41" s="237"/>
      <c r="W41" s="237">
        <v>0</v>
      </c>
      <c r="X41" s="238"/>
      <c r="Y41" s="238">
        <v>0</v>
      </c>
      <c r="Z41" s="238"/>
      <c r="AA41" s="238">
        <v>0</v>
      </c>
      <c r="AB41" s="238"/>
      <c r="AC41" s="238"/>
      <c r="AD41" s="238">
        <v>0</v>
      </c>
      <c r="AE41" s="238"/>
      <c r="AF41" s="238">
        <v>0</v>
      </c>
      <c r="AG41" s="238">
        <f>SUM(AF41-AD41)</f>
        <v>0</v>
      </c>
      <c r="AH41" s="238">
        <v>0</v>
      </c>
      <c r="AI41" s="238">
        <f>SUM(AH41-AF41)</f>
        <v>0</v>
      </c>
      <c r="AJ41" s="238">
        <v>0</v>
      </c>
      <c r="AK41" s="238">
        <f>SUM(AJ41-AH41)</f>
        <v>0</v>
      </c>
      <c r="AL41" s="238">
        <v>0</v>
      </c>
      <c r="AM41" s="238">
        <f>SUM(AL41-AJ41)</f>
        <v>0</v>
      </c>
      <c r="AN41" s="238">
        <v>0</v>
      </c>
      <c r="AO41" s="238">
        <f>SUM(AN41-AL41)</f>
        <v>0</v>
      </c>
      <c r="AP41" s="238">
        <v>0</v>
      </c>
      <c r="AQ41" s="238">
        <f>SUM(AP41-AN41)</f>
        <v>0</v>
      </c>
      <c r="AR41" s="238">
        <v>0</v>
      </c>
      <c r="AS41" s="238">
        <f>SUM(AR41-AP41)</f>
        <v>0</v>
      </c>
      <c r="AT41" s="238">
        <v>0</v>
      </c>
      <c r="AU41" s="239">
        <f>SUM(AT41-AR41)</f>
        <v>0</v>
      </c>
      <c r="AV41" s="238">
        <v>0</v>
      </c>
      <c r="AW41" s="240">
        <f>SUM(AV41-AT41)</f>
        <v>0</v>
      </c>
      <c r="AX41" s="241">
        <v>0</v>
      </c>
      <c r="AY41" s="241">
        <f>SUM(AX41-AW41)</f>
        <v>0</v>
      </c>
      <c r="AZ41" s="241">
        <v>0</v>
      </c>
      <c r="BA41" s="241">
        <f>SUM(AZ41-AX41)</f>
        <v>0</v>
      </c>
      <c r="BB41" s="241">
        <v>0</v>
      </c>
      <c r="BC41" s="241">
        <f>SUM(BB41-AZ41)</f>
        <v>0</v>
      </c>
      <c r="BD41" s="241">
        <v>0</v>
      </c>
      <c r="BE41" s="241">
        <f>SUM(BD41-BB41)</f>
        <v>0</v>
      </c>
      <c r="BF41" s="241">
        <v>0</v>
      </c>
      <c r="BG41" s="241">
        <f>SUM(BF41-BD41)</f>
        <v>0</v>
      </c>
      <c r="BH41" s="241">
        <v>0</v>
      </c>
      <c r="BI41" s="241">
        <f>SUM(BH41-BF41)</f>
        <v>0</v>
      </c>
      <c r="BJ41" s="241">
        <v>0</v>
      </c>
      <c r="BK41" s="241">
        <f>SUM(BJ41-BH41)</f>
        <v>0</v>
      </c>
      <c r="BL41" s="241">
        <v>0</v>
      </c>
      <c r="BM41" s="241">
        <f>SUM(BL41-BJ41)</f>
        <v>0</v>
      </c>
      <c r="BN41" s="241">
        <v>0</v>
      </c>
      <c r="BO41" s="241">
        <f>SUM(BN41-BL41)</f>
        <v>0</v>
      </c>
      <c r="BP41" s="241">
        <v>0</v>
      </c>
      <c r="BQ41" s="241">
        <f>SUM(BP41-BN41)</f>
        <v>0</v>
      </c>
      <c r="BR41" s="241">
        <v>0</v>
      </c>
      <c r="BS41" s="241">
        <f>SUM(BR41-BP41)</f>
        <v>0</v>
      </c>
      <c r="BT41" s="241">
        <v>0</v>
      </c>
      <c r="BU41" s="242">
        <f>SUM(BT41-BR41)</f>
        <v>0</v>
      </c>
      <c r="BV41" s="237">
        <v>93.4</v>
      </c>
      <c r="BW41" s="168"/>
      <c r="BX41" s="235">
        <f>Q41-BV41</f>
        <v>-93.4</v>
      </c>
      <c r="BZ41" s="236">
        <f>BX41/BV41*100</f>
        <v>-100</v>
      </c>
      <c r="CB41" s="162"/>
      <c r="CD41" s="278" t="s">
        <v>133</v>
      </c>
      <c r="CE41" s="292">
        <v>1297405.1499999999</v>
      </c>
      <c r="CF41" s="161">
        <f>+CE41/1000</f>
        <v>1297.4051499999998</v>
      </c>
      <c r="CQ41" s="241">
        <v>0</v>
      </c>
      <c r="CR41" s="241">
        <f>SUM(CQ41-CO41)</f>
        <v>0</v>
      </c>
      <c r="CS41" s="241">
        <v>0</v>
      </c>
      <c r="CT41" s="241">
        <f>SUM(CS41-CQ41)</f>
        <v>0</v>
      </c>
      <c r="CU41" s="241">
        <v>0</v>
      </c>
      <c r="CV41" s="241">
        <f>SUM(CU41-CS41)</f>
        <v>0</v>
      </c>
      <c r="CW41" s="241">
        <v>0</v>
      </c>
      <c r="CX41" s="241">
        <f>SUM(CW41-CU41)</f>
        <v>0</v>
      </c>
      <c r="CY41" s="241">
        <v>0</v>
      </c>
      <c r="CZ41" s="241">
        <f>SUM(CY41-CW41)</f>
        <v>0</v>
      </c>
      <c r="DA41" s="241"/>
      <c r="DB41" s="241">
        <f>SUM(DA41-CY41)</f>
        <v>0</v>
      </c>
      <c r="DC41" s="241"/>
      <c r="DD41" s="241">
        <f>SUM(DC41-DA41)</f>
        <v>0</v>
      </c>
      <c r="DE41" s="241"/>
      <c r="DF41" s="241">
        <f>SUM(DE41-DC41)</f>
        <v>0</v>
      </c>
      <c r="DG41" s="241"/>
      <c r="DH41" s="242">
        <f>SUM(DG41-DE41)</f>
        <v>0</v>
      </c>
      <c r="DI41" s="241"/>
      <c r="DJ41" s="241">
        <f>SUM(DI41-DG41)</f>
        <v>0</v>
      </c>
      <c r="DK41" s="241"/>
      <c r="DL41" s="241">
        <f>SUM(DK41-DI41)</f>
        <v>0</v>
      </c>
      <c r="DM41" s="241"/>
      <c r="DN41" s="242">
        <f>SUM(DM41-DK41)</f>
        <v>0</v>
      </c>
    </row>
    <row r="42" spans="1:118" ht="36.75" x14ac:dyDescent="0.45">
      <c r="A42" s="188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6"/>
      <c r="AV42" s="204"/>
      <c r="AW42" s="207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1"/>
      <c r="BV42" s="203"/>
      <c r="BW42" s="168"/>
      <c r="BX42" s="235"/>
      <c r="BZ42" s="236"/>
      <c r="CB42" s="162"/>
      <c r="CD42" s="278"/>
      <c r="CE42" s="292"/>
      <c r="CQ42" s="200"/>
      <c r="CR42" s="200"/>
      <c r="CS42" s="200"/>
      <c r="CT42" s="200"/>
      <c r="CU42" s="200"/>
      <c r="CV42" s="200"/>
      <c r="CW42" s="200"/>
      <c r="CX42" s="200"/>
      <c r="CY42" s="200"/>
      <c r="CZ42" s="200"/>
      <c r="DA42" s="200"/>
      <c r="DB42" s="200"/>
      <c r="DC42" s="200"/>
      <c r="DD42" s="200"/>
      <c r="DE42" s="200"/>
      <c r="DF42" s="200"/>
      <c r="DG42" s="200"/>
      <c r="DH42" s="201"/>
      <c r="DI42" s="200"/>
      <c r="DJ42" s="200"/>
      <c r="DK42" s="200"/>
      <c r="DL42" s="200"/>
      <c r="DM42" s="200"/>
      <c r="DN42" s="201"/>
    </row>
    <row r="43" spans="1:118" ht="36.75" x14ac:dyDescent="0.45">
      <c r="A43" s="297" t="s">
        <v>106</v>
      </c>
      <c r="B43" s="298">
        <f>(B31+B33-B35-B39)</f>
        <v>472.90000000000003</v>
      </c>
      <c r="C43" s="249">
        <f>(C31+C33-C35-C39)</f>
        <v>1006.9000000000001</v>
      </c>
      <c r="D43" s="224">
        <f>SUM(C43-B43)</f>
        <v>534</v>
      </c>
      <c r="E43" s="249">
        <f>(E31+E33-E35-E39)</f>
        <v>1121.7000000000005</v>
      </c>
      <c r="F43" s="224">
        <f t="shared" si="0"/>
        <v>114.80000000000041</v>
      </c>
      <c r="G43" s="249">
        <f>(G31+G33-G35-G39)</f>
        <v>1379.4</v>
      </c>
      <c r="H43" s="224">
        <f t="shared" si="1"/>
        <v>257.69999999999959</v>
      </c>
      <c r="I43" s="249">
        <f>(I31+I33-I35-I39)</f>
        <v>1968.1000000000004</v>
      </c>
      <c r="J43" s="224">
        <f t="shared" si="2"/>
        <v>588.70000000000027</v>
      </c>
      <c r="K43" s="249">
        <f>(K31+K33-K35-K39)</f>
        <v>2372.9</v>
      </c>
      <c r="L43" s="224">
        <f t="shared" si="3"/>
        <v>404.79999999999973</v>
      </c>
      <c r="M43" s="249">
        <f>(M31+M33-M35-M39)</f>
        <v>2955.2999999999997</v>
      </c>
      <c r="N43" s="224">
        <f t="shared" si="4"/>
        <v>582.39999999999964</v>
      </c>
      <c r="O43" s="249">
        <f>(O31+O33-O35-O39)</f>
        <v>3606.6000000000013</v>
      </c>
      <c r="P43" s="224">
        <f t="shared" si="5"/>
        <v>651.30000000000155</v>
      </c>
      <c r="Q43" s="249">
        <f>(Q31+Q33-Q35-Q39)</f>
        <v>4188.2</v>
      </c>
      <c r="R43" s="224">
        <f t="shared" si="6"/>
        <v>581.59999999999854</v>
      </c>
      <c r="S43" s="249">
        <f>(S31+S33-S35-S39)</f>
        <v>4617.2999999999993</v>
      </c>
      <c r="T43" s="224">
        <f>SUM(S43-Q43)</f>
        <v>429.09999999999945</v>
      </c>
      <c r="U43" s="249">
        <f>(U31+U33-U35-U39)</f>
        <v>5270.6000000000013</v>
      </c>
      <c r="V43" s="224">
        <f>SUM(U43-S43)</f>
        <v>653.300000000002</v>
      </c>
      <c r="W43" s="249">
        <f>(W31+W33-W35-W39)</f>
        <v>6249.0000000000036</v>
      </c>
      <c r="X43" s="212">
        <f>SUM(W43-U43)</f>
        <v>978.40000000000236</v>
      </c>
      <c r="Y43" s="250">
        <f>(Y31+Y33-Y35-Y39)</f>
        <v>790.5999999999998</v>
      </c>
      <c r="Z43" s="212">
        <f>SUM(Y43-W43)</f>
        <v>-5458.4000000000042</v>
      </c>
      <c r="AA43" s="251">
        <f>(AA31+AA33-AA35-AA39)</f>
        <v>1317.3000000000004</v>
      </c>
      <c r="AB43" s="212">
        <f>SUM(AA43-Y43)</f>
        <v>526.70000000000061</v>
      </c>
      <c r="AC43" s="251"/>
      <c r="AD43" s="251">
        <f>(AD31+AD33-AD35-AD39)</f>
        <v>2005.5000000000002</v>
      </c>
      <c r="AE43" s="212">
        <f>SUM(AD43-AA43)</f>
        <v>688.19999999999982</v>
      </c>
      <c r="AF43" s="251">
        <f>(AF31+AF33-AF35-AF39)</f>
        <v>2601.4</v>
      </c>
      <c r="AG43" s="212">
        <f>SUM(AF43-AD43)</f>
        <v>595.89999999999986</v>
      </c>
      <c r="AH43" s="251">
        <f>(AH31+AH33-AH35-AH39)</f>
        <v>3249.5000000000009</v>
      </c>
      <c r="AI43" s="212">
        <f>SUM(AH43-AF43)</f>
        <v>648.10000000000082</v>
      </c>
      <c r="AJ43" s="251">
        <f>(AJ31+AJ33-AJ35-AJ39)</f>
        <v>3752.3000000000006</v>
      </c>
      <c r="AK43" s="212">
        <f>SUM(AJ43-AH43)</f>
        <v>502.79999999999973</v>
      </c>
      <c r="AL43" s="251">
        <f>(AL31+AL33-AL35-AL39)</f>
        <v>4499.8999999999996</v>
      </c>
      <c r="AM43" s="212">
        <f>SUM(AL43-AJ43)</f>
        <v>747.599999999999</v>
      </c>
      <c r="AN43" s="251">
        <f>(AN31+AN33-AN35-AN39)</f>
        <v>5312.6000000000013</v>
      </c>
      <c r="AO43" s="212">
        <f>SUM(AN43-AL43)</f>
        <v>812.70000000000164</v>
      </c>
      <c r="AP43" s="251">
        <f>(AP31+AP33-AP35-AP39)</f>
        <v>6005.9000000000024</v>
      </c>
      <c r="AQ43" s="212">
        <f>SUM(AP43-AN43)</f>
        <v>693.30000000000109</v>
      </c>
      <c r="AR43" s="251">
        <f>(AR31+AR33-AR35-AR39)</f>
        <v>6524.0999999999995</v>
      </c>
      <c r="AS43" s="212">
        <f>SUM(AR43-AP43)</f>
        <v>518.19999999999709</v>
      </c>
      <c r="AT43" s="251">
        <f>(AT31+AT33-AT35-AT39)</f>
        <v>7086.2000000000025</v>
      </c>
      <c r="AU43" s="226">
        <f>SUM(AT43-AR43)</f>
        <v>562.10000000000309</v>
      </c>
      <c r="AV43" s="251">
        <f>(AV31+AV33-AV35-AV39)</f>
        <v>8491.6000000000058</v>
      </c>
      <c r="AW43" s="227">
        <f>SUM(AV43-AT43)</f>
        <v>1405.4000000000033</v>
      </c>
      <c r="AX43" s="299">
        <f>(AX31+AX33-AX35-AX39)</f>
        <v>703.10000000000036</v>
      </c>
      <c r="AY43" s="229">
        <f>SUM(AX43-AW43)</f>
        <v>-702.30000000000291</v>
      </c>
      <c r="AZ43" s="300">
        <f>(AZ31+AZ33-AZ35-AZ39)</f>
        <v>1334.7999999999997</v>
      </c>
      <c r="BA43" s="254">
        <f>SUM(AZ43-AX43)</f>
        <v>631.69999999999936</v>
      </c>
      <c r="BB43" s="300">
        <f>(BB31+BB33-BB35-BB39)</f>
        <v>1972.8999999999996</v>
      </c>
      <c r="BC43" s="254">
        <f>SUM(BB43-AZ43)</f>
        <v>638.09999999999991</v>
      </c>
      <c r="BD43" s="300">
        <f>(BD31+BD33-BD35-BD39)</f>
        <v>2707.6000000000008</v>
      </c>
      <c r="BE43" s="255">
        <f>SUM(BD43-BB43)</f>
        <v>734.70000000000118</v>
      </c>
      <c r="BF43" s="300">
        <f>(BF31+BF33-BF35-BF39)</f>
        <v>3401.300000000002</v>
      </c>
      <c r="BG43" s="255">
        <f>SUM(BF43-BD43)</f>
        <v>693.70000000000118</v>
      </c>
      <c r="BH43" s="300">
        <f>(BH31+BH33-BH35-BH39)</f>
        <v>4108.300000000002</v>
      </c>
      <c r="BI43" s="255">
        <f>SUM(BH43-BF43)</f>
        <v>707</v>
      </c>
      <c r="BJ43" s="300">
        <f>(BJ31+BJ33-BJ35-BJ39)</f>
        <v>4907.6000000000022</v>
      </c>
      <c r="BK43" s="255">
        <f>SUM(BJ43-BH43)</f>
        <v>799.30000000000018</v>
      </c>
      <c r="BL43" s="300">
        <f>(BL31+BL33-BL35-BL39)</f>
        <v>5724.1</v>
      </c>
      <c r="BM43" s="255">
        <f>SUM(BL43-BJ43)</f>
        <v>816.49999999999818</v>
      </c>
      <c r="BN43" s="300">
        <f>(BN31+BN33-BN35-BN39)</f>
        <v>6477.1</v>
      </c>
      <c r="BO43" s="255">
        <f>SUM(BN43-BL43)</f>
        <v>753</v>
      </c>
      <c r="BP43" s="300">
        <f>(BP31+BP33-BP35-BP39)</f>
        <v>7165.1000000000031</v>
      </c>
      <c r="BQ43" s="255">
        <f>SUM(BP43-BN43)</f>
        <v>688.00000000000273</v>
      </c>
      <c r="BR43" s="300">
        <f>(BR31+BR33-BR35-BR39)</f>
        <v>7805.3000000000011</v>
      </c>
      <c r="BS43" s="255">
        <f>SUM(BR43-BP43)</f>
        <v>640.199999999998</v>
      </c>
      <c r="BT43" s="300">
        <f>(BT31+BT33-BT35-BT39)</f>
        <v>9293.7999999999938</v>
      </c>
      <c r="BU43" s="256">
        <f>SUM(BT43-BR43)</f>
        <v>1488.4999999999927</v>
      </c>
      <c r="BV43" s="249">
        <f>(BV31+BV33-BV35-BV39)</f>
        <v>3029.0999999999995</v>
      </c>
      <c r="BW43" s="112"/>
      <c r="BX43" s="301">
        <f>Q43-BV43</f>
        <v>1159.1000000000004</v>
      </c>
      <c r="BY43" s="235"/>
      <c r="BZ43" s="245">
        <f>BX43/BV43*100</f>
        <v>38.265491400085857</v>
      </c>
      <c r="CA43" s="112"/>
      <c r="CB43" s="257"/>
      <c r="CC43" s="112"/>
      <c r="CQ43" s="300" t="e">
        <f>(CQ31+CQ33-CQ35-CQ39)</f>
        <v>#REF!</v>
      </c>
      <c r="CR43" s="255" t="e">
        <f>SUM(CQ43-CO43)</f>
        <v>#REF!</v>
      </c>
      <c r="CS43" s="300" t="e">
        <f>(CS31+CS33-CS35-CS39)</f>
        <v>#REF!</v>
      </c>
      <c r="CT43" s="255" t="e">
        <f>SUM(CS43-CQ43)</f>
        <v>#REF!</v>
      </c>
      <c r="CU43" s="300" t="e">
        <f>(CU31+CU33-CU35-CU39)</f>
        <v>#REF!</v>
      </c>
      <c r="CV43" s="255" t="e">
        <f>SUM(CU43-CS43)</f>
        <v>#REF!</v>
      </c>
      <c r="CW43" s="300" t="e">
        <f>(CW31+CW33-CW35-CW39)</f>
        <v>#REF!</v>
      </c>
      <c r="CX43" s="255" t="e">
        <f>SUM(CW43-CU43)</f>
        <v>#REF!</v>
      </c>
      <c r="CY43" s="300" t="e">
        <f>(CY31+CY33-CY35-CY39)</f>
        <v>#REF!</v>
      </c>
      <c r="CZ43" s="255" t="e">
        <f>SUM(CY43-CW43)</f>
        <v>#REF!</v>
      </c>
      <c r="DA43" s="300"/>
      <c r="DB43" s="255" t="e">
        <f>SUM(DA43-CY43)</f>
        <v>#REF!</v>
      </c>
      <c r="DC43" s="300"/>
      <c r="DD43" s="255">
        <f>SUM(DC43-DA43)</f>
        <v>0</v>
      </c>
      <c r="DE43" s="300"/>
      <c r="DF43" s="255">
        <f>SUM(DE43-DC43)</f>
        <v>0</v>
      </c>
      <c r="DG43" s="300"/>
      <c r="DH43" s="256">
        <f>SUM(DG43-DE43)</f>
        <v>0</v>
      </c>
      <c r="DI43" s="300"/>
      <c r="DJ43" s="255">
        <f>SUM(DI43-DG43)</f>
        <v>0</v>
      </c>
      <c r="DK43" s="300"/>
      <c r="DL43" s="255">
        <f>SUM(DK43-DI43)</f>
        <v>0</v>
      </c>
      <c r="DM43" s="300"/>
      <c r="DN43" s="256">
        <f>SUM(DM43-DK43)</f>
        <v>0</v>
      </c>
    </row>
    <row r="44" spans="1:118" ht="36.75" x14ac:dyDescent="0.45">
      <c r="A44" s="164"/>
      <c r="B44" s="302"/>
      <c r="C44" s="302"/>
      <c r="D44" s="203"/>
      <c r="E44" s="302"/>
      <c r="F44" s="203"/>
      <c r="G44" s="302"/>
      <c r="H44" s="203"/>
      <c r="I44" s="302"/>
      <c r="J44" s="203"/>
      <c r="K44" s="302"/>
      <c r="L44" s="203"/>
      <c r="M44" s="302"/>
      <c r="N44" s="203"/>
      <c r="O44" s="302"/>
      <c r="P44" s="203"/>
      <c r="Q44" s="302"/>
      <c r="R44" s="203"/>
      <c r="S44" s="302"/>
      <c r="T44" s="203"/>
      <c r="U44" s="302"/>
      <c r="V44" s="203"/>
      <c r="W44" s="302"/>
      <c r="X44" s="204"/>
      <c r="Y44" s="303"/>
      <c r="Z44" s="204"/>
      <c r="AA44" s="303"/>
      <c r="AB44" s="204"/>
      <c r="AC44" s="303"/>
      <c r="AD44" s="303"/>
      <c r="AE44" s="204"/>
      <c r="AF44" s="303"/>
      <c r="AG44" s="204"/>
      <c r="AH44" s="303"/>
      <c r="AI44" s="204"/>
      <c r="AJ44" s="303"/>
      <c r="AK44" s="204"/>
      <c r="AL44" s="303"/>
      <c r="AM44" s="204"/>
      <c r="AN44" s="303"/>
      <c r="AO44" s="204"/>
      <c r="AP44" s="303"/>
      <c r="AQ44" s="204"/>
      <c r="AR44" s="303"/>
      <c r="AS44" s="204"/>
      <c r="AT44" s="303"/>
      <c r="AU44" s="206"/>
      <c r="AV44" s="303"/>
      <c r="AW44" s="207"/>
      <c r="AX44" s="304"/>
      <c r="AY44" s="200"/>
      <c r="AZ44" s="304"/>
      <c r="BA44" s="200"/>
      <c r="BB44" s="304"/>
      <c r="BC44" s="200"/>
      <c r="BD44" s="304"/>
      <c r="BE44" s="200"/>
      <c r="BF44" s="304"/>
      <c r="BG44" s="200"/>
      <c r="BH44" s="304"/>
      <c r="BI44" s="200"/>
      <c r="BJ44" s="304"/>
      <c r="BK44" s="200"/>
      <c r="BL44" s="304"/>
      <c r="BM44" s="200"/>
      <c r="BN44" s="304"/>
      <c r="BO44" s="200"/>
      <c r="BP44" s="304"/>
      <c r="BQ44" s="200"/>
      <c r="BR44" s="304"/>
      <c r="BS44" s="200"/>
      <c r="BT44" s="304"/>
      <c r="BU44" s="201"/>
      <c r="BV44" s="302"/>
      <c r="BW44" s="305"/>
      <c r="BZ44" s="170"/>
      <c r="CB44" s="162"/>
      <c r="CQ44" s="304"/>
      <c r="CR44" s="200"/>
      <c r="CS44" s="304"/>
      <c r="CT44" s="200"/>
      <c r="CU44" s="304"/>
      <c r="CV44" s="200"/>
      <c r="CW44" s="304"/>
      <c r="CX44" s="200"/>
      <c r="CY44" s="304"/>
      <c r="CZ44" s="200"/>
      <c r="DA44" s="304"/>
      <c r="DB44" s="200"/>
      <c r="DC44" s="304"/>
      <c r="DD44" s="200"/>
      <c r="DE44" s="304"/>
      <c r="DF44" s="200"/>
      <c r="DG44" s="304"/>
      <c r="DH44" s="201"/>
      <c r="DI44" s="304"/>
      <c r="DJ44" s="200"/>
      <c r="DK44" s="304"/>
      <c r="DL44" s="200"/>
      <c r="DM44" s="304"/>
      <c r="DN44" s="201"/>
    </row>
    <row r="45" spans="1:118" ht="36.75" x14ac:dyDescent="0.45">
      <c r="A45" s="182" t="s">
        <v>107</v>
      </c>
      <c r="B45" s="273"/>
      <c r="C45" s="273"/>
      <c r="D45" s="203"/>
      <c r="E45" s="273"/>
      <c r="F45" s="203"/>
      <c r="G45" s="273"/>
      <c r="H45" s="203"/>
      <c r="I45" s="273"/>
      <c r="J45" s="203"/>
      <c r="K45" s="273"/>
      <c r="L45" s="203"/>
      <c r="M45" s="273"/>
      <c r="N45" s="203"/>
      <c r="O45" s="273"/>
      <c r="P45" s="203"/>
      <c r="Q45" s="273"/>
      <c r="R45" s="203"/>
      <c r="S45" s="273"/>
      <c r="T45" s="203"/>
      <c r="U45" s="273"/>
      <c r="V45" s="203"/>
      <c r="W45" s="273"/>
      <c r="X45" s="204"/>
      <c r="Y45" s="276"/>
      <c r="Z45" s="204"/>
      <c r="AA45" s="276"/>
      <c r="AB45" s="204"/>
      <c r="AC45" s="276"/>
      <c r="AD45" s="276"/>
      <c r="AE45" s="204"/>
      <c r="AF45" s="276"/>
      <c r="AG45" s="204"/>
      <c r="AH45" s="276"/>
      <c r="AI45" s="204"/>
      <c r="AJ45" s="276"/>
      <c r="AK45" s="204"/>
      <c r="AL45" s="276"/>
      <c r="AM45" s="204"/>
      <c r="AN45" s="276"/>
      <c r="AO45" s="204"/>
      <c r="AP45" s="276"/>
      <c r="AQ45" s="204"/>
      <c r="AR45" s="276"/>
      <c r="AS45" s="204"/>
      <c r="AT45" s="276"/>
      <c r="AU45" s="206"/>
      <c r="AV45" s="276"/>
      <c r="AW45" s="207"/>
      <c r="AX45" s="271"/>
      <c r="AY45" s="200"/>
      <c r="AZ45" s="271"/>
      <c r="BA45" s="200"/>
      <c r="BB45" s="271"/>
      <c r="BC45" s="200"/>
      <c r="BD45" s="271"/>
      <c r="BE45" s="200"/>
      <c r="BF45" s="271"/>
      <c r="BG45" s="200"/>
      <c r="BH45" s="271"/>
      <c r="BI45" s="200"/>
      <c r="BJ45" s="271"/>
      <c r="BK45" s="200"/>
      <c r="BL45" s="271"/>
      <c r="BM45" s="200"/>
      <c r="BN45" s="271"/>
      <c r="BO45" s="200"/>
      <c r="BP45" s="271"/>
      <c r="BQ45" s="200"/>
      <c r="BR45" s="271"/>
      <c r="BS45" s="200"/>
      <c r="BT45" s="271"/>
      <c r="BU45" s="201"/>
      <c r="BV45" s="273"/>
      <c r="BW45" s="306"/>
      <c r="BZ45" s="170"/>
      <c r="CB45" s="162"/>
      <c r="CE45" s="161">
        <v>929.6</v>
      </c>
      <c r="CQ45" s="271"/>
      <c r="CR45" s="200"/>
      <c r="CS45" s="271"/>
      <c r="CT45" s="200"/>
      <c r="CU45" s="271"/>
      <c r="CV45" s="200"/>
      <c r="CW45" s="271"/>
      <c r="CX45" s="200"/>
      <c r="CY45" s="271"/>
      <c r="CZ45" s="200"/>
      <c r="DA45" s="271"/>
      <c r="DB45" s="200"/>
      <c r="DC45" s="271"/>
      <c r="DD45" s="200"/>
      <c r="DE45" s="271"/>
      <c r="DF45" s="200"/>
      <c r="DG45" s="271"/>
      <c r="DH45" s="201"/>
      <c r="DI45" s="271"/>
      <c r="DJ45" s="200"/>
      <c r="DK45" s="271"/>
      <c r="DL45" s="200"/>
      <c r="DM45" s="271"/>
      <c r="DN45" s="201"/>
    </row>
    <row r="46" spans="1:118" ht="36.75" x14ac:dyDescent="0.45">
      <c r="A46" s="182"/>
      <c r="B46" s="273"/>
      <c r="C46" s="273"/>
      <c r="D46" s="203"/>
      <c r="E46" s="273"/>
      <c r="F46" s="203"/>
      <c r="G46" s="273"/>
      <c r="H46" s="203"/>
      <c r="I46" s="273"/>
      <c r="J46" s="203"/>
      <c r="K46" s="273"/>
      <c r="L46" s="203"/>
      <c r="M46" s="273"/>
      <c r="N46" s="203"/>
      <c r="O46" s="273"/>
      <c r="P46" s="203"/>
      <c r="Q46" s="273"/>
      <c r="R46" s="203"/>
      <c r="S46" s="273"/>
      <c r="T46" s="203"/>
      <c r="U46" s="273"/>
      <c r="V46" s="203"/>
      <c r="W46" s="273"/>
      <c r="X46" s="204"/>
      <c r="Y46" s="276"/>
      <c r="Z46" s="204"/>
      <c r="AA46" s="276"/>
      <c r="AB46" s="204"/>
      <c r="AC46" s="276"/>
      <c r="AD46" s="276"/>
      <c r="AE46" s="204"/>
      <c r="AF46" s="276"/>
      <c r="AG46" s="204"/>
      <c r="AH46" s="276"/>
      <c r="AI46" s="204"/>
      <c r="AJ46" s="276"/>
      <c r="AK46" s="204"/>
      <c r="AL46" s="276"/>
      <c r="AM46" s="204"/>
      <c r="AN46" s="276"/>
      <c r="AO46" s="204"/>
      <c r="AP46" s="276"/>
      <c r="AQ46" s="204"/>
      <c r="AR46" s="276"/>
      <c r="AS46" s="204"/>
      <c r="AT46" s="276"/>
      <c r="AU46" s="206"/>
      <c r="AV46" s="276"/>
      <c r="AW46" s="207"/>
      <c r="AX46" s="271"/>
      <c r="AY46" s="200"/>
      <c r="AZ46" s="271"/>
      <c r="BA46" s="200"/>
      <c r="BB46" s="271"/>
      <c r="BC46" s="200"/>
      <c r="BD46" s="271"/>
      <c r="BE46" s="200"/>
      <c r="BF46" s="271"/>
      <c r="BG46" s="200"/>
      <c r="BH46" s="271"/>
      <c r="BI46" s="200"/>
      <c r="BJ46" s="271"/>
      <c r="BK46" s="200"/>
      <c r="BL46" s="271"/>
      <c r="BM46" s="200"/>
      <c r="BN46" s="271"/>
      <c r="BO46" s="200"/>
      <c r="BP46" s="271"/>
      <c r="BQ46" s="200"/>
      <c r="BR46" s="271"/>
      <c r="BS46" s="200"/>
      <c r="BT46" s="271"/>
      <c r="BU46" s="201"/>
      <c r="BV46" s="273"/>
      <c r="BW46" s="306"/>
      <c r="BZ46" s="170"/>
      <c r="CB46" s="162"/>
      <c r="CQ46" s="271"/>
      <c r="CR46" s="200"/>
      <c r="CS46" s="271"/>
      <c r="CT46" s="200"/>
      <c r="CU46" s="271"/>
      <c r="CV46" s="200"/>
      <c r="CW46" s="271"/>
      <c r="CX46" s="200"/>
      <c r="CY46" s="271"/>
      <c r="CZ46" s="200"/>
      <c r="DA46" s="271"/>
      <c r="DB46" s="200"/>
      <c r="DC46" s="271"/>
      <c r="DD46" s="200"/>
      <c r="DE46" s="271"/>
      <c r="DF46" s="200"/>
      <c r="DG46" s="271"/>
      <c r="DH46" s="201"/>
      <c r="DI46" s="271"/>
      <c r="DJ46" s="200"/>
      <c r="DK46" s="271"/>
      <c r="DL46" s="200"/>
      <c r="DM46" s="271"/>
      <c r="DN46" s="201"/>
    </row>
    <row r="47" spans="1:118" ht="36.75" x14ac:dyDescent="0.45">
      <c r="A47" s="307" t="s">
        <v>19</v>
      </c>
      <c r="B47" s="266">
        <v>20.5</v>
      </c>
      <c r="C47" s="266">
        <v>37.6</v>
      </c>
      <c r="D47" s="203">
        <f>SUM(C47-B47)</f>
        <v>17.100000000000001</v>
      </c>
      <c r="E47" s="266">
        <v>447.2</v>
      </c>
      <c r="F47" s="203">
        <f t="shared" si="0"/>
        <v>409.59999999999997</v>
      </c>
      <c r="G47" s="266">
        <v>776.3</v>
      </c>
      <c r="H47" s="203">
        <f t="shared" si="1"/>
        <v>329.09999999999997</v>
      </c>
      <c r="I47" s="266">
        <v>791.6</v>
      </c>
      <c r="J47" s="203">
        <f t="shared" si="2"/>
        <v>15.300000000000068</v>
      </c>
      <c r="K47" s="266">
        <v>809.6</v>
      </c>
      <c r="L47" s="203">
        <f t="shared" si="3"/>
        <v>18</v>
      </c>
      <c r="M47" s="266">
        <v>824.3</v>
      </c>
      <c r="N47" s="203">
        <f t="shared" si="4"/>
        <v>14.699999999999932</v>
      </c>
      <c r="O47" s="266">
        <v>837.1</v>
      </c>
      <c r="P47" s="203">
        <f t="shared" si="5"/>
        <v>12.800000000000068</v>
      </c>
      <c r="Q47" s="266">
        <v>870.2</v>
      </c>
      <c r="R47" s="203">
        <f t="shared" si="6"/>
        <v>33.100000000000023</v>
      </c>
      <c r="S47" s="266">
        <v>899.3</v>
      </c>
      <c r="T47" s="203">
        <f>SUM(S47-Q47)</f>
        <v>29.099999999999909</v>
      </c>
      <c r="U47" s="266">
        <v>914</v>
      </c>
      <c r="V47" s="203">
        <f>SUM(U47-S47)</f>
        <v>14.700000000000045</v>
      </c>
      <c r="W47" s="266">
        <v>930.7</v>
      </c>
      <c r="X47" s="204">
        <f>SUM(W47-U47)</f>
        <v>16.700000000000045</v>
      </c>
      <c r="Y47" s="267">
        <v>20.6</v>
      </c>
      <c r="Z47" s="204">
        <f>SUM(Y47-W47)</f>
        <v>-910.1</v>
      </c>
      <c r="AA47" s="267">
        <v>43.6</v>
      </c>
      <c r="AB47" s="204">
        <f>SUM(AA47-Y47)</f>
        <v>23</v>
      </c>
      <c r="AC47" s="267"/>
      <c r="AD47" s="267">
        <v>62.9</v>
      </c>
      <c r="AE47" s="204">
        <f>SUM(AD47-AA47)</f>
        <v>19.299999999999997</v>
      </c>
      <c r="AF47" s="267">
        <v>78</v>
      </c>
      <c r="AG47" s="204">
        <f>SUM(AF47-AD47)</f>
        <v>15.100000000000001</v>
      </c>
      <c r="AH47" s="267">
        <v>124.7</v>
      </c>
      <c r="AI47" s="204">
        <f>SUM(AH47-AF47)</f>
        <v>46.7</v>
      </c>
      <c r="AJ47" s="267">
        <v>189.8</v>
      </c>
      <c r="AK47" s="204">
        <f>SUM(AJ47-AH47)</f>
        <v>65.100000000000009</v>
      </c>
      <c r="AL47" s="267">
        <v>208.7</v>
      </c>
      <c r="AM47" s="204">
        <f>SUM(AL47-AJ47)</f>
        <v>18.899999999999977</v>
      </c>
      <c r="AN47" s="267">
        <v>223.1</v>
      </c>
      <c r="AO47" s="204">
        <f>SUM(AN47-AL47)</f>
        <v>14.400000000000006</v>
      </c>
      <c r="AP47" s="267">
        <v>237.5</v>
      </c>
      <c r="AQ47" s="204">
        <f>SUM(AP47-AN47)</f>
        <v>14.400000000000006</v>
      </c>
      <c r="AR47" s="267">
        <v>251.3</v>
      </c>
      <c r="AS47" s="204">
        <f>SUM(AR47-AP47)</f>
        <v>13.800000000000011</v>
      </c>
      <c r="AT47" s="267">
        <v>266.5</v>
      </c>
      <c r="AU47" s="206">
        <f>SUM(AT47-AR47)</f>
        <v>15.199999999999989</v>
      </c>
      <c r="AV47" s="267">
        <v>306</v>
      </c>
      <c r="AW47" s="207">
        <f>SUM(AV47-AT47)</f>
        <v>39.5</v>
      </c>
      <c r="AX47" s="268">
        <v>22.2</v>
      </c>
      <c r="AY47" s="200">
        <f>SUM(AX47-AW47)</f>
        <v>-17.3</v>
      </c>
      <c r="AZ47" s="268">
        <v>40.5</v>
      </c>
      <c r="BA47" s="200">
        <f>SUM(AZ47-AX47)</f>
        <v>18.3</v>
      </c>
      <c r="BB47" s="268">
        <v>58.3</v>
      </c>
      <c r="BC47" s="200">
        <f>SUM(BB47-AZ47)</f>
        <v>17.799999999999997</v>
      </c>
      <c r="BD47" s="268">
        <v>87</v>
      </c>
      <c r="BE47" s="200">
        <f>SUM(BD47-BB47)</f>
        <v>28.700000000000003</v>
      </c>
      <c r="BF47" s="268">
        <v>104.4</v>
      </c>
      <c r="BG47" s="200">
        <f>SUM(BF47-BD47)</f>
        <v>17.400000000000006</v>
      </c>
      <c r="BH47" s="268">
        <v>186.8</v>
      </c>
      <c r="BI47" s="200">
        <f>SUM(BH47-BF47)</f>
        <v>82.4</v>
      </c>
      <c r="BJ47" s="268">
        <v>200.3</v>
      </c>
      <c r="BK47" s="200">
        <f>SUM(BJ47-BH47)</f>
        <v>13.5</v>
      </c>
      <c r="BL47" s="268">
        <v>213.6</v>
      </c>
      <c r="BM47" s="200">
        <f>SUM(BL47-BJ47)</f>
        <v>13.299999999999983</v>
      </c>
      <c r="BN47" s="268">
        <v>226.6</v>
      </c>
      <c r="BO47" s="200">
        <f>SUM(BN47-BL47)</f>
        <v>13</v>
      </c>
      <c r="BP47" s="268">
        <v>239.9</v>
      </c>
      <c r="BQ47" s="200">
        <f>SUM(BP47-BN47)</f>
        <v>13.300000000000011</v>
      </c>
      <c r="BR47" s="268">
        <v>247.4</v>
      </c>
      <c r="BS47" s="200">
        <f>SUM(BR47-BP47)</f>
        <v>7.5</v>
      </c>
      <c r="BT47" s="268">
        <v>356.6</v>
      </c>
      <c r="BU47" s="201">
        <f>SUM(BT47-BR47)</f>
        <v>109.20000000000002</v>
      </c>
      <c r="BV47" s="266">
        <v>194.8</v>
      </c>
      <c r="BW47" s="235"/>
      <c r="BX47" s="235">
        <f>Q47-BV47</f>
        <v>675.40000000000009</v>
      </c>
      <c r="BY47" s="235"/>
      <c r="BZ47" s="236">
        <f>BX47/BV47*100</f>
        <v>346.7145790554415</v>
      </c>
      <c r="CB47" s="162"/>
      <c r="CQ47" s="268" t="e">
        <f>+#REF!</f>
        <v>#REF!</v>
      </c>
      <c r="CR47" s="200" t="e">
        <f>SUM(CQ47-CO47)</f>
        <v>#REF!</v>
      </c>
      <c r="CS47" s="268" t="e">
        <f>+#REF!</f>
        <v>#REF!</v>
      </c>
      <c r="CT47" s="200" t="e">
        <f>SUM(CS47-CQ47)</f>
        <v>#REF!</v>
      </c>
      <c r="CU47" s="268" t="e">
        <f>+#REF!</f>
        <v>#REF!</v>
      </c>
      <c r="CV47" s="200" t="e">
        <f>SUM(CU47-CS47)</f>
        <v>#REF!</v>
      </c>
      <c r="CW47" s="268" t="e">
        <f>+#REF!</f>
        <v>#REF!</v>
      </c>
      <c r="CX47" s="200" t="e">
        <f>SUM(CW47-CU47)</f>
        <v>#REF!</v>
      </c>
      <c r="CY47" s="268" t="e">
        <f>+#REF!</f>
        <v>#REF!</v>
      </c>
      <c r="CZ47" s="200" t="e">
        <f>SUM(CY47-CW47)</f>
        <v>#REF!</v>
      </c>
      <c r="DA47" s="268"/>
      <c r="DB47" s="200" t="e">
        <f>SUM(DA47-CY47)</f>
        <v>#REF!</v>
      </c>
      <c r="DC47" s="268"/>
      <c r="DD47" s="200">
        <f>SUM(DC47-DA47)</f>
        <v>0</v>
      </c>
      <c r="DE47" s="268"/>
      <c r="DF47" s="200">
        <f>SUM(DE47-DC47)</f>
        <v>0</v>
      </c>
      <c r="DG47" s="268"/>
      <c r="DH47" s="201">
        <f>SUM(DG47-DE47)</f>
        <v>0</v>
      </c>
      <c r="DI47" s="268"/>
      <c r="DJ47" s="200">
        <f>SUM(DI47-DG47)</f>
        <v>0</v>
      </c>
      <c r="DK47" s="268"/>
      <c r="DL47" s="200">
        <f>SUM(DK47-DI47)</f>
        <v>0</v>
      </c>
      <c r="DM47" s="268"/>
      <c r="DN47" s="201">
        <f>SUM(DM47-DK47)</f>
        <v>0</v>
      </c>
    </row>
    <row r="48" spans="1:118" ht="36.75" x14ac:dyDescent="0.45">
      <c r="A48" s="307" t="s">
        <v>23</v>
      </c>
      <c r="B48" s="266">
        <v>14.9</v>
      </c>
      <c r="C48" s="266">
        <v>21.6</v>
      </c>
      <c r="D48" s="203">
        <f>SUM(C48-B48)</f>
        <v>6.7000000000000011</v>
      </c>
      <c r="E48" s="266">
        <v>30.6</v>
      </c>
      <c r="F48" s="203">
        <f t="shared" si="0"/>
        <v>9</v>
      </c>
      <c r="G48" s="266">
        <v>62.7</v>
      </c>
      <c r="H48" s="203">
        <f t="shared" si="1"/>
        <v>32.1</v>
      </c>
      <c r="I48" s="266">
        <v>75.5</v>
      </c>
      <c r="J48" s="203">
        <f t="shared" si="2"/>
        <v>12.799999999999997</v>
      </c>
      <c r="K48" s="266">
        <v>84.6</v>
      </c>
      <c r="L48" s="203">
        <f t="shared" si="3"/>
        <v>9.0999999999999943</v>
      </c>
      <c r="M48" s="266">
        <v>102.8</v>
      </c>
      <c r="N48" s="203">
        <f t="shared" si="4"/>
        <v>18.200000000000003</v>
      </c>
      <c r="O48" s="266">
        <v>109.8</v>
      </c>
      <c r="P48" s="203">
        <f t="shared" si="5"/>
        <v>7</v>
      </c>
      <c r="Q48" s="266">
        <v>119.1</v>
      </c>
      <c r="R48" s="203">
        <f t="shared" si="6"/>
        <v>9.2999999999999972</v>
      </c>
      <c r="S48" s="266">
        <v>138</v>
      </c>
      <c r="T48" s="203">
        <f>SUM(S48-Q48)</f>
        <v>18.900000000000006</v>
      </c>
      <c r="U48" s="266">
        <v>151.80000000000001</v>
      </c>
      <c r="V48" s="203">
        <f>SUM(U48-S48)</f>
        <v>13.800000000000011</v>
      </c>
      <c r="W48" s="266">
        <v>167.9</v>
      </c>
      <c r="X48" s="204">
        <f>SUM(W48-U48)</f>
        <v>16.099999999999994</v>
      </c>
      <c r="Y48" s="267">
        <v>9.8000000000000007</v>
      </c>
      <c r="Z48" s="204">
        <f>SUM(Y48-W48)</f>
        <v>-158.1</v>
      </c>
      <c r="AA48" s="267">
        <v>12.3</v>
      </c>
      <c r="AB48" s="204">
        <f>SUM(AA48-Y48)</f>
        <v>2.5</v>
      </c>
      <c r="AC48" s="267"/>
      <c r="AD48" s="267">
        <v>15.5</v>
      </c>
      <c r="AE48" s="204">
        <f>SUM(AD48-AA48)</f>
        <v>3.1999999999999993</v>
      </c>
      <c r="AF48" s="267">
        <v>51</v>
      </c>
      <c r="AG48" s="204">
        <f>SUM(AF48-AD48)</f>
        <v>35.5</v>
      </c>
      <c r="AH48" s="267">
        <v>51.5</v>
      </c>
      <c r="AI48" s="204">
        <f>SUM(AH48-AF48)</f>
        <v>0.5</v>
      </c>
      <c r="AJ48" s="267">
        <v>55.9</v>
      </c>
      <c r="AK48" s="204">
        <f>SUM(AJ48-AH48)</f>
        <v>4.3999999999999986</v>
      </c>
      <c r="AL48" s="267">
        <v>58.2</v>
      </c>
      <c r="AM48" s="204">
        <f>SUM(AL48-AJ48)</f>
        <v>2.3000000000000043</v>
      </c>
      <c r="AN48" s="267">
        <v>86.5</v>
      </c>
      <c r="AO48" s="204">
        <f>SUM(AN48-AL48)</f>
        <v>28.299999999999997</v>
      </c>
      <c r="AP48" s="267">
        <v>99.8</v>
      </c>
      <c r="AQ48" s="204">
        <f>SUM(AP48-AN48)</f>
        <v>13.299999999999997</v>
      </c>
      <c r="AR48" s="267">
        <v>114</v>
      </c>
      <c r="AS48" s="204">
        <f>SUM(AR48-AP48)</f>
        <v>14.200000000000003</v>
      </c>
      <c r="AT48" s="267">
        <v>118.8</v>
      </c>
      <c r="AU48" s="206">
        <f>SUM(AT48-AR48)</f>
        <v>4.7999999999999972</v>
      </c>
      <c r="AV48" s="267">
        <v>130.30000000000001</v>
      </c>
      <c r="AW48" s="207">
        <f>SUM(AV48-AT48)</f>
        <v>11.500000000000014</v>
      </c>
      <c r="AX48" s="268">
        <v>12</v>
      </c>
      <c r="AY48" s="200">
        <f>SUM(AX48-AW48)</f>
        <v>0.49999999999998579</v>
      </c>
      <c r="AZ48" s="268">
        <v>12.9</v>
      </c>
      <c r="BA48" s="200">
        <f>SUM(AZ48-AX48)</f>
        <v>0.90000000000000036</v>
      </c>
      <c r="BB48" s="268">
        <v>16.399999999999999</v>
      </c>
      <c r="BC48" s="200">
        <f>SUM(BB48-AZ48)</f>
        <v>3.4999999999999982</v>
      </c>
      <c r="BD48" s="268">
        <v>22.1</v>
      </c>
      <c r="BE48" s="200">
        <f>SUM(BD48-BB48)</f>
        <v>5.7000000000000028</v>
      </c>
      <c r="BF48" s="268">
        <v>31.9</v>
      </c>
      <c r="BG48" s="200">
        <f>SUM(BF48-BD48)</f>
        <v>9.7999999999999972</v>
      </c>
      <c r="BH48" s="268">
        <v>31.9</v>
      </c>
      <c r="BI48" s="200">
        <f>SUM(BH48-BF48)</f>
        <v>0</v>
      </c>
      <c r="BJ48" s="268">
        <v>38.5</v>
      </c>
      <c r="BK48" s="200">
        <f>SUM(BJ48-BH48)</f>
        <v>6.6000000000000014</v>
      </c>
      <c r="BL48" s="268">
        <v>45.3</v>
      </c>
      <c r="BM48" s="200">
        <f>SUM(BL48-BJ48)</f>
        <v>6.7999999999999972</v>
      </c>
      <c r="BN48" s="268">
        <v>50.4</v>
      </c>
      <c r="BO48" s="200">
        <f>SUM(BN48-BL48)</f>
        <v>5.1000000000000014</v>
      </c>
      <c r="BP48" s="268">
        <v>62.7</v>
      </c>
      <c r="BQ48" s="200">
        <f>SUM(BP48-BN48)</f>
        <v>12.300000000000004</v>
      </c>
      <c r="BR48" s="268">
        <v>82.3</v>
      </c>
      <c r="BS48" s="200">
        <f>SUM(BR48-BP48)</f>
        <v>19.599999999999994</v>
      </c>
      <c r="BT48" s="268">
        <v>146.6</v>
      </c>
      <c r="BU48" s="201">
        <f>SUM(BT48-BR48)</f>
        <v>64.3</v>
      </c>
      <c r="BV48" s="266">
        <v>65.599999999999994</v>
      </c>
      <c r="BW48" s="235"/>
      <c r="BX48" s="235">
        <f>Q48-BV48</f>
        <v>53.5</v>
      </c>
      <c r="BY48" s="235"/>
      <c r="BZ48" s="236">
        <f>BX48/BV48*100</f>
        <v>81.554878048780495</v>
      </c>
      <c r="CB48" s="162"/>
      <c r="CQ48" s="268" t="e">
        <f>+#REF!</f>
        <v>#REF!</v>
      </c>
      <c r="CR48" s="200" t="e">
        <f>SUM(CQ48-CO48)</f>
        <v>#REF!</v>
      </c>
      <c r="CS48" s="268" t="e">
        <f>+#REF!</f>
        <v>#REF!</v>
      </c>
      <c r="CT48" s="200" t="e">
        <f>SUM(CS48-CQ48)</f>
        <v>#REF!</v>
      </c>
      <c r="CU48" s="268" t="e">
        <f>+#REF!</f>
        <v>#REF!</v>
      </c>
      <c r="CV48" s="200" t="e">
        <f>SUM(CU48-CS48)</f>
        <v>#REF!</v>
      </c>
      <c r="CW48" s="268" t="e">
        <f>+#REF!</f>
        <v>#REF!</v>
      </c>
      <c r="CX48" s="200" t="e">
        <f>SUM(CW48-CU48)</f>
        <v>#REF!</v>
      </c>
      <c r="CY48" s="268" t="e">
        <f>+#REF!</f>
        <v>#REF!</v>
      </c>
      <c r="CZ48" s="200" t="e">
        <f>SUM(CY48-CW48)</f>
        <v>#REF!</v>
      </c>
      <c r="DA48" s="268"/>
      <c r="DB48" s="200" t="e">
        <f>SUM(DA48-CY48)</f>
        <v>#REF!</v>
      </c>
      <c r="DC48" s="268"/>
      <c r="DD48" s="200">
        <f>SUM(DC48-DA48)</f>
        <v>0</v>
      </c>
      <c r="DE48" s="268"/>
      <c r="DF48" s="200">
        <f>SUM(DE48-DC48)</f>
        <v>0</v>
      </c>
      <c r="DG48" s="268"/>
      <c r="DH48" s="201">
        <f>SUM(DG48-DE48)</f>
        <v>0</v>
      </c>
      <c r="DI48" s="268"/>
      <c r="DJ48" s="200">
        <f>SUM(DI48-DG48)</f>
        <v>0</v>
      </c>
      <c r="DK48" s="268"/>
      <c r="DL48" s="200">
        <f>SUM(DK48-DI48)</f>
        <v>0</v>
      </c>
      <c r="DM48" s="268"/>
      <c r="DN48" s="201">
        <f>SUM(DM48-DK48)</f>
        <v>0</v>
      </c>
    </row>
    <row r="49" spans="1:118" ht="36.75" x14ac:dyDescent="0.45">
      <c r="A49" s="164"/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6"/>
      <c r="AV49" s="204"/>
      <c r="AW49" s="207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200"/>
      <c r="BS49" s="200"/>
      <c r="BT49" s="200"/>
      <c r="BU49" s="201"/>
      <c r="BV49" s="203"/>
      <c r="BW49" s="168"/>
      <c r="BZ49" s="308"/>
      <c r="CB49" s="162"/>
      <c r="CQ49" s="200"/>
      <c r="CR49" s="200"/>
      <c r="CS49" s="200"/>
      <c r="CT49" s="200"/>
      <c r="CU49" s="200"/>
      <c r="CV49" s="200"/>
      <c r="CW49" s="200"/>
      <c r="CX49" s="200"/>
      <c r="CY49" s="200"/>
      <c r="CZ49" s="200"/>
      <c r="DA49" s="200"/>
      <c r="DB49" s="200"/>
      <c r="DC49" s="200"/>
      <c r="DD49" s="200"/>
      <c r="DE49" s="200"/>
      <c r="DF49" s="200"/>
      <c r="DG49" s="200"/>
      <c r="DH49" s="201"/>
      <c r="DI49" s="200"/>
      <c r="DJ49" s="200"/>
      <c r="DK49" s="200"/>
      <c r="DL49" s="200"/>
      <c r="DM49" s="200"/>
      <c r="DN49" s="201"/>
    </row>
    <row r="50" spans="1:118" s="221" customFormat="1" ht="36.75" x14ac:dyDescent="0.45">
      <c r="A50" s="297" t="s">
        <v>134</v>
      </c>
      <c r="B50" s="210">
        <f>SUM(B47-B48)</f>
        <v>5.6</v>
      </c>
      <c r="C50" s="210">
        <f>SUM(C47-C48)</f>
        <v>16</v>
      </c>
      <c r="D50" s="210">
        <f>SUM(C50-B50)</f>
        <v>10.4</v>
      </c>
      <c r="E50" s="210">
        <f>SUM(E47-E48)</f>
        <v>416.59999999999997</v>
      </c>
      <c r="F50" s="210">
        <f t="shared" si="0"/>
        <v>400.59999999999997</v>
      </c>
      <c r="G50" s="210">
        <f>SUM(G47-G48)</f>
        <v>713.59999999999991</v>
      </c>
      <c r="H50" s="210">
        <f t="shared" si="1"/>
        <v>296.99999999999994</v>
      </c>
      <c r="I50" s="210">
        <f>SUM(I47-I48)</f>
        <v>716.1</v>
      </c>
      <c r="J50" s="210">
        <f t="shared" si="2"/>
        <v>2.5000000000001137</v>
      </c>
      <c r="K50" s="210">
        <f>SUM(K47-K48)</f>
        <v>725</v>
      </c>
      <c r="L50" s="210">
        <f t="shared" si="3"/>
        <v>8.8999999999999773</v>
      </c>
      <c r="M50" s="210">
        <f>SUM(M47-M48)</f>
        <v>721.5</v>
      </c>
      <c r="N50" s="210">
        <f t="shared" si="4"/>
        <v>-3.5</v>
      </c>
      <c r="O50" s="210">
        <f>SUM(O47-O48)</f>
        <v>727.30000000000007</v>
      </c>
      <c r="P50" s="210">
        <f t="shared" si="5"/>
        <v>5.8000000000000682</v>
      </c>
      <c r="Q50" s="210">
        <f>SUM(Q47-Q48)</f>
        <v>751.1</v>
      </c>
      <c r="R50" s="210">
        <f t="shared" si="6"/>
        <v>23.799999999999955</v>
      </c>
      <c r="S50" s="210">
        <f>SUM(S47-S48)</f>
        <v>761.3</v>
      </c>
      <c r="T50" s="210">
        <f>SUM(S50-Q50)</f>
        <v>10.199999999999932</v>
      </c>
      <c r="U50" s="210">
        <f>SUM(U47-U48)</f>
        <v>762.2</v>
      </c>
      <c r="V50" s="210">
        <f>SUM(U50-S50)</f>
        <v>0.90000000000009095</v>
      </c>
      <c r="W50" s="210">
        <f>SUM(W47-W48)</f>
        <v>762.80000000000007</v>
      </c>
      <c r="X50" s="211">
        <f>SUM(W50-U50)</f>
        <v>0.60000000000002274</v>
      </c>
      <c r="Y50" s="211">
        <f>SUM(Y47-Y48)</f>
        <v>10.8</v>
      </c>
      <c r="Z50" s="211">
        <f>SUM(Y50-W50)</f>
        <v>-752.00000000000011</v>
      </c>
      <c r="AA50" s="211">
        <f>SUM(AA47-AA48)</f>
        <v>31.3</v>
      </c>
      <c r="AB50" s="211">
        <f>SUM(AA50-Y50)</f>
        <v>20.5</v>
      </c>
      <c r="AC50" s="211"/>
      <c r="AD50" s="211">
        <f>SUM(AD47-AD48)</f>
        <v>47.4</v>
      </c>
      <c r="AE50" s="211">
        <f>SUM(AD50-AA50)</f>
        <v>16.099999999999998</v>
      </c>
      <c r="AF50" s="211">
        <f>SUM(AF47-AF48)</f>
        <v>27</v>
      </c>
      <c r="AG50" s="211">
        <f>SUM(AF50-AD50)</f>
        <v>-20.399999999999999</v>
      </c>
      <c r="AH50" s="211">
        <f>SUM(AH47-AH48)</f>
        <v>73.2</v>
      </c>
      <c r="AI50" s="211">
        <f>SUM(AH50-AF50)</f>
        <v>46.2</v>
      </c>
      <c r="AJ50" s="211">
        <f>SUM(AJ47-AJ48)</f>
        <v>133.9</v>
      </c>
      <c r="AK50" s="211">
        <f>SUM(AJ50-AH50)</f>
        <v>60.7</v>
      </c>
      <c r="AL50" s="211">
        <f>SUM(AL47-AL48)</f>
        <v>150.5</v>
      </c>
      <c r="AM50" s="211">
        <f>SUM(AL50-AJ50)</f>
        <v>16.599999999999994</v>
      </c>
      <c r="AN50" s="211">
        <f>SUM(AN47-AN48)</f>
        <v>136.6</v>
      </c>
      <c r="AO50" s="211">
        <f>SUM(AN50-AL50)</f>
        <v>-13.900000000000006</v>
      </c>
      <c r="AP50" s="211">
        <f>SUM(AP47-AP48)</f>
        <v>137.69999999999999</v>
      </c>
      <c r="AQ50" s="211">
        <f>SUM(AP50-AN50)</f>
        <v>1.0999999999999943</v>
      </c>
      <c r="AR50" s="211">
        <f>SUM(AR47-AR48)</f>
        <v>137.30000000000001</v>
      </c>
      <c r="AS50" s="211">
        <f>SUM(AR50-AP50)</f>
        <v>-0.39999999999997726</v>
      </c>
      <c r="AT50" s="211">
        <f>SUM(AT47-AT48)</f>
        <v>147.69999999999999</v>
      </c>
      <c r="AU50" s="213">
        <f>SUM(AT50-AR50)</f>
        <v>10.399999999999977</v>
      </c>
      <c r="AV50" s="211">
        <f>SUM(AV47-AV48)</f>
        <v>175.7</v>
      </c>
      <c r="AW50" s="214">
        <f>SUM(AV50-AT50)</f>
        <v>28</v>
      </c>
      <c r="AX50" s="254">
        <f>SUM(AX47-AX48)</f>
        <v>10.199999999999999</v>
      </c>
      <c r="AY50" s="215">
        <f>SUM(AX50-AW50)</f>
        <v>-17.8</v>
      </c>
      <c r="AZ50" s="215">
        <f>SUM(AZ47-AZ48)</f>
        <v>27.6</v>
      </c>
      <c r="BA50" s="254">
        <f>SUM(AZ50-AX50)</f>
        <v>17.400000000000002</v>
      </c>
      <c r="BB50" s="215">
        <f>SUM(BB47-BB48)</f>
        <v>41.9</v>
      </c>
      <c r="BC50" s="254">
        <f>SUM(BB50-AZ50)</f>
        <v>14.299999999999997</v>
      </c>
      <c r="BD50" s="215">
        <f>SUM(BD47-BD48)</f>
        <v>64.900000000000006</v>
      </c>
      <c r="BE50" s="255">
        <f>SUM(BD50-BB50)</f>
        <v>23.000000000000007</v>
      </c>
      <c r="BF50" s="215">
        <f>SUM(BF47-BF48)</f>
        <v>72.5</v>
      </c>
      <c r="BG50" s="255">
        <f>SUM(BF50-BD50)</f>
        <v>7.5999999999999943</v>
      </c>
      <c r="BH50" s="215">
        <f>SUM(BH47-BH48)</f>
        <v>154.9</v>
      </c>
      <c r="BI50" s="255">
        <f>SUM(BH50-BF50)</f>
        <v>82.4</v>
      </c>
      <c r="BJ50" s="215">
        <f>SUM(BJ47-BJ48)</f>
        <v>161.80000000000001</v>
      </c>
      <c r="BK50" s="255">
        <f>SUM(BJ50-BH50)</f>
        <v>6.9000000000000057</v>
      </c>
      <c r="BL50" s="215">
        <f>SUM(BL47-BL48)</f>
        <v>168.3</v>
      </c>
      <c r="BM50" s="255">
        <f>SUM(BL50-BJ50)</f>
        <v>6.5</v>
      </c>
      <c r="BN50" s="215">
        <f>SUM(BN47-BN48)</f>
        <v>176.2</v>
      </c>
      <c r="BO50" s="255">
        <f>SUM(BN50-BL50)</f>
        <v>7.8999999999999773</v>
      </c>
      <c r="BP50" s="215">
        <f>SUM(BP47-BP48)</f>
        <v>177.2</v>
      </c>
      <c r="BQ50" s="255">
        <f>SUM(BP50-BN50)</f>
        <v>1</v>
      </c>
      <c r="BR50" s="215">
        <f>SUM(BR47-BR48)</f>
        <v>165.10000000000002</v>
      </c>
      <c r="BS50" s="255">
        <f>SUM(BR50-BP50)</f>
        <v>-12.099999999999966</v>
      </c>
      <c r="BT50" s="215">
        <f>SUM(BT47-BT48)</f>
        <v>210.00000000000003</v>
      </c>
      <c r="BU50" s="256">
        <f>SUM(BT50-BR50)</f>
        <v>44.900000000000006</v>
      </c>
      <c r="BV50" s="210">
        <f>SUM(BV47-BV48)</f>
        <v>129.20000000000002</v>
      </c>
      <c r="BW50" s="118"/>
      <c r="BX50" s="217">
        <f>Q50-BV50</f>
        <v>621.9</v>
      </c>
      <c r="BY50" s="218"/>
      <c r="BZ50" s="219">
        <f>BX50/BV50*100</f>
        <v>481.34674922600612</v>
      </c>
      <c r="CA50" s="118"/>
      <c r="CB50" s="220"/>
      <c r="CC50" s="118"/>
      <c r="CQ50" s="215" t="e">
        <f>SUM(CQ47-CQ48)</f>
        <v>#REF!</v>
      </c>
      <c r="CR50" s="255" t="e">
        <f>SUM(CQ50-CO50)</f>
        <v>#REF!</v>
      </c>
      <c r="CS50" s="215" t="e">
        <f>SUM(CS47-CS48)</f>
        <v>#REF!</v>
      </c>
      <c r="CT50" s="255" t="e">
        <f>SUM(CS50-CQ50)</f>
        <v>#REF!</v>
      </c>
      <c r="CU50" s="215" t="e">
        <f>SUM(CU47-CU48)</f>
        <v>#REF!</v>
      </c>
      <c r="CV50" s="255" t="e">
        <f>SUM(CU50-CS50)</f>
        <v>#REF!</v>
      </c>
      <c r="CW50" s="215" t="e">
        <f>SUM(CW47-CW48)</f>
        <v>#REF!</v>
      </c>
      <c r="CX50" s="255" t="e">
        <f>SUM(CW50-CU50)</f>
        <v>#REF!</v>
      </c>
      <c r="CY50" s="215" t="e">
        <f>SUM(CY47-CY48)</f>
        <v>#REF!</v>
      </c>
      <c r="CZ50" s="255" t="e">
        <f>SUM(CY50-CW50)</f>
        <v>#REF!</v>
      </c>
      <c r="DA50" s="215"/>
      <c r="DB50" s="255" t="e">
        <f>SUM(DA50-CY50)</f>
        <v>#REF!</v>
      </c>
      <c r="DC50" s="215"/>
      <c r="DD50" s="255">
        <f>SUM(DC50-DA50)</f>
        <v>0</v>
      </c>
      <c r="DE50" s="215"/>
      <c r="DF50" s="255">
        <f>SUM(DE50-DC50)</f>
        <v>0</v>
      </c>
      <c r="DG50" s="215"/>
      <c r="DH50" s="256">
        <f>SUM(DG50-DE50)</f>
        <v>0</v>
      </c>
      <c r="DI50" s="215"/>
      <c r="DJ50" s="255">
        <f>SUM(DI50-DG50)</f>
        <v>0</v>
      </c>
      <c r="DK50" s="215"/>
      <c r="DL50" s="255">
        <f>SUM(DK50-DI50)</f>
        <v>0</v>
      </c>
      <c r="DM50" s="215"/>
      <c r="DN50" s="256">
        <f>SUM(DM50-DK50)</f>
        <v>0</v>
      </c>
    </row>
    <row r="51" spans="1:118" ht="36.75" x14ac:dyDescent="0.45">
      <c r="A51" s="164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6"/>
      <c r="AV51" s="204"/>
      <c r="AW51" s="207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1"/>
      <c r="BV51" s="203"/>
      <c r="BW51" s="168"/>
      <c r="BZ51" s="170"/>
      <c r="CB51" s="162"/>
      <c r="CQ51" s="200"/>
      <c r="CR51" s="200"/>
      <c r="CS51" s="200"/>
      <c r="CT51" s="200"/>
      <c r="CU51" s="200"/>
      <c r="CV51" s="200"/>
      <c r="CW51" s="200"/>
      <c r="CX51" s="200"/>
      <c r="CY51" s="200"/>
      <c r="CZ51" s="200"/>
      <c r="DA51" s="200"/>
      <c r="DB51" s="200"/>
      <c r="DC51" s="200"/>
      <c r="DD51" s="200"/>
      <c r="DE51" s="200"/>
      <c r="DF51" s="200"/>
      <c r="DG51" s="200"/>
      <c r="DH51" s="201"/>
      <c r="DI51" s="200"/>
      <c r="DJ51" s="200"/>
      <c r="DK51" s="200"/>
      <c r="DL51" s="200"/>
      <c r="DM51" s="200"/>
      <c r="DN51" s="201"/>
    </row>
    <row r="52" spans="1:118" ht="36.75" x14ac:dyDescent="0.45">
      <c r="A52" s="247" t="s">
        <v>108</v>
      </c>
      <c r="B52" s="248">
        <f>B43+B50</f>
        <v>478.50000000000006</v>
      </c>
      <c r="C52" s="249">
        <f>C43+C50</f>
        <v>1022.9000000000001</v>
      </c>
      <c r="D52" s="224">
        <f>SUM(C52-B52)</f>
        <v>544.40000000000009</v>
      </c>
      <c r="E52" s="249">
        <f>E43+E50</f>
        <v>1538.3000000000004</v>
      </c>
      <c r="F52" s="224">
        <f t="shared" si="0"/>
        <v>515.40000000000032</v>
      </c>
      <c r="G52" s="249">
        <f>G43+G50</f>
        <v>2093</v>
      </c>
      <c r="H52" s="224">
        <f t="shared" si="1"/>
        <v>554.69999999999959</v>
      </c>
      <c r="I52" s="249">
        <f>I43+I50</f>
        <v>2684.2000000000003</v>
      </c>
      <c r="J52" s="224">
        <f t="shared" si="2"/>
        <v>591.20000000000027</v>
      </c>
      <c r="K52" s="249">
        <f>K43+K50</f>
        <v>3097.9</v>
      </c>
      <c r="L52" s="224">
        <f t="shared" si="3"/>
        <v>413.69999999999982</v>
      </c>
      <c r="M52" s="249">
        <f>M43+M50</f>
        <v>3676.7999999999997</v>
      </c>
      <c r="N52" s="224">
        <f t="shared" si="4"/>
        <v>578.89999999999964</v>
      </c>
      <c r="O52" s="249">
        <f>O43+O50</f>
        <v>4333.9000000000015</v>
      </c>
      <c r="P52" s="224">
        <f t="shared" si="5"/>
        <v>657.10000000000173</v>
      </c>
      <c r="Q52" s="249">
        <f>Q43+Q50</f>
        <v>4939.3</v>
      </c>
      <c r="R52" s="224">
        <f t="shared" si="6"/>
        <v>605.39999999999873</v>
      </c>
      <c r="S52" s="249">
        <f>S43+S50</f>
        <v>5378.5999999999995</v>
      </c>
      <c r="T52" s="224">
        <f>SUM(S52-Q52)</f>
        <v>439.29999999999927</v>
      </c>
      <c r="U52" s="249">
        <f>U43+U50</f>
        <v>6032.8000000000011</v>
      </c>
      <c r="V52" s="224">
        <f>SUM(U52-S52)</f>
        <v>654.20000000000164</v>
      </c>
      <c r="W52" s="249">
        <f>W43+W50</f>
        <v>7011.8000000000038</v>
      </c>
      <c r="X52" s="212">
        <f>SUM(W52-U52)</f>
        <v>979.00000000000273</v>
      </c>
      <c r="Y52" s="250">
        <f>Y43+Y50</f>
        <v>801.39999999999975</v>
      </c>
      <c r="Z52" s="212">
        <f>SUM(Y52-W52)</f>
        <v>-6210.4000000000042</v>
      </c>
      <c r="AA52" s="251">
        <f>AA43+AA50</f>
        <v>1348.6000000000004</v>
      </c>
      <c r="AB52" s="212">
        <f>SUM(AA52-Y52)</f>
        <v>547.20000000000061</v>
      </c>
      <c r="AC52" s="251"/>
      <c r="AD52" s="251">
        <f>AD43+AD50</f>
        <v>2052.9</v>
      </c>
      <c r="AE52" s="212">
        <f>SUM(AD52-AA52)</f>
        <v>704.29999999999973</v>
      </c>
      <c r="AF52" s="251">
        <f>AF43+AF50</f>
        <v>2628.4</v>
      </c>
      <c r="AG52" s="204">
        <f>SUM(AF52-AD52)</f>
        <v>575.5</v>
      </c>
      <c r="AH52" s="251">
        <f>AH43+AH50</f>
        <v>3322.7000000000007</v>
      </c>
      <c r="AI52" s="204">
        <f>SUM(AH52-AF52)</f>
        <v>694.30000000000064</v>
      </c>
      <c r="AJ52" s="251">
        <f>AJ43+AJ50</f>
        <v>3886.2000000000007</v>
      </c>
      <c r="AK52" s="204">
        <f>SUM(AJ52-AH52)</f>
        <v>563.5</v>
      </c>
      <c r="AL52" s="251">
        <f>AL43+AL50</f>
        <v>4650.3999999999996</v>
      </c>
      <c r="AM52" s="204">
        <f>SUM(AL52-AJ52)</f>
        <v>764.19999999999891</v>
      </c>
      <c r="AN52" s="251">
        <f>AN43+AN50</f>
        <v>5449.2000000000016</v>
      </c>
      <c r="AO52" s="204">
        <f>SUM(AN52-AL52)</f>
        <v>798.800000000002</v>
      </c>
      <c r="AP52" s="251">
        <f>AP43+AP50</f>
        <v>6143.6000000000022</v>
      </c>
      <c r="AQ52" s="204">
        <f>SUM(AP52-AN52)</f>
        <v>694.40000000000055</v>
      </c>
      <c r="AR52" s="251">
        <f>AR43+AR50</f>
        <v>6661.4</v>
      </c>
      <c r="AS52" s="204">
        <f>SUM(AR52-AP52)</f>
        <v>517.79999999999745</v>
      </c>
      <c r="AT52" s="251">
        <f>AT43+AT50</f>
        <v>7233.9000000000024</v>
      </c>
      <c r="AU52" s="206">
        <f>SUM(AT52-AR52)</f>
        <v>572.50000000000273</v>
      </c>
      <c r="AV52" s="250">
        <f>AV43+AV50</f>
        <v>8667.3000000000065</v>
      </c>
      <c r="AW52" s="227">
        <f>SUM(AV52-AT52)</f>
        <v>1433.4000000000042</v>
      </c>
      <c r="AX52" s="300">
        <f>AX43+AX50</f>
        <v>713.30000000000041</v>
      </c>
      <c r="AY52" s="229">
        <f>SUM(AX52-AW52)</f>
        <v>-720.10000000000377</v>
      </c>
      <c r="AZ52" s="300">
        <f>AZ43+AZ50</f>
        <v>1362.3999999999996</v>
      </c>
      <c r="BA52" s="229">
        <f>SUM(AZ52-AX52)</f>
        <v>649.09999999999923</v>
      </c>
      <c r="BB52" s="300">
        <f>BB43+BB50</f>
        <v>2014.7999999999997</v>
      </c>
      <c r="BC52" s="229">
        <f>SUM(BB52-AZ52)</f>
        <v>652.40000000000009</v>
      </c>
      <c r="BD52" s="300">
        <f>BD43+BD50</f>
        <v>2772.5000000000009</v>
      </c>
      <c r="BE52" s="229">
        <f>SUM(BD52-BB52)</f>
        <v>757.70000000000118</v>
      </c>
      <c r="BF52" s="300">
        <f>BF43+BF50</f>
        <v>3473.800000000002</v>
      </c>
      <c r="BG52" s="229">
        <f>SUM(BF52-BD52)</f>
        <v>701.30000000000109</v>
      </c>
      <c r="BH52" s="300">
        <f>BH43+BH50</f>
        <v>4263.2000000000016</v>
      </c>
      <c r="BI52" s="229">
        <f>SUM(BH52-BF52)</f>
        <v>789.39999999999964</v>
      </c>
      <c r="BJ52" s="300">
        <f>BJ43+BJ50</f>
        <v>5069.4000000000024</v>
      </c>
      <c r="BK52" s="229">
        <f>SUM(BJ52-BH52)</f>
        <v>806.20000000000073</v>
      </c>
      <c r="BL52" s="300">
        <f>BL43+BL50</f>
        <v>5892.4000000000005</v>
      </c>
      <c r="BM52" s="229">
        <f>SUM(BL52-BJ52)</f>
        <v>822.99999999999818</v>
      </c>
      <c r="BN52" s="300">
        <f>BN43+BN50</f>
        <v>6653.3</v>
      </c>
      <c r="BO52" s="229">
        <f>SUM(BN52-BL52)</f>
        <v>760.89999999999964</v>
      </c>
      <c r="BP52" s="300">
        <f>BP43+BP50</f>
        <v>7342.3000000000029</v>
      </c>
      <c r="BQ52" s="229">
        <f>SUM(BP52-BN52)</f>
        <v>689.00000000000273</v>
      </c>
      <c r="BR52" s="300">
        <f>BR43+BR50</f>
        <v>7970.4000000000015</v>
      </c>
      <c r="BS52" s="229">
        <f>SUM(BR52-BP52)</f>
        <v>628.09999999999854</v>
      </c>
      <c r="BT52" s="300">
        <f>BT43+BT50</f>
        <v>9503.7999999999938</v>
      </c>
      <c r="BU52" s="230">
        <f>SUM(BT52-BR52)</f>
        <v>1533.3999999999924</v>
      </c>
      <c r="BV52" s="249">
        <f>BV43+BV50</f>
        <v>3158.2999999999993</v>
      </c>
      <c r="BW52" s="112"/>
      <c r="BX52" s="218">
        <f>Q52-BV52</f>
        <v>1781.0000000000009</v>
      </c>
      <c r="BY52" s="235"/>
      <c r="BZ52" s="236">
        <f>BX52/BV52*100</f>
        <v>56.391096475952295</v>
      </c>
      <c r="CA52" s="112"/>
      <c r="CB52" s="257"/>
      <c r="CC52" s="112"/>
      <c r="CQ52" s="300" t="e">
        <f>CQ43+CQ50</f>
        <v>#REF!</v>
      </c>
      <c r="CR52" s="229" t="e">
        <f>SUM(CQ52-CO52)</f>
        <v>#REF!</v>
      </c>
      <c r="CS52" s="300" t="e">
        <f>CS43+CS50</f>
        <v>#REF!</v>
      </c>
      <c r="CT52" s="229" t="e">
        <f>SUM(CS52-CQ52)</f>
        <v>#REF!</v>
      </c>
      <c r="CU52" s="300" t="e">
        <f>CU43+CU50</f>
        <v>#REF!</v>
      </c>
      <c r="CV52" s="229" t="e">
        <f>SUM(CU52-CS52)</f>
        <v>#REF!</v>
      </c>
      <c r="CW52" s="300" t="e">
        <f>CW43+CW50</f>
        <v>#REF!</v>
      </c>
      <c r="CX52" s="229" t="e">
        <f>SUM(CW52-CU52)</f>
        <v>#REF!</v>
      </c>
      <c r="CY52" s="300" t="e">
        <f>CY43+CY50</f>
        <v>#REF!</v>
      </c>
      <c r="CZ52" s="229" t="e">
        <f>SUM(CY52-CW52)</f>
        <v>#REF!</v>
      </c>
      <c r="DA52" s="300"/>
      <c r="DB52" s="229" t="e">
        <f>SUM(DA52-CY52)</f>
        <v>#REF!</v>
      </c>
      <c r="DC52" s="300"/>
      <c r="DD52" s="229">
        <f>SUM(DC52-DA52)</f>
        <v>0</v>
      </c>
      <c r="DE52" s="300"/>
      <c r="DF52" s="229">
        <f>SUM(DE52-DC52)</f>
        <v>0</v>
      </c>
      <c r="DG52" s="300"/>
      <c r="DH52" s="230">
        <f>SUM(DG52-DE52)</f>
        <v>0</v>
      </c>
      <c r="DI52" s="300"/>
      <c r="DJ52" s="229">
        <f>SUM(DI52-DG52)</f>
        <v>0</v>
      </c>
      <c r="DK52" s="300"/>
      <c r="DL52" s="229">
        <f>SUM(DK52-DI52)</f>
        <v>0</v>
      </c>
      <c r="DM52" s="300"/>
      <c r="DN52" s="230">
        <f>SUM(DM52-DK52)</f>
        <v>0</v>
      </c>
    </row>
    <row r="53" spans="1:118" ht="36.75" x14ac:dyDescent="0.45">
      <c r="A53" s="269" t="s">
        <v>109</v>
      </c>
      <c r="B53" s="266">
        <v>135.19999999999999</v>
      </c>
      <c r="C53" s="266">
        <v>284.5</v>
      </c>
      <c r="D53" s="203">
        <f>SUM(C53-B53)</f>
        <v>149.30000000000001</v>
      </c>
      <c r="E53" s="266">
        <v>535.9</v>
      </c>
      <c r="F53" s="203">
        <f t="shared" si="0"/>
        <v>251.39999999999998</v>
      </c>
      <c r="G53" s="266">
        <v>754.8</v>
      </c>
      <c r="H53" s="203">
        <f t="shared" si="1"/>
        <v>218.89999999999998</v>
      </c>
      <c r="I53" s="266">
        <v>919.4</v>
      </c>
      <c r="J53" s="203">
        <f t="shared" si="2"/>
        <v>164.60000000000002</v>
      </c>
      <c r="K53" s="266">
        <v>1037.9000000000001</v>
      </c>
      <c r="L53" s="203">
        <f t="shared" si="3"/>
        <v>118.50000000000011</v>
      </c>
      <c r="M53" s="266">
        <v>1188.2</v>
      </c>
      <c r="N53" s="203">
        <f t="shared" si="4"/>
        <v>150.29999999999995</v>
      </c>
      <c r="O53" s="266">
        <v>1352.1</v>
      </c>
      <c r="P53" s="203">
        <f t="shared" si="5"/>
        <v>163.89999999999986</v>
      </c>
      <c r="Q53" s="266">
        <v>1505.2</v>
      </c>
      <c r="R53" s="203">
        <f t="shared" si="6"/>
        <v>153.10000000000014</v>
      </c>
      <c r="S53" s="266">
        <v>1635.6</v>
      </c>
      <c r="T53" s="203">
        <f>SUM(S53-Q53)</f>
        <v>130.39999999999986</v>
      </c>
      <c r="U53" s="266">
        <v>1788.3</v>
      </c>
      <c r="V53" s="203">
        <f>SUM(U53-S53)</f>
        <v>152.70000000000005</v>
      </c>
      <c r="W53" s="266">
        <v>2069.1</v>
      </c>
      <c r="X53" s="204">
        <f>SUM(W53-U53)</f>
        <v>280.79999999999995</v>
      </c>
      <c r="Y53" s="267">
        <v>194</v>
      </c>
      <c r="Z53" s="204">
        <f>SUM(Y53-W53)</f>
        <v>-1875.1</v>
      </c>
      <c r="AA53" s="267">
        <v>325.60000000000002</v>
      </c>
      <c r="AB53" s="204">
        <f>SUM(AA53-Y53)</f>
        <v>131.60000000000002</v>
      </c>
      <c r="AC53" s="267"/>
      <c r="AD53" s="267">
        <v>495.2</v>
      </c>
      <c r="AE53" s="204">
        <f>SUM(AD53-AA53)</f>
        <v>169.59999999999997</v>
      </c>
      <c r="AF53" s="267">
        <v>638.29999999999995</v>
      </c>
      <c r="AG53" s="204">
        <f>SUM(AF53-AD53)</f>
        <v>143.09999999999997</v>
      </c>
      <c r="AH53" s="267">
        <v>797.4</v>
      </c>
      <c r="AI53" s="204">
        <f>SUM(AH53-AF53)</f>
        <v>159.10000000000002</v>
      </c>
      <c r="AJ53" s="267">
        <v>965.5</v>
      </c>
      <c r="AK53" s="204">
        <f>SUM(AJ53-AH53)</f>
        <v>168.10000000000002</v>
      </c>
      <c r="AL53" s="267">
        <v>1150.0999999999999</v>
      </c>
      <c r="AM53" s="204">
        <f>SUM(AL53-AJ53)</f>
        <v>184.59999999999991</v>
      </c>
      <c r="AN53" s="267">
        <v>1342.7</v>
      </c>
      <c r="AO53" s="204">
        <f>SUM(AN53-AL53)</f>
        <v>192.60000000000014</v>
      </c>
      <c r="AP53" s="267">
        <v>1510.4</v>
      </c>
      <c r="AQ53" s="204">
        <f>SUM(AP53-AN53)</f>
        <v>167.70000000000005</v>
      </c>
      <c r="AR53" s="267">
        <v>1654.3</v>
      </c>
      <c r="AS53" s="204">
        <f>SUM(AR53-AP53)</f>
        <v>143.89999999999986</v>
      </c>
      <c r="AT53" s="267">
        <v>2095</v>
      </c>
      <c r="AU53" s="206">
        <f>SUM(AT53-AR53)</f>
        <v>440.70000000000005</v>
      </c>
      <c r="AV53" s="267">
        <v>-2170.6999999999998</v>
      </c>
      <c r="AW53" s="207">
        <f>SUM(AV53-AT53)</f>
        <v>-4265.7</v>
      </c>
      <c r="AX53" s="268">
        <v>-174.9</v>
      </c>
      <c r="AY53" s="241">
        <f>SUM(AX53-AW53)</f>
        <v>4090.7999999999997</v>
      </c>
      <c r="AZ53" s="268">
        <v>-334.1</v>
      </c>
      <c r="BA53" s="200">
        <f>SUM(AZ53-AX53)</f>
        <v>-159.20000000000002</v>
      </c>
      <c r="BB53" s="268">
        <v>-507</v>
      </c>
      <c r="BC53" s="200">
        <f>SUM(BB53-AZ53)</f>
        <v>-172.89999999999998</v>
      </c>
      <c r="BD53" s="268">
        <v>-713.3</v>
      </c>
      <c r="BE53" s="200">
        <f>SUM(BD53-BB53)</f>
        <v>-206.29999999999995</v>
      </c>
      <c r="BF53" s="268">
        <v>-894.2</v>
      </c>
      <c r="BG53" s="200">
        <f>SUM(BF53-BD53)</f>
        <v>-180.90000000000009</v>
      </c>
      <c r="BH53" s="268">
        <v>-1096.5999999999999</v>
      </c>
      <c r="BI53" s="200">
        <f>SUM(BH53-BF53)</f>
        <v>-202.39999999999986</v>
      </c>
      <c r="BJ53" s="268">
        <v>-1294.2</v>
      </c>
      <c r="BK53" s="200">
        <f>SUM(BJ53-BH53)</f>
        <v>-197.60000000000014</v>
      </c>
      <c r="BL53" s="268">
        <v>-1499.3</v>
      </c>
      <c r="BM53" s="200">
        <f>SUM(BL53-BJ53)</f>
        <v>-205.09999999999991</v>
      </c>
      <c r="BN53" s="268">
        <v>-1686.1</v>
      </c>
      <c r="BO53" s="200">
        <f>SUM(BN53-BL53)</f>
        <v>-186.79999999999995</v>
      </c>
      <c r="BP53" s="268">
        <v>-1872.2</v>
      </c>
      <c r="BQ53" s="200">
        <f>SUM(BP53-BN53)</f>
        <v>-186.10000000000014</v>
      </c>
      <c r="BR53" s="268">
        <v>-2038</v>
      </c>
      <c r="BS53" s="200">
        <f>SUM(BR53-BP53)</f>
        <v>-165.79999999999995</v>
      </c>
      <c r="BT53" s="268">
        <v>-2412.3000000000002</v>
      </c>
      <c r="BU53" s="201">
        <f>SUM(BT53-BR53)</f>
        <v>-374.30000000000018</v>
      </c>
      <c r="BV53" s="266">
        <v>775.3</v>
      </c>
      <c r="BW53" s="235"/>
      <c r="BX53" s="235">
        <f>Q53-BV53</f>
        <v>729.90000000000009</v>
      </c>
      <c r="BY53" s="235"/>
      <c r="BZ53" s="236">
        <f>BX53/BV53*100</f>
        <v>94.144202244292558</v>
      </c>
      <c r="CB53" s="162"/>
      <c r="CQ53" s="268" t="e">
        <f>-#REF!</f>
        <v>#REF!</v>
      </c>
      <c r="CR53" s="200" t="e">
        <f>SUM(CQ53-CO53)</f>
        <v>#REF!</v>
      </c>
      <c r="CS53" s="268" t="e">
        <f>-#REF!</f>
        <v>#REF!</v>
      </c>
      <c r="CT53" s="200" t="e">
        <f>SUM(CS53-CQ53)</f>
        <v>#REF!</v>
      </c>
      <c r="CU53" s="268" t="e">
        <f>-#REF!</f>
        <v>#REF!</v>
      </c>
      <c r="CV53" s="200" t="e">
        <f>SUM(CU53-CS53)</f>
        <v>#REF!</v>
      </c>
      <c r="CW53" s="268" t="e">
        <f>-#REF!</f>
        <v>#REF!</v>
      </c>
      <c r="CX53" s="200" t="e">
        <f>SUM(CW53-CU53)</f>
        <v>#REF!</v>
      </c>
      <c r="CY53" s="268" t="e">
        <f>-#REF!</f>
        <v>#REF!</v>
      </c>
      <c r="CZ53" s="200" t="e">
        <f>SUM(CY53-CW53)</f>
        <v>#REF!</v>
      </c>
      <c r="DA53" s="268"/>
      <c r="DB53" s="200" t="e">
        <f>SUM(DA53-CY53)</f>
        <v>#REF!</v>
      </c>
      <c r="DC53" s="268"/>
      <c r="DD53" s="200">
        <f>SUM(DC53-DA53)</f>
        <v>0</v>
      </c>
      <c r="DE53" s="268"/>
      <c r="DF53" s="200">
        <f>SUM(DE53-DC53)</f>
        <v>0</v>
      </c>
      <c r="DG53" s="268"/>
      <c r="DH53" s="201">
        <f>SUM(DG53-DE53)</f>
        <v>0</v>
      </c>
      <c r="DI53" s="268"/>
      <c r="DJ53" s="200">
        <f>SUM(DI53-DG53)</f>
        <v>0</v>
      </c>
      <c r="DK53" s="268"/>
      <c r="DL53" s="200">
        <f>SUM(DK53-DI53)</f>
        <v>0</v>
      </c>
      <c r="DM53" s="268"/>
      <c r="DN53" s="201">
        <f>SUM(DM53-DK53)</f>
        <v>0</v>
      </c>
    </row>
    <row r="54" spans="1:118" ht="37.5" thickBot="1" x14ac:dyDescent="0.5">
      <c r="A54" s="309" t="s">
        <v>111</v>
      </c>
      <c r="B54" s="310">
        <f>SUM(B52-B53)</f>
        <v>343.30000000000007</v>
      </c>
      <c r="C54" s="311">
        <f>SUM(C52-C53)</f>
        <v>738.40000000000009</v>
      </c>
      <c r="D54" s="312">
        <f>SUM(C54-B54)</f>
        <v>395.1</v>
      </c>
      <c r="E54" s="311">
        <f>SUM(E52-E53)</f>
        <v>1002.4000000000004</v>
      </c>
      <c r="F54" s="312">
        <f t="shared" si="0"/>
        <v>264.00000000000034</v>
      </c>
      <c r="G54" s="311">
        <f>SUM(G52-G53)</f>
        <v>1338.2</v>
      </c>
      <c r="H54" s="312">
        <f t="shared" si="1"/>
        <v>335.79999999999961</v>
      </c>
      <c r="I54" s="311">
        <f>SUM(I52-I53)</f>
        <v>1764.8000000000002</v>
      </c>
      <c r="J54" s="312">
        <f t="shared" si="2"/>
        <v>426.60000000000014</v>
      </c>
      <c r="K54" s="311">
        <f>SUM(K52-K53)</f>
        <v>2060</v>
      </c>
      <c r="L54" s="312">
        <f t="shared" si="3"/>
        <v>295.19999999999982</v>
      </c>
      <c r="M54" s="311">
        <f>SUM(M52-M53)</f>
        <v>2488.5999999999995</v>
      </c>
      <c r="N54" s="312">
        <f t="shared" si="4"/>
        <v>428.59999999999945</v>
      </c>
      <c r="O54" s="311">
        <f>SUM(O52-O53)</f>
        <v>2981.8000000000015</v>
      </c>
      <c r="P54" s="312">
        <f t="shared" si="5"/>
        <v>493.20000000000209</v>
      </c>
      <c r="Q54" s="311">
        <f>SUM(Q52-Q53)</f>
        <v>3434.1000000000004</v>
      </c>
      <c r="R54" s="312">
        <f t="shared" si="6"/>
        <v>452.29999999999882</v>
      </c>
      <c r="S54" s="311">
        <f>SUM(S52-S53)</f>
        <v>3742.9999999999995</v>
      </c>
      <c r="T54" s="312">
        <f>SUM(S54-Q54)</f>
        <v>308.89999999999918</v>
      </c>
      <c r="U54" s="311">
        <f>SUM(U52-U53)</f>
        <v>4244.5000000000009</v>
      </c>
      <c r="V54" s="312">
        <f>SUM(U54-S54)</f>
        <v>501.50000000000136</v>
      </c>
      <c r="W54" s="311">
        <f>SUM(W52-W53)</f>
        <v>4942.7000000000044</v>
      </c>
      <c r="X54" s="313">
        <f>SUM(W54-U54)</f>
        <v>698.20000000000346</v>
      </c>
      <c r="Y54" s="314">
        <f>SUM(Y52-Y53)</f>
        <v>607.39999999999975</v>
      </c>
      <c r="Z54" s="313">
        <f>SUM(Y54-W54)</f>
        <v>-4335.3000000000047</v>
      </c>
      <c r="AA54" s="315">
        <f>SUM(AA52-AA53)</f>
        <v>1023.0000000000003</v>
      </c>
      <c r="AB54" s="313">
        <f>SUM(AA54-Y54)</f>
        <v>415.60000000000059</v>
      </c>
      <c r="AC54" s="267"/>
      <c r="AD54" s="315">
        <f>SUM(AD52-AD53)</f>
        <v>1557.7</v>
      </c>
      <c r="AE54" s="313">
        <f>SUM(AD54-AA54)</f>
        <v>534.6999999999997</v>
      </c>
      <c r="AF54" s="315">
        <f>SUM(AF52-AF53)</f>
        <v>1990.1000000000001</v>
      </c>
      <c r="AG54" s="313">
        <f>SUM(AF54-AD54)</f>
        <v>432.40000000000009</v>
      </c>
      <c r="AH54" s="315">
        <f>SUM(AH52-AH53)</f>
        <v>2525.3000000000006</v>
      </c>
      <c r="AI54" s="313">
        <f>SUM(AH54-AF54)</f>
        <v>535.2000000000005</v>
      </c>
      <c r="AJ54" s="315">
        <f>SUM(AJ52-AJ53)</f>
        <v>2920.7000000000007</v>
      </c>
      <c r="AK54" s="313">
        <f>SUM(AJ54-AH54)</f>
        <v>395.40000000000009</v>
      </c>
      <c r="AL54" s="315">
        <f>SUM(AL52-AL53)</f>
        <v>3500.2999999999997</v>
      </c>
      <c r="AM54" s="313">
        <f>SUM(AL54-AJ54)</f>
        <v>579.599999999999</v>
      </c>
      <c r="AN54" s="315">
        <f>SUM(AN52-AN53)</f>
        <v>4106.5000000000018</v>
      </c>
      <c r="AO54" s="313">
        <f>SUM(AN54-AL54)</f>
        <v>606.20000000000209</v>
      </c>
      <c r="AP54" s="315">
        <f>SUM(AP52-AP53)</f>
        <v>4633.2000000000025</v>
      </c>
      <c r="AQ54" s="313">
        <f>SUM(AP54-AN54)</f>
        <v>526.70000000000073</v>
      </c>
      <c r="AR54" s="315">
        <f>SUM(AR52-AR53)</f>
        <v>5007.0999999999995</v>
      </c>
      <c r="AS54" s="313">
        <f>SUM(AR54-AP54)</f>
        <v>373.89999999999691</v>
      </c>
      <c r="AT54" s="315">
        <f>SUM(AT52-AT53)</f>
        <v>5138.9000000000024</v>
      </c>
      <c r="AU54" s="316">
        <f>SUM(AT54-AR54)</f>
        <v>131.80000000000291</v>
      </c>
      <c r="AV54" s="314">
        <f>SUM(AV52+AV53)</f>
        <v>6496.6000000000067</v>
      </c>
      <c r="AW54" s="317">
        <f>SUM(AV54-AT54)</f>
        <v>1357.7000000000044</v>
      </c>
      <c r="AX54" s="318">
        <f>SUM(AX52+AX53)</f>
        <v>538.40000000000043</v>
      </c>
      <c r="AY54" s="319">
        <f>SUM(AX54-AW54)</f>
        <v>-819.30000000000393</v>
      </c>
      <c r="AZ54" s="320">
        <f>SUM(AZ52+AZ53)</f>
        <v>1028.2999999999997</v>
      </c>
      <c r="BA54" s="254">
        <f>SUM(AZ54-AX54)</f>
        <v>489.8999999999993</v>
      </c>
      <c r="BB54" s="320">
        <f>SUM(BB52+BB53)</f>
        <v>1507.7999999999997</v>
      </c>
      <c r="BC54" s="254">
        <f>SUM(BB54-AZ54)</f>
        <v>479.5</v>
      </c>
      <c r="BD54" s="320">
        <f>SUM(BD52+BD53)</f>
        <v>2059.2000000000007</v>
      </c>
      <c r="BE54" s="255">
        <f>SUM(BD54-BB54)</f>
        <v>551.400000000001</v>
      </c>
      <c r="BF54" s="320">
        <f>SUM(BF52+BF53)</f>
        <v>2579.6000000000022</v>
      </c>
      <c r="BG54" s="255">
        <f>SUM(BF54-BD54)</f>
        <v>520.40000000000146</v>
      </c>
      <c r="BH54" s="320">
        <f>SUM(BH52+BH53)</f>
        <v>3166.6000000000017</v>
      </c>
      <c r="BI54" s="255">
        <f>SUM(BH54-BF54)</f>
        <v>586.99999999999955</v>
      </c>
      <c r="BJ54" s="320">
        <f>SUM(BJ52+BJ53)</f>
        <v>3775.2000000000025</v>
      </c>
      <c r="BK54" s="255">
        <f>SUM(BJ54-BH54)</f>
        <v>608.60000000000082</v>
      </c>
      <c r="BL54" s="320">
        <f>SUM(BL52+BL53)</f>
        <v>4393.1000000000004</v>
      </c>
      <c r="BM54" s="255">
        <f>SUM(BL54-BJ54)</f>
        <v>617.89999999999782</v>
      </c>
      <c r="BN54" s="320">
        <f>SUM(BN52+BN53)</f>
        <v>4967.2000000000007</v>
      </c>
      <c r="BO54" s="255">
        <f>SUM(BN54-BL54)</f>
        <v>574.10000000000036</v>
      </c>
      <c r="BP54" s="320">
        <f>SUM(BP52+BP53)</f>
        <v>5470.1000000000031</v>
      </c>
      <c r="BQ54" s="255">
        <f>SUM(BP54-BN54)</f>
        <v>502.90000000000236</v>
      </c>
      <c r="BR54" s="320">
        <f>SUM(BR52+BR53)</f>
        <v>5932.4000000000015</v>
      </c>
      <c r="BS54" s="255">
        <f>SUM(BR54-BP54)</f>
        <v>462.29999999999836</v>
      </c>
      <c r="BT54" s="320">
        <f>SUM(BT52+BT53)</f>
        <v>7091.4999999999936</v>
      </c>
      <c r="BU54" s="256">
        <f>SUM(BT54-BR54)</f>
        <v>1159.0999999999922</v>
      </c>
      <c r="BV54" s="311">
        <f>SUM(BV52-BV53)</f>
        <v>2382.9999999999991</v>
      </c>
      <c r="BW54" s="235"/>
      <c r="BX54" s="321">
        <f>SUM(BX52-BX53)</f>
        <v>1051.1000000000008</v>
      </c>
      <c r="BY54" s="235"/>
      <c r="BZ54" s="322">
        <f>BX54/BV54*100</f>
        <v>44.108266890474248</v>
      </c>
      <c r="CA54" s="235"/>
      <c r="CB54" s="323"/>
      <c r="CC54" s="235"/>
      <c r="CQ54" s="320" t="e">
        <f>SUM(CQ52+CQ53)</f>
        <v>#REF!</v>
      </c>
      <c r="CR54" s="255" t="e">
        <f>SUM(CQ54-CO54)</f>
        <v>#REF!</v>
      </c>
      <c r="CS54" s="320" t="e">
        <f>SUM(CS52+CS53)</f>
        <v>#REF!</v>
      </c>
      <c r="CT54" s="255" t="e">
        <f>SUM(CS54-CQ54)</f>
        <v>#REF!</v>
      </c>
      <c r="CU54" s="320" t="e">
        <f>SUM(CU52+CU53)</f>
        <v>#REF!</v>
      </c>
      <c r="CV54" s="255" t="e">
        <f>SUM(CU54-CS54)</f>
        <v>#REF!</v>
      </c>
      <c r="CW54" s="320" t="e">
        <f>SUM(CW52+CW53)</f>
        <v>#REF!</v>
      </c>
      <c r="CX54" s="255" t="e">
        <f>SUM(CW54-CU54)</f>
        <v>#REF!</v>
      </c>
      <c r="CY54" s="320" t="e">
        <f>SUM(CY52+CY53)</f>
        <v>#REF!</v>
      </c>
      <c r="CZ54" s="255" t="e">
        <f>SUM(CY54-CW54)</f>
        <v>#REF!</v>
      </c>
      <c r="DA54" s="320"/>
      <c r="DB54" s="255" t="e">
        <f>SUM(DA54-CY54)</f>
        <v>#REF!</v>
      </c>
      <c r="DC54" s="320"/>
      <c r="DD54" s="255">
        <f>SUM(DC54-DA54)</f>
        <v>0</v>
      </c>
      <c r="DE54" s="320"/>
      <c r="DF54" s="255">
        <f>SUM(DE54-DC54)</f>
        <v>0</v>
      </c>
      <c r="DG54" s="320"/>
      <c r="DH54" s="256">
        <f>SUM(DG54-DE54)</f>
        <v>0</v>
      </c>
      <c r="DI54" s="320"/>
      <c r="DJ54" s="255">
        <f>SUM(DI54-DG54)</f>
        <v>0</v>
      </c>
      <c r="DK54" s="320"/>
      <c r="DL54" s="255">
        <f>SUM(DK54-DI54)</f>
        <v>0</v>
      </c>
      <c r="DM54" s="320"/>
      <c r="DN54" s="256">
        <f>SUM(DM54-DK54)</f>
        <v>0</v>
      </c>
    </row>
    <row r="55" spans="1:118" ht="37.5" hidden="1" thickTop="1" x14ac:dyDescent="0.45">
      <c r="A55" s="269" t="s">
        <v>112</v>
      </c>
      <c r="B55" s="266">
        <v>852.4</v>
      </c>
      <c r="C55" s="266">
        <v>852.4</v>
      </c>
      <c r="D55" s="266"/>
      <c r="E55" s="266">
        <v>852.4</v>
      </c>
      <c r="F55" s="203">
        <f t="shared" si="0"/>
        <v>0</v>
      </c>
      <c r="G55" s="266">
        <v>852.4</v>
      </c>
      <c r="H55" s="266"/>
      <c r="I55" s="266">
        <v>852.4</v>
      </c>
      <c r="J55" s="266"/>
      <c r="K55" s="266">
        <v>852.4</v>
      </c>
      <c r="L55" s="266"/>
      <c r="M55" s="266">
        <v>852.4</v>
      </c>
      <c r="N55" s="266"/>
      <c r="O55" s="266"/>
      <c r="P55" s="266"/>
      <c r="Q55" s="266">
        <v>852.4</v>
      </c>
      <c r="R55" s="266"/>
      <c r="S55" s="266">
        <v>852.4</v>
      </c>
      <c r="T55" s="266"/>
      <c r="U55" s="266">
        <v>852.4</v>
      </c>
      <c r="V55" s="266"/>
      <c r="W55" s="266">
        <v>852.4</v>
      </c>
      <c r="X55" s="266"/>
      <c r="Y55" s="266">
        <v>852.4</v>
      </c>
      <c r="Z55" s="266"/>
      <c r="AA55" s="266">
        <v>852.4</v>
      </c>
      <c r="AB55" s="324"/>
      <c r="AC55" s="266"/>
      <c r="AD55" s="266">
        <v>852.4</v>
      </c>
      <c r="AE55" s="266"/>
      <c r="AF55" s="266">
        <v>852.4</v>
      </c>
      <c r="AG55" s="266"/>
      <c r="AH55" s="266">
        <v>852.4</v>
      </c>
      <c r="AI55" s="266"/>
      <c r="AJ55" s="266">
        <v>852.4</v>
      </c>
      <c r="AK55" s="266"/>
      <c r="AL55" s="266">
        <v>852.4</v>
      </c>
      <c r="AM55" s="266"/>
      <c r="AN55" s="266">
        <v>852.4</v>
      </c>
      <c r="AO55" s="266"/>
      <c r="AP55" s="266">
        <v>852.4</v>
      </c>
      <c r="AQ55" s="266"/>
      <c r="AR55" s="266">
        <v>852.4</v>
      </c>
      <c r="AS55" s="266"/>
      <c r="AT55" s="266">
        <v>852.4</v>
      </c>
      <c r="AU55" s="325"/>
      <c r="AV55" s="266">
        <v>852.4</v>
      </c>
      <c r="AW55" s="326"/>
      <c r="AX55" s="268">
        <v>852.4</v>
      </c>
      <c r="AY55" s="268"/>
      <c r="AZ55" s="268">
        <v>852.4</v>
      </c>
      <c r="BA55" s="268"/>
      <c r="BB55" s="268">
        <v>852.4</v>
      </c>
      <c r="BC55" s="268"/>
      <c r="BD55" s="268">
        <v>852.4</v>
      </c>
      <c r="BE55" s="268"/>
      <c r="BF55" s="268">
        <v>852.4</v>
      </c>
      <c r="BG55" s="268"/>
      <c r="BH55" s="268">
        <v>852.4</v>
      </c>
      <c r="BI55" s="268"/>
      <c r="BJ55" s="268">
        <v>852.4</v>
      </c>
      <c r="BK55" s="268"/>
      <c r="BL55" s="268">
        <v>852.4</v>
      </c>
      <c r="BM55" s="268"/>
      <c r="BN55" s="268">
        <v>852.4</v>
      </c>
      <c r="BO55" s="268"/>
      <c r="BP55" s="268">
        <v>852.4</v>
      </c>
      <c r="BQ55" s="268"/>
      <c r="BR55" s="268">
        <v>852.4</v>
      </c>
      <c r="BS55" s="268"/>
      <c r="BT55" s="268">
        <v>852.4</v>
      </c>
      <c r="BU55" s="327"/>
      <c r="BV55" s="266">
        <v>820.5</v>
      </c>
      <c r="BW55" s="235"/>
      <c r="BX55" s="235">
        <f>Q55-BV55</f>
        <v>31.899999999999977</v>
      </c>
      <c r="BY55" s="235"/>
      <c r="BZ55" s="236">
        <f>BX55/BV55*100</f>
        <v>3.8878732480194973</v>
      </c>
      <c r="CB55" s="162"/>
      <c r="CQ55" s="268"/>
      <c r="CR55" s="268"/>
      <c r="CS55" s="268"/>
      <c r="CT55" s="200">
        <f t="shared" ref="CT55:CT56" si="43">SUM(CS55-CQ55)</f>
        <v>0</v>
      </c>
      <c r="CU55" s="268"/>
      <c r="CV55" s="268">
        <f t="shared" ref="CV55:CV56" si="44">SUM(CU55-CS55)</f>
        <v>0</v>
      </c>
      <c r="CW55" s="268"/>
      <c r="CX55" s="268"/>
      <c r="CY55" s="268"/>
      <c r="CZ55" s="268"/>
      <c r="DA55" s="268">
        <v>852.4</v>
      </c>
      <c r="DB55" s="268"/>
      <c r="DC55" s="268">
        <v>852.4</v>
      </c>
      <c r="DD55" s="268"/>
      <c r="DE55" s="268">
        <v>852.4</v>
      </c>
      <c r="DF55" s="268"/>
      <c r="DG55" s="268">
        <v>852.4</v>
      </c>
      <c r="DH55" s="327"/>
      <c r="DI55" s="268">
        <v>852.4</v>
      </c>
      <c r="DJ55" s="268"/>
      <c r="DK55" s="268">
        <v>852.4</v>
      </c>
      <c r="DL55" s="268"/>
      <c r="DM55" s="268">
        <v>852.4</v>
      </c>
      <c r="DN55" s="327"/>
    </row>
    <row r="56" spans="1:118" ht="38.25" hidden="1" thickTop="1" thickBot="1" x14ac:dyDescent="0.5">
      <c r="A56" s="269" t="s">
        <v>113</v>
      </c>
      <c r="B56" s="328">
        <f>SUM(B54-B55)</f>
        <v>-509.09999999999991</v>
      </c>
      <c r="C56" s="328">
        <f>SUM(C54-C55)</f>
        <v>-113.99999999999989</v>
      </c>
      <c r="D56" s="328"/>
      <c r="E56" s="328">
        <f>SUM(E54-E55)</f>
        <v>150.00000000000045</v>
      </c>
      <c r="F56" s="329">
        <f t="shared" si="0"/>
        <v>264.00000000000034</v>
      </c>
      <c r="G56" s="328">
        <f>SUM(G54-G55)</f>
        <v>485.80000000000007</v>
      </c>
      <c r="H56" s="328"/>
      <c r="I56" s="328">
        <f>SUM(I54-I55)</f>
        <v>912.4000000000002</v>
      </c>
      <c r="J56" s="328"/>
      <c r="K56" s="328">
        <f>SUM(K54-K55)</f>
        <v>1207.5999999999999</v>
      </c>
      <c r="L56" s="328"/>
      <c r="M56" s="328">
        <f>SUM(M54-M55)</f>
        <v>1636.1999999999994</v>
      </c>
      <c r="N56" s="328"/>
      <c r="O56" s="328"/>
      <c r="P56" s="328"/>
      <c r="Q56" s="328">
        <f>SUM(Q54-Q55)</f>
        <v>2581.7000000000003</v>
      </c>
      <c r="R56" s="249"/>
      <c r="S56" s="328">
        <f>SUM(S54-S55)</f>
        <v>2890.5999999999995</v>
      </c>
      <c r="T56" s="249"/>
      <c r="U56" s="328">
        <f>SUM(U54-U55)</f>
        <v>3392.1000000000008</v>
      </c>
      <c r="V56" s="249"/>
      <c r="W56" s="328">
        <f>SUM(W54-W55)</f>
        <v>4090.3000000000043</v>
      </c>
      <c r="X56" s="249"/>
      <c r="Y56" s="328">
        <f>SUM(Y54-Y55)</f>
        <v>-245.00000000000023</v>
      </c>
      <c r="Z56" s="249"/>
      <c r="AA56" s="328">
        <f>SUM(AA54-AA55)</f>
        <v>170.60000000000036</v>
      </c>
      <c r="AB56" s="330"/>
      <c r="AC56" s="249"/>
      <c r="AD56" s="328">
        <f>SUM(AD54-AD55)</f>
        <v>705.30000000000007</v>
      </c>
      <c r="AE56" s="249"/>
      <c r="AF56" s="328">
        <f>SUM(AF54-AF55)</f>
        <v>1137.7000000000003</v>
      </c>
      <c r="AG56" s="249"/>
      <c r="AH56" s="328">
        <f>SUM(AH54-AH55)</f>
        <v>1672.9000000000005</v>
      </c>
      <c r="AI56" s="249"/>
      <c r="AJ56" s="328">
        <f>SUM(AJ54-AJ55)</f>
        <v>2068.3000000000006</v>
      </c>
      <c r="AK56" s="249"/>
      <c r="AL56" s="328">
        <f>SUM(AL54-AL55)</f>
        <v>2647.8999999999996</v>
      </c>
      <c r="AM56" s="249"/>
      <c r="AN56" s="328">
        <f>SUM(AN54-AN55)</f>
        <v>3254.1000000000017</v>
      </c>
      <c r="AO56" s="249"/>
      <c r="AP56" s="328">
        <f>SUM(AP54-AP55)</f>
        <v>3780.8000000000025</v>
      </c>
      <c r="AQ56" s="249"/>
      <c r="AR56" s="328">
        <f>SUM(AR54-AR55)</f>
        <v>4154.7</v>
      </c>
      <c r="AS56" s="249"/>
      <c r="AT56" s="328">
        <f>SUM(AT54-AT55)</f>
        <v>4286.5000000000027</v>
      </c>
      <c r="AU56" s="331"/>
      <c r="AV56" s="328">
        <f>SUM(AV54-AV55)</f>
        <v>5644.2000000000071</v>
      </c>
      <c r="AW56" s="332"/>
      <c r="AX56" s="333">
        <f>SUM(AX54-AX55)</f>
        <v>-313.99999999999955</v>
      </c>
      <c r="AY56" s="253"/>
      <c r="AZ56" s="333">
        <f>SUM(AZ54-AZ55)</f>
        <v>175.89999999999975</v>
      </c>
      <c r="BA56" s="253"/>
      <c r="BB56" s="333">
        <f>SUM(BB54-BB55)</f>
        <v>655.39999999999975</v>
      </c>
      <c r="BC56" s="253"/>
      <c r="BD56" s="333">
        <f>SUM(BD54-BD55)</f>
        <v>1206.8000000000006</v>
      </c>
      <c r="BE56" s="253"/>
      <c r="BF56" s="333">
        <f>SUM(BF54-BF55)</f>
        <v>1727.2000000000021</v>
      </c>
      <c r="BG56" s="253"/>
      <c r="BH56" s="333">
        <f>SUM(BH54-BH55)</f>
        <v>2314.2000000000016</v>
      </c>
      <c r="BI56" s="253"/>
      <c r="BJ56" s="333">
        <f>SUM(BJ54-BJ55)</f>
        <v>2922.8000000000025</v>
      </c>
      <c r="BK56" s="253"/>
      <c r="BL56" s="333">
        <f>SUM(BL54-BL55)</f>
        <v>3540.7000000000003</v>
      </c>
      <c r="BM56" s="253"/>
      <c r="BN56" s="333">
        <f>SUM(BN54-BN55)</f>
        <v>4114.8000000000011</v>
      </c>
      <c r="BO56" s="253"/>
      <c r="BP56" s="333">
        <f>SUM(BP54-BP55)</f>
        <v>4617.7000000000035</v>
      </c>
      <c r="BQ56" s="253"/>
      <c r="BR56" s="333">
        <f>SUM(BR54-BR55)</f>
        <v>5080.0000000000018</v>
      </c>
      <c r="BS56" s="253"/>
      <c r="BT56" s="333">
        <f>SUM(BT54-BT55)</f>
        <v>6239.099999999994</v>
      </c>
      <c r="BU56" s="334"/>
      <c r="BV56" s="328">
        <f>SUM(BV54-BV55)</f>
        <v>1562.4999999999991</v>
      </c>
      <c r="BW56" s="168"/>
      <c r="BX56" s="134">
        <f>SUM(BX54-BX55)</f>
        <v>1019.2000000000008</v>
      </c>
      <c r="BY56" s="235"/>
      <c r="BZ56" s="135">
        <f>SUM(BZ54-BZ55)</f>
        <v>40.220393642454752</v>
      </c>
      <c r="CB56" s="162"/>
      <c r="CQ56" s="333" t="e">
        <f>SUM(CQ54-CQ55)</f>
        <v>#REF!</v>
      </c>
      <c r="CR56" s="253"/>
      <c r="CS56" s="333" t="e">
        <f>SUM(CS54-CS55)</f>
        <v>#REF!</v>
      </c>
      <c r="CT56" s="333" t="e">
        <f t="shared" si="43"/>
        <v>#REF!</v>
      </c>
      <c r="CU56" s="333" t="e">
        <f>SUM(CU54-CU55)</f>
        <v>#REF!</v>
      </c>
      <c r="CV56" s="333" t="e">
        <f t="shared" si="44"/>
        <v>#REF!</v>
      </c>
      <c r="CW56" s="333" t="e">
        <f>SUM(CW54-CW55)</f>
        <v>#REF!</v>
      </c>
      <c r="CX56" s="253"/>
      <c r="CY56" s="333" t="e">
        <f>SUM(CY54-CY55)</f>
        <v>#REF!</v>
      </c>
      <c r="CZ56" s="253"/>
      <c r="DA56" s="333">
        <f>SUM(DA54-DA55)</f>
        <v>-852.4</v>
      </c>
      <c r="DB56" s="253"/>
      <c r="DC56" s="333">
        <f>SUM(DC54-DC55)</f>
        <v>-852.4</v>
      </c>
      <c r="DD56" s="253"/>
      <c r="DE56" s="333">
        <f>SUM(DE54-DE55)</f>
        <v>-852.4</v>
      </c>
      <c r="DF56" s="253"/>
      <c r="DG56" s="333">
        <f>SUM(DG54-DG55)</f>
        <v>-852.4</v>
      </c>
      <c r="DH56" s="334"/>
      <c r="DI56" s="333">
        <f>SUM(DI54-DI55)</f>
        <v>-852.4</v>
      </c>
      <c r="DJ56" s="253"/>
      <c r="DK56" s="333">
        <f>SUM(DK54-DK55)</f>
        <v>-852.4</v>
      </c>
      <c r="DL56" s="253"/>
      <c r="DM56" s="333">
        <f>SUM(DM54-DM55)</f>
        <v>-852.4</v>
      </c>
      <c r="DN56" s="334"/>
    </row>
    <row r="57" spans="1:118" ht="38.25" hidden="1" thickTop="1" thickBot="1" x14ac:dyDescent="0.5">
      <c r="A57" s="269" t="s">
        <v>110</v>
      </c>
      <c r="B57" s="266">
        <v>135.19999999999999</v>
      </c>
      <c r="C57" s="266">
        <v>284.5</v>
      </c>
      <c r="D57" s="203">
        <f>SUM(C57-B57)</f>
        <v>149.30000000000001</v>
      </c>
      <c r="E57" s="266">
        <v>535.9</v>
      </c>
      <c r="F57" s="203">
        <f>SUM(E57-C57)</f>
        <v>251.39999999999998</v>
      </c>
      <c r="G57" s="266">
        <v>754.8</v>
      </c>
      <c r="H57" s="203">
        <f>SUM(G57-E57)</f>
        <v>218.89999999999998</v>
      </c>
      <c r="I57" s="266">
        <v>919.4</v>
      </c>
      <c r="J57" s="203">
        <f>SUM(I57-G57)</f>
        <v>164.60000000000002</v>
      </c>
      <c r="K57" s="266">
        <v>1037.9000000000001</v>
      </c>
      <c r="L57" s="203">
        <f>SUM(K57-I57)</f>
        <v>118.50000000000011</v>
      </c>
      <c r="M57" s="266">
        <v>1188.2</v>
      </c>
      <c r="N57" s="203">
        <f>SUM(M57-K57)</f>
        <v>150.29999999999995</v>
      </c>
      <c r="O57" s="266">
        <v>1352.1</v>
      </c>
      <c r="P57" s="203">
        <f>SUM(O57-M57)</f>
        <v>163.89999999999986</v>
      </c>
      <c r="Q57" s="266">
        <v>1505.2</v>
      </c>
      <c r="R57" s="203">
        <f>SUM(Q57-O57)</f>
        <v>153.10000000000014</v>
      </c>
      <c r="S57" s="266">
        <v>1635.6</v>
      </c>
      <c r="T57" s="203">
        <f>SUM(S57-Q57)</f>
        <v>130.39999999999986</v>
      </c>
      <c r="U57" s="266">
        <v>1788.3</v>
      </c>
      <c r="V57" s="203">
        <f>SUM(U57-S57)</f>
        <v>152.70000000000005</v>
      </c>
      <c r="W57" s="266">
        <v>2069.1</v>
      </c>
      <c r="X57" s="204"/>
      <c r="Y57" s="267"/>
      <c r="Z57" s="204"/>
      <c r="AA57" s="267"/>
      <c r="AB57" s="204"/>
      <c r="AC57" s="267"/>
      <c r="AD57" s="267"/>
      <c r="AE57" s="204"/>
      <c r="AF57" s="267"/>
      <c r="AG57" s="204"/>
      <c r="AH57" s="267"/>
      <c r="AI57" s="204"/>
      <c r="AJ57" s="267"/>
      <c r="AK57" s="204"/>
      <c r="AL57" s="267"/>
      <c r="AM57" s="204"/>
      <c r="AN57" s="267"/>
      <c r="AO57" s="204"/>
      <c r="AP57" s="267"/>
      <c r="AQ57" s="204"/>
      <c r="AR57" s="267"/>
      <c r="AS57" s="204"/>
      <c r="AT57" s="267"/>
      <c r="AU57" s="206"/>
      <c r="AV57" s="267">
        <v>-33.299999999999997</v>
      </c>
      <c r="AW57" s="335">
        <f>SUM(AV57-AT57)</f>
        <v>-33.299999999999997</v>
      </c>
      <c r="AX57" s="268">
        <v>-20.399999999999999</v>
      </c>
      <c r="AY57" s="200">
        <f>SUM(AX57-AW57)</f>
        <v>12.899999999999999</v>
      </c>
      <c r="AZ57" s="268">
        <v>-39</v>
      </c>
      <c r="BA57" s="200">
        <f>SUM(AZ57-AX57)</f>
        <v>-18.600000000000001</v>
      </c>
      <c r="BB57" s="268">
        <v>-59.2</v>
      </c>
      <c r="BC57" s="200">
        <f>SUM(BB57-AZ57)</f>
        <v>-20.200000000000003</v>
      </c>
      <c r="BD57" s="268">
        <v>-83.2</v>
      </c>
      <c r="BE57" s="200">
        <f>SUM(BD57-BB57)</f>
        <v>-24</v>
      </c>
      <c r="BF57" s="268">
        <v>-104.3</v>
      </c>
      <c r="BG57" s="200">
        <f>SUM(BF57-BD57)</f>
        <v>-21.099999999999994</v>
      </c>
      <c r="BH57" s="268">
        <v>-127.9</v>
      </c>
      <c r="BI57" s="200">
        <f>SUM(BH57-BF57)</f>
        <v>-23.600000000000009</v>
      </c>
      <c r="BJ57" s="268">
        <v>-151</v>
      </c>
      <c r="BK57" s="200">
        <f>SUM(BJ57-BH57)</f>
        <v>-23.099999999999994</v>
      </c>
      <c r="BL57" s="268">
        <v>-174.9</v>
      </c>
      <c r="BM57" s="200">
        <f>SUM(BL57-BJ57)</f>
        <v>-23.900000000000006</v>
      </c>
      <c r="BN57" s="268">
        <v>-196.7</v>
      </c>
      <c r="BO57" s="200">
        <f>SUM(BN57-BL57)</f>
        <v>-21.799999999999983</v>
      </c>
      <c r="BP57" s="268">
        <v>-218.4</v>
      </c>
      <c r="BQ57" s="200">
        <f>SUM(BP57-BN57)</f>
        <v>-21.700000000000017</v>
      </c>
      <c r="BR57" s="268">
        <v>-237.8</v>
      </c>
      <c r="BS57" s="200">
        <f>SUM(BR57-BP57)</f>
        <v>-19.400000000000006</v>
      </c>
      <c r="BT57" s="268">
        <v>-279.8</v>
      </c>
      <c r="BU57" s="201">
        <f>SUM(BT57-BR57)</f>
        <v>-42</v>
      </c>
      <c r="BV57" s="266"/>
      <c r="BW57" s="235"/>
      <c r="BZ57" s="170"/>
      <c r="CB57" s="162"/>
      <c r="CQ57" s="268" t="e">
        <f>-#REF!</f>
        <v>#REF!</v>
      </c>
      <c r="CR57" s="200" t="e">
        <f>SUM(CQ57-CO57)</f>
        <v>#REF!</v>
      </c>
      <c r="CS57" s="268" t="e">
        <f>-#REF!</f>
        <v>#REF!</v>
      </c>
      <c r="CT57" s="200" t="e">
        <f>SUM(CS57-CQ57)</f>
        <v>#REF!</v>
      </c>
      <c r="CU57" s="268" t="e">
        <f>-#REF!</f>
        <v>#REF!</v>
      </c>
      <c r="CV57" s="200" t="e">
        <f>SUM(CU57-CS57)</f>
        <v>#REF!</v>
      </c>
      <c r="CW57" s="268" t="e">
        <f>-#REF!</f>
        <v>#REF!</v>
      </c>
      <c r="CX57" s="200" t="e">
        <f>SUM(CW57-CU57)</f>
        <v>#REF!</v>
      </c>
      <c r="CY57" s="268" t="e">
        <f>-#REF!</f>
        <v>#REF!</v>
      </c>
      <c r="CZ57" s="200" t="e">
        <f>SUM(CY57-CW57)</f>
        <v>#REF!</v>
      </c>
      <c r="DA57" s="268">
        <v>-144.19999999999999</v>
      </c>
      <c r="DB57" s="200" t="e">
        <f>SUM(DA57-CY57)</f>
        <v>#REF!</v>
      </c>
      <c r="DC57" s="268">
        <v>-170.4</v>
      </c>
      <c r="DD57" s="200">
        <f>SUM(DC57-DA57)</f>
        <v>-26.200000000000017</v>
      </c>
      <c r="DE57" s="268">
        <v>-193.7</v>
      </c>
      <c r="DF57" s="200">
        <f>SUM(DE57-DC57)</f>
        <v>-23.299999999999983</v>
      </c>
      <c r="DG57" s="268">
        <v>-214.7</v>
      </c>
      <c r="DH57" s="201">
        <f>SUM(DG57-DE57)</f>
        <v>-21</v>
      </c>
      <c r="DI57" s="268">
        <v>-232.5</v>
      </c>
      <c r="DJ57" s="200">
        <f>SUM(DI57-DG57)</f>
        <v>-17.800000000000011</v>
      </c>
      <c r="DK57" s="268">
        <v>-247.7</v>
      </c>
      <c r="DL57" s="200">
        <f>SUM(DK57-DI57)</f>
        <v>-15.199999999999989</v>
      </c>
      <c r="DM57" s="268">
        <v>-245.7</v>
      </c>
      <c r="DN57" s="201">
        <f>SUM(DM57-DK57)</f>
        <v>2</v>
      </c>
    </row>
    <row r="58" spans="1:118" ht="38.25" hidden="1" thickTop="1" thickBot="1" x14ac:dyDescent="0.5">
      <c r="A58" s="309" t="s">
        <v>135</v>
      </c>
      <c r="B58" s="310">
        <f>SUM(B56-B57)</f>
        <v>-644.29999999999995</v>
      </c>
      <c r="C58" s="311">
        <f>SUM(C56-C57)</f>
        <v>-398.49999999999989</v>
      </c>
      <c r="D58" s="312">
        <f>SUM(C58-B58)</f>
        <v>245.80000000000007</v>
      </c>
      <c r="E58" s="311">
        <f>SUM(E56-E57)</f>
        <v>-385.89999999999952</v>
      </c>
      <c r="F58" s="312">
        <f>SUM(E58-C58)</f>
        <v>12.600000000000364</v>
      </c>
      <c r="G58" s="311">
        <f>SUM(G56-G57)</f>
        <v>-268.99999999999989</v>
      </c>
      <c r="H58" s="312">
        <f>SUM(G58-E58)</f>
        <v>116.89999999999964</v>
      </c>
      <c r="I58" s="311">
        <f>SUM(I56-I57)</f>
        <v>-6.9999999999997726</v>
      </c>
      <c r="J58" s="312">
        <f>SUM(I58-G58)</f>
        <v>262.00000000000011</v>
      </c>
      <c r="K58" s="311">
        <f>SUM(K56-K57)</f>
        <v>169.69999999999982</v>
      </c>
      <c r="L58" s="312">
        <f>SUM(K58-I58)</f>
        <v>176.69999999999959</v>
      </c>
      <c r="M58" s="311">
        <f>SUM(M56-M57)</f>
        <v>447.99999999999932</v>
      </c>
      <c r="N58" s="312">
        <f>SUM(M58-K58)</f>
        <v>278.2999999999995</v>
      </c>
      <c r="O58" s="311">
        <f>SUM(O56-O57)</f>
        <v>-1352.1</v>
      </c>
      <c r="P58" s="312">
        <f>SUM(O58-M58)</f>
        <v>-1800.0999999999992</v>
      </c>
      <c r="Q58" s="311">
        <f>SUM(Q56-Q57)</f>
        <v>1076.5000000000002</v>
      </c>
      <c r="R58" s="312">
        <f>SUM(Q58-O58)</f>
        <v>2428.6000000000004</v>
      </c>
      <c r="S58" s="311">
        <f>SUM(S56-S57)</f>
        <v>1254.9999999999995</v>
      </c>
      <c r="T58" s="312">
        <f>SUM(S58-Q58)</f>
        <v>178.49999999999932</v>
      </c>
      <c r="U58" s="311">
        <f>SUM(U56-U57)</f>
        <v>1603.8000000000009</v>
      </c>
      <c r="V58" s="312">
        <f>SUM(U58-S58)</f>
        <v>348.80000000000132</v>
      </c>
      <c r="W58" s="311">
        <f>SUM(W56-W57)</f>
        <v>2021.2000000000044</v>
      </c>
      <c r="X58" s="313"/>
      <c r="Y58" s="314"/>
      <c r="Z58" s="313"/>
      <c r="AA58" s="315"/>
      <c r="AB58" s="313"/>
      <c r="AC58" s="267"/>
      <c r="AD58" s="315"/>
      <c r="AE58" s="313"/>
      <c r="AF58" s="315"/>
      <c r="AG58" s="313"/>
      <c r="AH58" s="315"/>
      <c r="AI58" s="313"/>
      <c r="AJ58" s="315"/>
      <c r="AK58" s="313"/>
      <c r="AL58" s="315"/>
      <c r="AM58" s="313"/>
      <c r="AN58" s="315"/>
      <c r="AO58" s="313"/>
      <c r="AP58" s="315"/>
      <c r="AQ58" s="313"/>
      <c r="AR58" s="315"/>
      <c r="AS58" s="313"/>
      <c r="AT58" s="315"/>
      <c r="AU58" s="316"/>
      <c r="AV58" s="314">
        <f>SUM(AV54+AV57)</f>
        <v>6463.3000000000065</v>
      </c>
      <c r="AW58" s="317">
        <f>SUM(AV58-AT58)</f>
        <v>6463.3000000000065</v>
      </c>
      <c r="AX58" s="318">
        <f>SUM(AX54+AX57)</f>
        <v>518.00000000000045</v>
      </c>
      <c r="AY58" s="319">
        <f>SUM(AX58-AW58)</f>
        <v>-5945.3000000000065</v>
      </c>
      <c r="AZ58" s="320">
        <f>SUM(AZ54+AZ57)</f>
        <v>989.29999999999973</v>
      </c>
      <c r="BA58" s="254">
        <f>SUM(AZ58-AX58)</f>
        <v>471.29999999999927</v>
      </c>
      <c r="BB58" s="320">
        <f>SUM(BB54+BB57)</f>
        <v>1448.5999999999997</v>
      </c>
      <c r="BC58" s="254">
        <f>SUM(BB58-AZ58)</f>
        <v>459.29999999999995</v>
      </c>
      <c r="BD58" s="320">
        <f>SUM(BD54+BD57)</f>
        <v>1976.0000000000007</v>
      </c>
      <c r="BE58" s="255">
        <f>SUM(BD58-BB58)</f>
        <v>527.400000000001</v>
      </c>
      <c r="BF58" s="320">
        <f>SUM(BF54+BF57)</f>
        <v>2475.300000000002</v>
      </c>
      <c r="BG58" s="255">
        <f>SUM(BF58-BD58)</f>
        <v>499.30000000000132</v>
      </c>
      <c r="BH58" s="320">
        <f>SUM(BH54+BH57)</f>
        <v>3038.7000000000016</v>
      </c>
      <c r="BI58" s="255">
        <f>SUM(BH58-BF58)</f>
        <v>563.39999999999964</v>
      </c>
      <c r="BJ58" s="320">
        <f>SUM(BJ54+BJ57)</f>
        <v>3624.2000000000025</v>
      </c>
      <c r="BK58" s="255">
        <f>SUM(BJ58-BH58)</f>
        <v>585.50000000000091</v>
      </c>
      <c r="BL58" s="320">
        <f>SUM(BL54+BL57)</f>
        <v>4218.2000000000007</v>
      </c>
      <c r="BM58" s="255">
        <f>SUM(BL58-BJ58)</f>
        <v>593.99999999999818</v>
      </c>
      <c r="BN58" s="320">
        <f>SUM(BN54+BN57)</f>
        <v>4770.5000000000009</v>
      </c>
      <c r="BO58" s="255">
        <f>SUM(BN58-BL58)</f>
        <v>552.30000000000018</v>
      </c>
      <c r="BP58" s="320">
        <f>SUM(BP54+BP57)</f>
        <v>5251.7000000000035</v>
      </c>
      <c r="BQ58" s="255">
        <f>SUM(BP58-BN58)</f>
        <v>481.20000000000255</v>
      </c>
      <c r="BR58" s="320">
        <f>SUM(BR54+BR57)</f>
        <v>5694.6000000000013</v>
      </c>
      <c r="BS58" s="255">
        <f>SUM(BR58-BP58)</f>
        <v>442.89999999999782</v>
      </c>
      <c r="BT58" s="320">
        <f>SUM(BT54+BT57)</f>
        <v>6811.6999999999935</v>
      </c>
      <c r="BU58" s="256">
        <f>SUM(BT58-BR58)</f>
        <v>1117.0999999999922</v>
      </c>
      <c r="BV58" s="235"/>
      <c r="BW58" s="235"/>
      <c r="BZ58" s="170"/>
      <c r="CB58" s="162"/>
      <c r="CQ58" s="320" t="e">
        <f>SUM(CQ54+CQ57)</f>
        <v>#REF!</v>
      </c>
      <c r="CR58" s="255" t="e">
        <f>SUM(CQ58-CO58)</f>
        <v>#REF!</v>
      </c>
      <c r="CS58" s="320" t="e">
        <f>SUM(CS54+CS57)</f>
        <v>#REF!</v>
      </c>
      <c r="CT58" s="255" t="e">
        <f>SUM(CS58-CQ58)</f>
        <v>#REF!</v>
      </c>
      <c r="CU58" s="320" t="e">
        <f>SUM(CU54+CU57)</f>
        <v>#REF!</v>
      </c>
      <c r="CV58" s="255" t="e">
        <f>SUM(CU58-CS58)</f>
        <v>#REF!</v>
      </c>
      <c r="CW58" s="320" t="e">
        <f>SUM(CW54+CW57)</f>
        <v>#REF!</v>
      </c>
      <c r="CX58" s="255" t="e">
        <f>SUM(CW58-CU58)</f>
        <v>#REF!</v>
      </c>
      <c r="CY58" s="320" t="e">
        <f>SUM(CY54+CY57)</f>
        <v>#REF!</v>
      </c>
      <c r="CZ58" s="255" t="e">
        <f>SUM(CY58-CW58)</f>
        <v>#REF!</v>
      </c>
      <c r="DA58" s="320">
        <f>SUM(DA54+DA57)</f>
        <v>-144.19999999999999</v>
      </c>
      <c r="DB58" s="255" t="e">
        <f>SUM(DA58-CY58)</f>
        <v>#REF!</v>
      </c>
      <c r="DC58" s="320">
        <f>SUM(DC54+DC57)</f>
        <v>-170.4</v>
      </c>
      <c r="DD58" s="255">
        <f>SUM(DC58-DA58)</f>
        <v>-26.200000000000017</v>
      </c>
      <c r="DE58" s="320">
        <f>SUM(DE54+DE57)</f>
        <v>-193.7</v>
      </c>
      <c r="DF58" s="255">
        <f>SUM(DE58-DC58)</f>
        <v>-23.299999999999983</v>
      </c>
      <c r="DG58" s="320">
        <f>SUM(DG54+DG57)</f>
        <v>-214.7</v>
      </c>
      <c r="DH58" s="256">
        <f>SUM(DG58-DE58)</f>
        <v>-21</v>
      </c>
      <c r="DI58" s="320">
        <f>SUM(DI54+DI57)</f>
        <v>-232.5</v>
      </c>
      <c r="DJ58" s="255">
        <f>SUM(DI58-DG58)</f>
        <v>-17.800000000000011</v>
      </c>
      <c r="DK58" s="320">
        <f>SUM(DK54+DK57)</f>
        <v>-247.7</v>
      </c>
      <c r="DL58" s="255">
        <f>SUM(DK58-DI58)</f>
        <v>-15.199999999999989</v>
      </c>
      <c r="DM58" s="320">
        <f>SUM(DM54+DM57)</f>
        <v>-245.7</v>
      </c>
      <c r="DN58" s="256">
        <f>SUM(DM58-DK58)</f>
        <v>2</v>
      </c>
    </row>
    <row r="59" spans="1:118" ht="33" thickTop="1" x14ac:dyDescent="0.4">
      <c r="A59" s="336"/>
      <c r="B59" s="337"/>
      <c r="C59" s="337"/>
      <c r="D59" s="337"/>
      <c r="E59" s="337"/>
      <c r="F59" s="337"/>
      <c r="G59" s="337"/>
      <c r="H59" s="337"/>
      <c r="I59" s="337"/>
      <c r="J59" s="337"/>
      <c r="K59" s="337"/>
      <c r="L59" s="337"/>
      <c r="M59" s="337"/>
      <c r="N59" s="337"/>
      <c r="O59" s="337"/>
      <c r="P59" s="337"/>
      <c r="Q59" s="305"/>
      <c r="R59" s="305"/>
      <c r="S59" s="305"/>
      <c r="T59" s="305"/>
      <c r="U59" s="305"/>
      <c r="V59" s="305"/>
      <c r="W59" s="305"/>
      <c r="X59" s="305"/>
      <c r="Y59" s="305"/>
      <c r="Z59" s="305"/>
      <c r="AA59" s="305"/>
      <c r="AB59" s="305"/>
      <c r="AC59" s="305"/>
      <c r="AD59" s="305"/>
      <c r="AE59" s="305"/>
      <c r="AF59" s="305"/>
      <c r="AG59" s="305"/>
      <c r="AH59" s="305"/>
      <c r="AI59" s="305"/>
      <c r="AJ59" s="305"/>
      <c r="AK59" s="305"/>
      <c r="AL59" s="305"/>
      <c r="AM59" s="305"/>
      <c r="AN59" s="305"/>
      <c r="AO59" s="305"/>
      <c r="AP59" s="305"/>
      <c r="AQ59" s="305"/>
      <c r="AR59" s="305"/>
      <c r="AS59" s="305"/>
      <c r="AT59" s="305"/>
      <c r="AU59" s="305"/>
      <c r="AV59" s="305"/>
      <c r="AW59" s="338"/>
      <c r="AX59" s="338"/>
      <c r="AY59" s="338"/>
      <c r="AZ59" s="338"/>
      <c r="BA59" s="338"/>
      <c r="BB59" s="338"/>
      <c r="BC59" s="338"/>
      <c r="BD59" s="338"/>
      <c r="BE59" s="338"/>
      <c r="BF59" s="338"/>
      <c r="BG59" s="338"/>
      <c r="BH59" s="338"/>
      <c r="BI59" s="338"/>
      <c r="BJ59" s="338"/>
      <c r="BK59" s="338"/>
      <c r="BL59" s="338"/>
      <c r="BM59" s="338"/>
      <c r="BN59" s="338"/>
      <c r="BO59" s="338"/>
      <c r="BP59" s="338"/>
      <c r="BQ59" s="338"/>
      <c r="BR59" s="338"/>
      <c r="BS59" s="338"/>
      <c r="BT59" s="338"/>
      <c r="BU59" s="339"/>
      <c r="BV59" s="305"/>
      <c r="BW59" s="305"/>
      <c r="BZ59" s="340">
        <f ca="1">NOW()</f>
        <v>45149.412520949074</v>
      </c>
      <c r="CB59" s="162"/>
      <c r="CQ59" s="338"/>
      <c r="CR59" s="338"/>
      <c r="CS59" s="338"/>
      <c r="CT59" s="338"/>
      <c r="CU59" s="338"/>
      <c r="CV59" s="338"/>
      <c r="CW59" s="338"/>
      <c r="CX59" s="338"/>
      <c r="CY59" s="338"/>
      <c r="CZ59" s="338"/>
      <c r="DA59" s="338"/>
      <c r="DB59" s="338"/>
      <c r="DC59" s="338"/>
      <c r="DD59" s="338"/>
      <c r="DE59" s="338"/>
      <c r="DF59" s="338"/>
      <c r="DG59" s="338"/>
      <c r="DH59" s="339"/>
      <c r="DI59" s="338"/>
      <c r="DJ59" s="338"/>
      <c r="DK59" s="338"/>
      <c r="DL59" s="338"/>
      <c r="DM59" s="338"/>
      <c r="DN59" s="339"/>
    </row>
    <row r="60" spans="1:118" ht="23.25" thickBot="1" x14ac:dyDescent="0.35">
      <c r="A60" s="341"/>
      <c r="B60" s="342"/>
      <c r="C60" s="342"/>
      <c r="D60" s="342"/>
      <c r="E60" s="342"/>
      <c r="F60" s="342"/>
      <c r="G60" s="342"/>
      <c r="H60" s="342"/>
      <c r="I60" s="342"/>
      <c r="J60" s="342"/>
      <c r="K60" s="342"/>
      <c r="L60" s="342"/>
      <c r="M60" s="342"/>
      <c r="N60" s="342"/>
      <c r="O60" s="342"/>
      <c r="P60" s="342"/>
      <c r="Q60" s="343"/>
      <c r="R60" s="343"/>
      <c r="S60" s="343"/>
      <c r="T60" s="343"/>
      <c r="U60" s="343"/>
      <c r="V60" s="343"/>
      <c r="W60" s="343"/>
      <c r="X60" s="343"/>
      <c r="Y60" s="343"/>
      <c r="Z60" s="343"/>
      <c r="AA60" s="343"/>
      <c r="AB60" s="343"/>
      <c r="AC60" s="343"/>
      <c r="AD60" s="343"/>
      <c r="AE60" s="343"/>
      <c r="AF60" s="343"/>
      <c r="AG60" s="343"/>
      <c r="AH60" s="343"/>
      <c r="AI60" s="343"/>
      <c r="AJ60" s="343"/>
      <c r="AK60" s="343"/>
      <c r="AL60" s="343"/>
      <c r="AM60" s="343"/>
      <c r="AN60" s="343"/>
      <c r="AO60" s="343"/>
      <c r="AP60" s="343"/>
      <c r="AQ60" s="343"/>
      <c r="AR60" s="343"/>
      <c r="AS60" s="343"/>
      <c r="AT60" s="343"/>
      <c r="AU60" s="343"/>
      <c r="AV60" s="343"/>
      <c r="AW60" s="343"/>
      <c r="AX60" s="343"/>
      <c r="AY60" s="343"/>
      <c r="AZ60" s="343"/>
      <c r="BA60" s="343"/>
      <c r="BB60" s="343"/>
      <c r="BC60" s="343"/>
      <c r="BD60" s="343"/>
      <c r="BE60" s="343"/>
      <c r="BF60" s="343"/>
      <c r="BG60" s="343"/>
      <c r="BH60" s="343"/>
      <c r="BI60" s="343"/>
      <c r="BJ60" s="343"/>
      <c r="BK60" s="343"/>
      <c r="BL60" s="343"/>
      <c r="BM60" s="343"/>
      <c r="BN60" s="343"/>
      <c r="BO60" s="343"/>
      <c r="BP60" s="343"/>
      <c r="BQ60" s="343"/>
      <c r="BR60" s="343"/>
      <c r="BS60" s="343"/>
      <c r="BT60" s="343"/>
      <c r="BU60" s="344"/>
      <c r="BV60" s="343"/>
      <c r="BW60" s="343"/>
      <c r="BX60" s="345"/>
      <c r="BY60" s="345"/>
      <c r="BZ60" s="346"/>
      <c r="CB60" s="162"/>
      <c r="CQ60" s="343"/>
      <c r="CR60" s="343"/>
      <c r="CS60" s="343"/>
      <c r="CT60" s="343"/>
      <c r="CU60" s="343"/>
      <c r="CV60" s="343"/>
      <c r="CW60" s="343"/>
      <c r="CX60" s="343"/>
      <c r="CY60" s="343"/>
      <c r="CZ60" s="343"/>
      <c r="DA60" s="343"/>
      <c r="DB60" s="343"/>
      <c r="DC60" s="343"/>
      <c r="DD60" s="343"/>
      <c r="DE60" s="343"/>
      <c r="DF60" s="343"/>
      <c r="DG60" s="343"/>
      <c r="DH60" s="344"/>
      <c r="DI60" s="343"/>
      <c r="DJ60" s="343"/>
      <c r="DK60" s="343"/>
      <c r="DL60" s="343"/>
      <c r="DM60" s="343"/>
      <c r="DN60" s="344"/>
    </row>
    <row r="61" spans="1:118" ht="23.25" thickTop="1" x14ac:dyDescent="0.3"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5"/>
      <c r="AB61" s="305"/>
      <c r="AC61" s="305"/>
      <c r="AD61" s="305"/>
      <c r="AE61" s="305"/>
      <c r="AF61" s="305"/>
      <c r="AG61" s="305"/>
      <c r="AH61" s="305"/>
      <c r="AI61" s="305"/>
      <c r="AJ61" s="305"/>
      <c r="AK61" s="305"/>
      <c r="AL61" s="305"/>
      <c r="AM61" s="305"/>
      <c r="AN61" s="305"/>
      <c r="AO61" s="305"/>
      <c r="AP61" s="305"/>
      <c r="AQ61" s="305"/>
      <c r="AR61" s="305"/>
      <c r="AS61" s="305"/>
      <c r="AT61" s="305"/>
      <c r="AU61" s="305"/>
      <c r="AV61" s="305"/>
      <c r="AW61" s="305"/>
      <c r="AX61" s="305"/>
      <c r="AY61" s="305"/>
      <c r="AZ61" s="305"/>
      <c r="BA61" s="305"/>
      <c r="BB61" s="305"/>
      <c r="BC61" s="305"/>
      <c r="BD61" s="305"/>
      <c r="BE61" s="305"/>
      <c r="BF61" s="305"/>
      <c r="BG61" s="305"/>
      <c r="BH61" s="305"/>
      <c r="BI61" s="305"/>
      <c r="BJ61" s="305"/>
      <c r="BK61" s="305"/>
      <c r="BL61" s="305"/>
      <c r="BM61" s="305"/>
      <c r="BN61" s="305"/>
      <c r="BO61" s="305"/>
      <c r="BP61" s="305"/>
      <c r="BQ61" s="305"/>
      <c r="BR61" s="305"/>
      <c r="BS61" s="305"/>
      <c r="BT61" s="305"/>
      <c r="BU61" s="305"/>
      <c r="BV61" s="305"/>
      <c r="BW61" s="305"/>
      <c r="CQ61" s="305"/>
      <c r="CR61" s="305"/>
      <c r="CS61" s="305"/>
      <c r="CT61" s="305"/>
      <c r="CU61" s="305"/>
      <c r="CV61" s="305"/>
      <c r="CW61" s="305"/>
      <c r="CX61" s="305"/>
      <c r="CY61" s="305"/>
      <c r="CZ61" s="305"/>
      <c r="DA61" s="305"/>
      <c r="DB61" s="305"/>
      <c r="DC61" s="305"/>
      <c r="DD61" s="305"/>
      <c r="DE61" s="305"/>
      <c r="DF61" s="305"/>
      <c r="DG61" s="305"/>
      <c r="DH61" s="305"/>
      <c r="DI61" s="305"/>
      <c r="DJ61" s="305"/>
      <c r="DK61" s="305"/>
      <c r="DL61" s="305"/>
      <c r="DM61" s="305"/>
      <c r="DN61" s="305"/>
    </row>
  </sheetData>
  <mergeCells count="4">
    <mergeCell ref="A1:DH1"/>
    <mergeCell ref="A2:DH2"/>
    <mergeCell ref="A3:DH3"/>
    <mergeCell ref="A4:DH4"/>
  </mergeCells>
  <hyperlinks>
    <hyperlink ref="A33" location="ING.OT.OPERAC.!D1" display="INGRESOS DE OTRAS OPERACIONES" xr:uid="{047BFF30-C9EA-449C-8122-5DD716998618}"/>
    <hyperlink ref="A35" location="'COSTOS DE OT.OPERAC.'!D1" display="COSTOS DE OTRAS OPERACIONES" xr:uid="{77010836-B84F-4380-B5AF-1575C8E63DEF}"/>
    <hyperlink ref="A47" location="'INGRESOS NO OPERAC.'!D1" display="INGRESOS" xr:uid="{399785A7-F042-4971-9E5F-E8387546DC66}"/>
    <hyperlink ref="A48" location="'GASTOS NO OPERAC.'!D1" display="GASTOS" xr:uid="{DD343181-C4CD-4A04-BD33-30671B045588}"/>
  </hyperlinks>
  <pageMargins left="0.59055118110236227" right="0.39370078740157483" top="0.55118110236220474" bottom="0.39370078740157483" header="0.51181102362204722" footer="0.51181102362204722"/>
  <pageSetup scale="37" orientation="portrait" r:id="rId1"/>
  <headerFooter alignWithMargins="0">
    <oddFooter>&amp;LMCASTANEDA/DCONT/GPI&amp;RPagina  2</oddFooter>
  </headerFooter>
  <colBreaks count="1" manualBreakCount="1">
    <brk id="7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76DB0-20A8-44B6-86C4-09F8AC610188}">
  <sheetPr>
    <pageSetUpPr fitToPage="1"/>
  </sheetPr>
  <dimension ref="A1:DY62"/>
  <sheetViews>
    <sheetView showGridLines="0" topLeftCell="B1" zoomScale="80" zoomScaleNormal="80" zoomScaleSheetLayoutView="90" workbookViewId="0">
      <selection activeCell="N9" sqref="N9"/>
    </sheetView>
  </sheetViews>
  <sheetFormatPr baseColWidth="10" defaultColWidth="10" defaultRowHeight="12.75" x14ac:dyDescent="0.2"/>
  <cols>
    <col min="1" max="1" width="23.7109375" style="79" customWidth="1"/>
    <col min="2" max="2" width="53.140625" style="144" customWidth="1"/>
    <col min="3" max="3" width="10.5703125" style="95" bestFit="1" customWidth="1"/>
    <col min="4" max="4" width="1.5703125" style="95" customWidth="1"/>
    <col min="5" max="5" width="11.28515625" style="95" customWidth="1"/>
    <col min="6" max="6" width="1.5703125" style="95" customWidth="1"/>
    <col min="7" max="7" width="13.7109375" style="95" customWidth="1"/>
    <col min="8" max="8" width="9.42578125" style="95" bestFit="1" customWidth="1"/>
    <col min="9" max="9" width="10.28515625" style="95" bestFit="1" customWidth="1"/>
    <col min="10" max="10" width="10.7109375" style="95" bestFit="1" customWidth="1"/>
    <col min="11" max="11" width="10.28515625" style="95" customWidth="1"/>
    <col min="12" max="12" width="10.7109375" style="80" bestFit="1" customWidth="1"/>
    <col min="13" max="13" width="10.28515625" style="80" customWidth="1"/>
    <col min="14" max="14" width="10.7109375" style="80" bestFit="1" customWidth="1"/>
    <col min="15" max="15" width="10.28515625" style="80" bestFit="1" customWidth="1"/>
    <col min="16" max="16" width="10.7109375" style="80" hidden="1" customWidth="1"/>
    <col min="17" max="17" width="10.28515625" style="80" hidden="1" customWidth="1"/>
    <col min="18" max="18" width="10.7109375" style="80" hidden="1" customWidth="1"/>
    <col min="19" max="19" width="10.28515625" style="80" hidden="1" customWidth="1"/>
    <col min="20" max="20" width="13.5703125" style="80" hidden="1" customWidth="1"/>
    <col min="21" max="21" width="10.28515625" style="80" hidden="1" customWidth="1"/>
    <col min="22" max="22" width="10.7109375" style="80" hidden="1" customWidth="1"/>
    <col min="23" max="23" width="10.28515625" style="80" hidden="1" customWidth="1"/>
    <col min="24" max="24" width="12.7109375" style="80" hidden="1" customWidth="1"/>
    <col min="25" max="25" width="10.28515625" style="80" hidden="1" customWidth="1"/>
    <col min="26" max="26" width="12.28515625" style="80" hidden="1" customWidth="1"/>
    <col min="27" max="27" width="10.28515625" style="80" hidden="1" customWidth="1"/>
    <col min="28" max="43" width="12.5703125" style="80" customWidth="1"/>
    <col min="44" max="68" width="10" style="80" customWidth="1"/>
    <col min="69" max="69" width="9.5703125" style="80" customWidth="1"/>
    <col min="70" max="70" width="0.28515625" style="80" hidden="1" customWidth="1"/>
    <col min="71" max="87" width="10" style="80" hidden="1" customWidth="1"/>
    <col min="88" max="88" width="1.140625" style="80" customWidth="1"/>
    <col min="89" max="96" width="10" style="80" hidden="1" customWidth="1"/>
    <col min="97" max="97" width="2.28515625" style="80" customWidth="1"/>
    <col min="98" max="105" width="10" style="80" hidden="1" customWidth="1"/>
    <col min="106" max="106" width="0.28515625" style="80" hidden="1" customWidth="1"/>
    <col min="107" max="121" width="10" style="80" hidden="1" customWidth="1"/>
    <col min="122" max="122" width="0.28515625" style="80" customWidth="1"/>
    <col min="123" max="129" width="10" style="80" hidden="1" customWidth="1"/>
    <col min="130" max="257" width="10" style="80"/>
    <col min="258" max="258" width="53.140625" style="80" customWidth="1"/>
    <col min="259" max="259" width="10.5703125" style="80" bestFit="1" customWidth="1"/>
    <col min="260" max="260" width="1.5703125" style="80" customWidth="1"/>
    <col min="261" max="261" width="9.85546875" style="80" bestFit="1" customWidth="1"/>
    <col min="262" max="262" width="1.5703125" style="80" customWidth="1"/>
    <col min="263" max="263" width="13.7109375" style="80" customWidth="1"/>
    <col min="264" max="264" width="1.5703125" style="80" customWidth="1"/>
    <col min="265" max="265" width="10.7109375" style="80" customWidth="1"/>
    <col min="266" max="299" width="12.5703125" style="80" customWidth="1"/>
    <col min="300" max="324" width="10" style="80" customWidth="1"/>
    <col min="325" max="325" width="9.5703125" style="80" customWidth="1"/>
    <col min="326" max="343" width="0" style="80" hidden="1" customWidth="1"/>
    <col min="344" max="344" width="1.140625" style="80" customWidth="1"/>
    <col min="345" max="352" width="0" style="80" hidden="1" customWidth="1"/>
    <col min="353" max="353" width="2.28515625" style="80" customWidth="1"/>
    <col min="354" max="377" width="0" style="80" hidden="1" customWidth="1"/>
    <col min="378" max="378" width="0.28515625" style="80" customWidth="1"/>
    <col min="379" max="385" width="0" style="80" hidden="1" customWidth="1"/>
    <col min="386" max="513" width="10" style="80"/>
    <col min="514" max="514" width="53.140625" style="80" customWidth="1"/>
    <col min="515" max="515" width="10.5703125" style="80" bestFit="1" customWidth="1"/>
    <col min="516" max="516" width="1.5703125" style="80" customWidth="1"/>
    <col min="517" max="517" width="9.85546875" style="80" bestFit="1" customWidth="1"/>
    <col min="518" max="518" width="1.5703125" style="80" customWidth="1"/>
    <col min="519" max="519" width="13.7109375" style="80" customWidth="1"/>
    <col min="520" max="520" width="1.5703125" style="80" customWidth="1"/>
    <col min="521" max="521" width="10.7109375" style="80" customWidth="1"/>
    <col min="522" max="555" width="12.5703125" style="80" customWidth="1"/>
    <col min="556" max="580" width="10" style="80" customWidth="1"/>
    <col min="581" max="581" width="9.5703125" style="80" customWidth="1"/>
    <col min="582" max="599" width="0" style="80" hidden="1" customWidth="1"/>
    <col min="600" max="600" width="1.140625" style="80" customWidth="1"/>
    <col min="601" max="608" width="0" style="80" hidden="1" customWidth="1"/>
    <col min="609" max="609" width="2.28515625" style="80" customWidth="1"/>
    <col min="610" max="633" width="0" style="80" hidden="1" customWidth="1"/>
    <col min="634" max="634" width="0.28515625" style="80" customWidth="1"/>
    <col min="635" max="641" width="0" style="80" hidden="1" customWidth="1"/>
    <col min="642" max="769" width="10" style="80"/>
    <col min="770" max="770" width="53.140625" style="80" customWidth="1"/>
    <col min="771" max="771" width="10.5703125" style="80" bestFit="1" customWidth="1"/>
    <col min="772" max="772" width="1.5703125" style="80" customWidth="1"/>
    <col min="773" max="773" width="9.85546875" style="80" bestFit="1" customWidth="1"/>
    <col min="774" max="774" width="1.5703125" style="80" customWidth="1"/>
    <col min="775" max="775" width="13.7109375" style="80" customWidth="1"/>
    <col min="776" max="776" width="1.5703125" style="80" customWidth="1"/>
    <col min="777" max="777" width="10.7109375" style="80" customWidth="1"/>
    <col min="778" max="811" width="12.5703125" style="80" customWidth="1"/>
    <col min="812" max="836" width="10" style="80" customWidth="1"/>
    <col min="837" max="837" width="9.5703125" style="80" customWidth="1"/>
    <col min="838" max="855" width="0" style="80" hidden="1" customWidth="1"/>
    <col min="856" max="856" width="1.140625" style="80" customWidth="1"/>
    <col min="857" max="864" width="0" style="80" hidden="1" customWidth="1"/>
    <col min="865" max="865" width="2.28515625" style="80" customWidth="1"/>
    <col min="866" max="889" width="0" style="80" hidden="1" customWidth="1"/>
    <col min="890" max="890" width="0.28515625" style="80" customWidth="1"/>
    <col min="891" max="897" width="0" style="80" hidden="1" customWidth="1"/>
    <col min="898" max="1025" width="10" style="80"/>
    <col min="1026" max="1026" width="53.140625" style="80" customWidth="1"/>
    <col min="1027" max="1027" width="10.5703125" style="80" bestFit="1" customWidth="1"/>
    <col min="1028" max="1028" width="1.5703125" style="80" customWidth="1"/>
    <col min="1029" max="1029" width="9.85546875" style="80" bestFit="1" customWidth="1"/>
    <col min="1030" max="1030" width="1.5703125" style="80" customWidth="1"/>
    <col min="1031" max="1031" width="13.7109375" style="80" customWidth="1"/>
    <col min="1032" max="1032" width="1.5703125" style="80" customWidth="1"/>
    <col min="1033" max="1033" width="10.7109375" style="80" customWidth="1"/>
    <col min="1034" max="1067" width="12.5703125" style="80" customWidth="1"/>
    <col min="1068" max="1092" width="10" style="80" customWidth="1"/>
    <col min="1093" max="1093" width="9.5703125" style="80" customWidth="1"/>
    <col min="1094" max="1111" width="0" style="80" hidden="1" customWidth="1"/>
    <col min="1112" max="1112" width="1.140625" style="80" customWidth="1"/>
    <col min="1113" max="1120" width="0" style="80" hidden="1" customWidth="1"/>
    <col min="1121" max="1121" width="2.28515625" style="80" customWidth="1"/>
    <col min="1122" max="1145" width="0" style="80" hidden="1" customWidth="1"/>
    <col min="1146" max="1146" width="0.28515625" style="80" customWidth="1"/>
    <col min="1147" max="1153" width="0" style="80" hidden="1" customWidth="1"/>
    <col min="1154" max="1281" width="10" style="80"/>
    <col min="1282" max="1282" width="53.140625" style="80" customWidth="1"/>
    <col min="1283" max="1283" width="10.5703125" style="80" bestFit="1" customWidth="1"/>
    <col min="1284" max="1284" width="1.5703125" style="80" customWidth="1"/>
    <col min="1285" max="1285" width="9.85546875" style="80" bestFit="1" customWidth="1"/>
    <col min="1286" max="1286" width="1.5703125" style="80" customWidth="1"/>
    <col min="1287" max="1287" width="13.7109375" style="80" customWidth="1"/>
    <col min="1288" max="1288" width="1.5703125" style="80" customWidth="1"/>
    <col min="1289" max="1289" width="10.7109375" style="80" customWidth="1"/>
    <col min="1290" max="1323" width="12.5703125" style="80" customWidth="1"/>
    <col min="1324" max="1348" width="10" style="80" customWidth="1"/>
    <col min="1349" max="1349" width="9.5703125" style="80" customWidth="1"/>
    <col min="1350" max="1367" width="0" style="80" hidden="1" customWidth="1"/>
    <col min="1368" max="1368" width="1.140625" style="80" customWidth="1"/>
    <col min="1369" max="1376" width="0" style="80" hidden="1" customWidth="1"/>
    <col min="1377" max="1377" width="2.28515625" style="80" customWidth="1"/>
    <col min="1378" max="1401" width="0" style="80" hidden="1" customWidth="1"/>
    <col min="1402" max="1402" width="0.28515625" style="80" customWidth="1"/>
    <col min="1403" max="1409" width="0" style="80" hidden="1" customWidth="1"/>
    <col min="1410" max="1537" width="10" style="80"/>
    <col min="1538" max="1538" width="53.140625" style="80" customWidth="1"/>
    <col min="1539" max="1539" width="10.5703125" style="80" bestFit="1" customWidth="1"/>
    <col min="1540" max="1540" width="1.5703125" style="80" customWidth="1"/>
    <col min="1541" max="1541" width="9.85546875" style="80" bestFit="1" customWidth="1"/>
    <col min="1542" max="1542" width="1.5703125" style="80" customWidth="1"/>
    <col min="1543" max="1543" width="13.7109375" style="80" customWidth="1"/>
    <col min="1544" max="1544" width="1.5703125" style="80" customWidth="1"/>
    <col min="1545" max="1545" width="10.7109375" style="80" customWidth="1"/>
    <col min="1546" max="1579" width="12.5703125" style="80" customWidth="1"/>
    <col min="1580" max="1604" width="10" style="80" customWidth="1"/>
    <col min="1605" max="1605" width="9.5703125" style="80" customWidth="1"/>
    <col min="1606" max="1623" width="0" style="80" hidden="1" customWidth="1"/>
    <col min="1624" max="1624" width="1.140625" style="80" customWidth="1"/>
    <col min="1625" max="1632" width="0" style="80" hidden="1" customWidth="1"/>
    <col min="1633" max="1633" width="2.28515625" style="80" customWidth="1"/>
    <col min="1634" max="1657" width="0" style="80" hidden="1" customWidth="1"/>
    <col min="1658" max="1658" width="0.28515625" style="80" customWidth="1"/>
    <col min="1659" max="1665" width="0" style="80" hidden="1" customWidth="1"/>
    <col min="1666" max="1793" width="10" style="80"/>
    <col min="1794" max="1794" width="53.140625" style="80" customWidth="1"/>
    <col min="1795" max="1795" width="10.5703125" style="80" bestFit="1" customWidth="1"/>
    <col min="1796" max="1796" width="1.5703125" style="80" customWidth="1"/>
    <col min="1797" max="1797" width="9.85546875" style="80" bestFit="1" customWidth="1"/>
    <col min="1798" max="1798" width="1.5703125" style="80" customWidth="1"/>
    <col min="1799" max="1799" width="13.7109375" style="80" customWidth="1"/>
    <col min="1800" max="1800" width="1.5703125" style="80" customWidth="1"/>
    <col min="1801" max="1801" width="10.7109375" style="80" customWidth="1"/>
    <col min="1802" max="1835" width="12.5703125" style="80" customWidth="1"/>
    <col min="1836" max="1860" width="10" style="80" customWidth="1"/>
    <col min="1861" max="1861" width="9.5703125" style="80" customWidth="1"/>
    <col min="1862" max="1879" width="0" style="80" hidden="1" customWidth="1"/>
    <col min="1880" max="1880" width="1.140625" style="80" customWidth="1"/>
    <col min="1881" max="1888" width="0" style="80" hidden="1" customWidth="1"/>
    <col min="1889" max="1889" width="2.28515625" style="80" customWidth="1"/>
    <col min="1890" max="1913" width="0" style="80" hidden="1" customWidth="1"/>
    <col min="1914" max="1914" width="0.28515625" style="80" customWidth="1"/>
    <col min="1915" max="1921" width="0" style="80" hidden="1" customWidth="1"/>
    <col min="1922" max="2049" width="10" style="80"/>
    <col min="2050" max="2050" width="53.140625" style="80" customWidth="1"/>
    <col min="2051" max="2051" width="10.5703125" style="80" bestFit="1" customWidth="1"/>
    <col min="2052" max="2052" width="1.5703125" style="80" customWidth="1"/>
    <col min="2053" max="2053" width="9.85546875" style="80" bestFit="1" customWidth="1"/>
    <col min="2054" max="2054" width="1.5703125" style="80" customWidth="1"/>
    <col min="2055" max="2055" width="13.7109375" style="80" customWidth="1"/>
    <col min="2056" max="2056" width="1.5703125" style="80" customWidth="1"/>
    <col min="2057" max="2057" width="10.7109375" style="80" customWidth="1"/>
    <col min="2058" max="2091" width="12.5703125" style="80" customWidth="1"/>
    <col min="2092" max="2116" width="10" style="80" customWidth="1"/>
    <col min="2117" max="2117" width="9.5703125" style="80" customWidth="1"/>
    <col min="2118" max="2135" width="0" style="80" hidden="1" customWidth="1"/>
    <col min="2136" max="2136" width="1.140625" style="80" customWidth="1"/>
    <col min="2137" max="2144" width="0" style="80" hidden="1" customWidth="1"/>
    <col min="2145" max="2145" width="2.28515625" style="80" customWidth="1"/>
    <col min="2146" max="2169" width="0" style="80" hidden="1" customWidth="1"/>
    <col min="2170" max="2170" width="0.28515625" style="80" customWidth="1"/>
    <col min="2171" max="2177" width="0" style="80" hidden="1" customWidth="1"/>
    <col min="2178" max="2305" width="10" style="80"/>
    <col min="2306" max="2306" width="53.140625" style="80" customWidth="1"/>
    <col min="2307" max="2307" width="10.5703125" style="80" bestFit="1" customWidth="1"/>
    <col min="2308" max="2308" width="1.5703125" style="80" customWidth="1"/>
    <col min="2309" max="2309" width="9.85546875" style="80" bestFit="1" customWidth="1"/>
    <col min="2310" max="2310" width="1.5703125" style="80" customWidth="1"/>
    <col min="2311" max="2311" width="13.7109375" style="80" customWidth="1"/>
    <col min="2312" max="2312" width="1.5703125" style="80" customWidth="1"/>
    <col min="2313" max="2313" width="10.7109375" style="80" customWidth="1"/>
    <col min="2314" max="2347" width="12.5703125" style="80" customWidth="1"/>
    <col min="2348" max="2372" width="10" style="80" customWidth="1"/>
    <col min="2373" max="2373" width="9.5703125" style="80" customWidth="1"/>
    <col min="2374" max="2391" width="0" style="80" hidden="1" customWidth="1"/>
    <col min="2392" max="2392" width="1.140625" style="80" customWidth="1"/>
    <col min="2393" max="2400" width="0" style="80" hidden="1" customWidth="1"/>
    <col min="2401" max="2401" width="2.28515625" style="80" customWidth="1"/>
    <col min="2402" max="2425" width="0" style="80" hidden="1" customWidth="1"/>
    <col min="2426" max="2426" width="0.28515625" style="80" customWidth="1"/>
    <col min="2427" max="2433" width="0" style="80" hidden="1" customWidth="1"/>
    <col min="2434" max="2561" width="10" style="80"/>
    <col min="2562" max="2562" width="53.140625" style="80" customWidth="1"/>
    <col min="2563" max="2563" width="10.5703125" style="80" bestFit="1" customWidth="1"/>
    <col min="2564" max="2564" width="1.5703125" style="80" customWidth="1"/>
    <col min="2565" max="2565" width="9.85546875" style="80" bestFit="1" customWidth="1"/>
    <col min="2566" max="2566" width="1.5703125" style="80" customWidth="1"/>
    <col min="2567" max="2567" width="13.7109375" style="80" customWidth="1"/>
    <col min="2568" max="2568" width="1.5703125" style="80" customWidth="1"/>
    <col min="2569" max="2569" width="10.7109375" style="80" customWidth="1"/>
    <col min="2570" max="2603" width="12.5703125" style="80" customWidth="1"/>
    <col min="2604" max="2628" width="10" style="80" customWidth="1"/>
    <col min="2629" max="2629" width="9.5703125" style="80" customWidth="1"/>
    <col min="2630" max="2647" width="0" style="80" hidden="1" customWidth="1"/>
    <col min="2648" max="2648" width="1.140625" style="80" customWidth="1"/>
    <col min="2649" max="2656" width="0" style="80" hidden="1" customWidth="1"/>
    <col min="2657" max="2657" width="2.28515625" style="80" customWidth="1"/>
    <col min="2658" max="2681" width="0" style="80" hidden="1" customWidth="1"/>
    <col min="2682" max="2682" width="0.28515625" style="80" customWidth="1"/>
    <col min="2683" max="2689" width="0" style="80" hidden="1" customWidth="1"/>
    <col min="2690" max="2817" width="10" style="80"/>
    <col min="2818" max="2818" width="53.140625" style="80" customWidth="1"/>
    <col min="2819" max="2819" width="10.5703125" style="80" bestFit="1" customWidth="1"/>
    <col min="2820" max="2820" width="1.5703125" style="80" customWidth="1"/>
    <col min="2821" max="2821" width="9.85546875" style="80" bestFit="1" customWidth="1"/>
    <col min="2822" max="2822" width="1.5703125" style="80" customWidth="1"/>
    <col min="2823" max="2823" width="13.7109375" style="80" customWidth="1"/>
    <col min="2824" max="2824" width="1.5703125" style="80" customWidth="1"/>
    <col min="2825" max="2825" width="10.7109375" style="80" customWidth="1"/>
    <col min="2826" max="2859" width="12.5703125" style="80" customWidth="1"/>
    <col min="2860" max="2884" width="10" style="80" customWidth="1"/>
    <col min="2885" max="2885" width="9.5703125" style="80" customWidth="1"/>
    <col min="2886" max="2903" width="0" style="80" hidden="1" customWidth="1"/>
    <col min="2904" max="2904" width="1.140625" style="80" customWidth="1"/>
    <col min="2905" max="2912" width="0" style="80" hidden="1" customWidth="1"/>
    <col min="2913" max="2913" width="2.28515625" style="80" customWidth="1"/>
    <col min="2914" max="2937" width="0" style="80" hidden="1" customWidth="1"/>
    <col min="2938" max="2938" width="0.28515625" style="80" customWidth="1"/>
    <col min="2939" max="2945" width="0" style="80" hidden="1" customWidth="1"/>
    <col min="2946" max="3073" width="10" style="80"/>
    <col min="3074" max="3074" width="53.140625" style="80" customWidth="1"/>
    <col min="3075" max="3075" width="10.5703125" style="80" bestFit="1" customWidth="1"/>
    <col min="3076" max="3076" width="1.5703125" style="80" customWidth="1"/>
    <col min="3077" max="3077" width="9.85546875" style="80" bestFit="1" customWidth="1"/>
    <col min="3078" max="3078" width="1.5703125" style="80" customWidth="1"/>
    <col min="3079" max="3079" width="13.7109375" style="80" customWidth="1"/>
    <col min="3080" max="3080" width="1.5703125" style="80" customWidth="1"/>
    <col min="3081" max="3081" width="10.7109375" style="80" customWidth="1"/>
    <col min="3082" max="3115" width="12.5703125" style="80" customWidth="1"/>
    <col min="3116" max="3140" width="10" style="80" customWidth="1"/>
    <col min="3141" max="3141" width="9.5703125" style="80" customWidth="1"/>
    <col min="3142" max="3159" width="0" style="80" hidden="1" customWidth="1"/>
    <col min="3160" max="3160" width="1.140625" style="80" customWidth="1"/>
    <col min="3161" max="3168" width="0" style="80" hidden="1" customWidth="1"/>
    <col min="3169" max="3169" width="2.28515625" style="80" customWidth="1"/>
    <col min="3170" max="3193" width="0" style="80" hidden="1" customWidth="1"/>
    <col min="3194" max="3194" width="0.28515625" style="80" customWidth="1"/>
    <col min="3195" max="3201" width="0" style="80" hidden="1" customWidth="1"/>
    <col min="3202" max="3329" width="10" style="80"/>
    <col min="3330" max="3330" width="53.140625" style="80" customWidth="1"/>
    <col min="3331" max="3331" width="10.5703125" style="80" bestFit="1" customWidth="1"/>
    <col min="3332" max="3332" width="1.5703125" style="80" customWidth="1"/>
    <col min="3333" max="3333" width="9.85546875" style="80" bestFit="1" customWidth="1"/>
    <col min="3334" max="3334" width="1.5703125" style="80" customWidth="1"/>
    <col min="3335" max="3335" width="13.7109375" style="80" customWidth="1"/>
    <col min="3336" max="3336" width="1.5703125" style="80" customWidth="1"/>
    <col min="3337" max="3337" width="10.7109375" style="80" customWidth="1"/>
    <col min="3338" max="3371" width="12.5703125" style="80" customWidth="1"/>
    <col min="3372" max="3396" width="10" style="80" customWidth="1"/>
    <col min="3397" max="3397" width="9.5703125" style="80" customWidth="1"/>
    <col min="3398" max="3415" width="0" style="80" hidden="1" customWidth="1"/>
    <col min="3416" max="3416" width="1.140625" style="80" customWidth="1"/>
    <col min="3417" max="3424" width="0" style="80" hidden="1" customWidth="1"/>
    <col min="3425" max="3425" width="2.28515625" style="80" customWidth="1"/>
    <col min="3426" max="3449" width="0" style="80" hidden="1" customWidth="1"/>
    <col min="3450" max="3450" width="0.28515625" style="80" customWidth="1"/>
    <col min="3451" max="3457" width="0" style="80" hidden="1" customWidth="1"/>
    <col min="3458" max="3585" width="10" style="80"/>
    <col min="3586" max="3586" width="53.140625" style="80" customWidth="1"/>
    <col min="3587" max="3587" width="10.5703125" style="80" bestFit="1" customWidth="1"/>
    <col min="3588" max="3588" width="1.5703125" style="80" customWidth="1"/>
    <col min="3589" max="3589" width="9.85546875" style="80" bestFit="1" customWidth="1"/>
    <col min="3590" max="3590" width="1.5703125" style="80" customWidth="1"/>
    <col min="3591" max="3591" width="13.7109375" style="80" customWidth="1"/>
    <col min="3592" max="3592" width="1.5703125" style="80" customWidth="1"/>
    <col min="3593" max="3593" width="10.7109375" style="80" customWidth="1"/>
    <col min="3594" max="3627" width="12.5703125" style="80" customWidth="1"/>
    <col min="3628" max="3652" width="10" style="80" customWidth="1"/>
    <col min="3653" max="3653" width="9.5703125" style="80" customWidth="1"/>
    <col min="3654" max="3671" width="0" style="80" hidden="1" customWidth="1"/>
    <col min="3672" max="3672" width="1.140625" style="80" customWidth="1"/>
    <col min="3673" max="3680" width="0" style="80" hidden="1" customWidth="1"/>
    <col min="3681" max="3681" width="2.28515625" style="80" customWidth="1"/>
    <col min="3682" max="3705" width="0" style="80" hidden="1" customWidth="1"/>
    <col min="3706" max="3706" width="0.28515625" style="80" customWidth="1"/>
    <col min="3707" max="3713" width="0" style="80" hidden="1" customWidth="1"/>
    <col min="3714" max="3841" width="10" style="80"/>
    <col min="3842" max="3842" width="53.140625" style="80" customWidth="1"/>
    <col min="3843" max="3843" width="10.5703125" style="80" bestFit="1" customWidth="1"/>
    <col min="3844" max="3844" width="1.5703125" style="80" customWidth="1"/>
    <col min="3845" max="3845" width="9.85546875" style="80" bestFit="1" customWidth="1"/>
    <col min="3846" max="3846" width="1.5703125" style="80" customWidth="1"/>
    <col min="3847" max="3847" width="13.7109375" style="80" customWidth="1"/>
    <col min="3848" max="3848" width="1.5703125" style="80" customWidth="1"/>
    <col min="3849" max="3849" width="10.7109375" style="80" customWidth="1"/>
    <col min="3850" max="3883" width="12.5703125" style="80" customWidth="1"/>
    <col min="3884" max="3908" width="10" style="80" customWidth="1"/>
    <col min="3909" max="3909" width="9.5703125" style="80" customWidth="1"/>
    <col min="3910" max="3927" width="0" style="80" hidden="1" customWidth="1"/>
    <col min="3928" max="3928" width="1.140625" style="80" customWidth="1"/>
    <col min="3929" max="3936" width="0" style="80" hidden="1" customWidth="1"/>
    <col min="3937" max="3937" width="2.28515625" style="80" customWidth="1"/>
    <col min="3938" max="3961" width="0" style="80" hidden="1" customWidth="1"/>
    <col min="3962" max="3962" width="0.28515625" style="80" customWidth="1"/>
    <col min="3963" max="3969" width="0" style="80" hidden="1" customWidth="1"/>
    <col min="3970" max="4097" width="10" style="80"/>
    <col min="4098" max="4098" width="53.140625" style="80" customWidth="1"/>
    <col min="4099" max="4099" width="10.5703125" style="80" bestFit="1" customWidth="1"/>
    <col min="4100" max="4100" width="1.5703125" style="80" customWidth="1"/>
    <col min="4101" max="4101" width="9.85546875" style="80" bestFit="1" customWidth="1"/>
    <col min="4102" max="4102" width="1.5703125" style="80" customWidth="1"/>
    <col min="4103" max="4103" width="13.7109375" style="80" customWidth="1"/>
    <col min="4104" max="4104" width="1.5703125" style="80" customWidth="1"/>
    <col min="4105" max="4105" width="10.7109375" style="80" customWidth="1"/>
    <col min="4106" max="4139" width="12.5703125" style="80" customWidth="1"/>
    <col min="4140" max="4164" width="10" style="80" customWidth="1"/>
    <col min="4165" max="4165" width="9.5703125" style="80" customWidth="1"/>
    <col min="4166" max="4183" width="0" style="80" hidden="1" customWidth="1"/>
    <col min="4184" max="4184" width="1.140625" style="80" customWidth="1"/>
    <col min="4185" max="4192" width="0" style="80" hidden="1" customWidth="1"/>
    <col min="4193" max="4193" width="2.28515625" style="80" customWidth="1"/>
    <col min="4194" max="4217" width="0" style="80" hidden="1" customWidth="1"/>
    <col min="4218" max="4218" width="0.28515625" style="80" customWidth="1"/>
    <col min="4219" max="4225" width="0" style="80" hidden="1" customWidth="1"/>
    <col min="4226" max="4353" width="10" style="80"/>
    <col min="4354" max="4354" width="53.140625" style="80" customWidth="1"/>
    <col min="4355" max="4355" width="10.5703125" style="80" bestFit="1" customWidth="1"/>
    <col min="4356" max="4356" width="1.5703125" style="80" customWidth="1"/>
    <col min="4357" max="4357" width="9.85546875" style="80" bestFit="1" customWidth="1"/>
    <col min="4358" max="4358" width="1.5703125" style="80" customWidth="1"/>
    <col min="4359" max="4359" width="13.7109375" style="80" customWidth="1"/>
    <col min="4360" max="4360" width="1.5703125" style="80" customWidth="1"/>
    <col min="4361" max="4361" width="10.7109375" style="80" customWidth="1"/>
    <col min="4362" max="4395" width="12.5703125" style="80" customWidth="1"/>
    <col min="4396" max="4420" width="10" style="80" customWidth="1"/>
    <col min="4421" max="4421" width="9.5703125" style="80" customWidth="1"/>
    <col min="4422" max="4439" width="0" style="80" hidden="1" customWidth="1"/>
    <col min="4440" max="4440" width="1.140625" style="80" customWidth="1"/>
    <col min="4441" max="4448" width="0" style="80" hidden="1" customWidth="1"/>
    <col min="4449" max="4449" width="2.28515625" style="80" customWidth="1"/>
    <col min="4450" max="4473" width="0" style="80" hidden="1" customWidth="1"/>
    <col min="4474" max="4474" width="0.28515625" style="80" customWidth="1"/>
    <col min="4475" max="4481" width="0" style="80" hidden="1" customWidth="1"/>
    <col min="4482" max="4609" width="10" style="80"/>
    <col min="4610" max="4610" width="53.140625" style="80" customWidth="1"/>
    <col min="4611" max="4611" width="10.5703125" style="80" bestFit="1" customWidth="1"/>
    <col min="4612" max="4612" width="1.5703125" style="80" customWidth="1"/>
    <col min="4613" max="4613" width="9.85546875" style="80" bestFit="1" customWidth="1"/>
    <col min="4614" max="4614" width="1.5703125" style="80" customWidth="1"/>
    <col min="4615" max="4615" width="13.7109375" style="80" customWidth="1"/>
    <col min="4616" max="4616" width="1.5703125" style="80" customWidth="1"/>
    <col min="4617" max="4617" width="10.7109375" style="80" customWidth="1"/>
    <col min="4618" max="4651" width="12.5703125" style="80" customWidth="1"/>
    <col min="4652" max="4676" width="10" style="80" customWidth="1"/>
    <col min="4677" max="4677" width="9.5703125" style="80" customWidth="1"/>
    <col min="4678" max="4695" width="0" style="80" hidden="1" customWidth="1"/>
    <col min="4696" max="4696" width="1.140625" style="80" customWidth="1"/>
    <col min="4697" max="4704" width="0" style="80" hidden="1" customWidth="1"/>
    <col min="4705" max="4705" width="2.28515625" style="80" customWidth="1"/>
    <col min="4706" max="4729" width="0" style="80" hidden="1" customWidth="1"/>
    <col min="4730" max="4730" width="0.28515625" style="80" customWidth="1"/>
    <col min="4731" max="4737" width="0" style="80" hidden="1" customWidth="1"/>
    <col min="4738" max="4865" width="10" style="80"/>
    <col min="4866" max="4866" width="53.140625" style="80" customWidth="1"/>
    <col min="4867" max="4867" width="10.5703125" style="80" bestFit="1" customWidth="1"/>
    <col min="4868" max="4868" width="1.5703125" style="80" customWidth="1"/>
    <col min="4869" max="4869" width="9.85546875" style="80" bestFit="1" customWidth="1"/>
    <col min="4870" max="4870" width="1.5703125" style="80" customWidth="1"/>
    <col min="4871" max="4871" width="13.7109375" style="80" customWidth="1"/>
    <col min="4872" max="4872" width="1.5703125" style="80" customWidth="1"/>
    <col min="4873" max="4873" width="10.7109375" style="80" customWidth="1"/>
    <col min="4874" max="4907" width="12.5703125" style="80" customWidth="1"/>
    <col min="4908" max="4932" width="10" style="80" customWidth="1"/>
    <col min="4933" max="4933" width="9.5703125" style="80" customWidth="1"/>
    <col min="4934" max="4951" width="0" style="80" hidden="1" customWidth="1"/>
    <col min="4952" max="4952" width="1.140625" style="80" customWidth="1"/>
    <col min="4953" max="4960" width="0" style="80" hidden="1" customWidth="1"/>
    <col min="4961" max="4961" width="2.28515625" style="80" customWidth="1"/>
    <col min="4962" max="4985" width="0" style="80" hidden="1" customWidth="1"/>
    <col min="4986" max="4986" width="0.28515625" style="80" customWidth="1"/>
    <col min="4987" max="4993" width="0" style="80" hidden="1" customWidth="1"/>
    <col min="4994" max="5121" width="10" style="80"/>
    <col min="5122" max="5122" width="53.140625" style="80" customWidth="1"/>
    <col min="5123" max="5123" width="10.5703125" style="80" bestFit="1" customWidth="1"/>
    <col min="5124" max="5124" width="1.5703125" style="80" customWidth="1"/>
    <col min="5125" max="5125" width="9.85546875" style="80" bestFit="1" customWidth="1"/>
    <col min="5126" max="5126" width="1.5703125" style="80" customWidth="1"/>
    <col min="5127" max="5127" width="13.7109375" style="80" customWidth="1"/>
    <col min="5128" max="5128" width="1.5703125" style="80" customWidth="1"/>
    <col min="5129" max="5129" width="10.7109375" style="80" customWidth="1"/>
    <col min="5130" max="5163" width="12.5703125" style="80" customWidth="1"/>
    <col min="5164" max="5188" width="10" style="80" customWidth="1"/>
    <col min="5189" max="5189" width="9.5703125" style="80" customWidth="1"/>
    <col min="5190" max="5207" width="0" style="80" hidden="1" customWidth="1"/>
    <col min="5208" max="5208" width="1.140625" style="80" customWidth="1"/>
    <col min="5209" max="5216" width="0" style="80" hidden="1" customWidth="1"/>
    <col min="5217" max="5217" width="2.28515625" style="80" customWidth="1"/>
    <col min="5218" max="5241" width="0" style="80" hidden="1" customWidth="1"/>
    <col min="5242" max="5242" width="0.28515625" style="80" customWidth="1"/>
    <col min="5243" max="5249" width="0" style="80" hidden="1" customWidth="1"/>
    <col min="5250" max="5377" width="10" style="80"/>
    <col min="5378" max="5378" width="53.140625" style="80" customWidth="1"/>
    <col min="5379" max="5379" width="10.5703125" style="80" bestFit="1" customWidth="1"/>
    <col min="5380" max="5380" width="1.5703125" style="80" customWidth="1"/>
    <col min="5381" max="5381" width="9.85546875" style="80" bestFit="1" customWidth="1"/>
    <col min="5382" max="5382" width="1.5703125" style="80" customWidth="1"/>
    <col min="5383" max="5383" width="13.7109375" style="80" customWidth="1"/>
    <col min="5384" max="5384" width="1.5703125" style="80" customWidth="1"/>
    <col min="5385" max="5385" width="10.7109375" style="80" customWidth="1"/>
    <col min="5386" max="5419" width="12.5703125" style="80" customWidth="1"/>
    <col min="5420" max="5444" width="10" style="80" customWidth="1"/>
    <col min="5445" max="5445" width="9.5703125" style="80" customWidth="1"/>
    <col min="5446" max="5463" width="0" style="80" hidden="1" customWidth="1"/>
    <col min="5464" max="5464" width="1.140625" style="80" customWidth="1"/>
    <col min="5465" max="5472" width="0" style="80" hidden="1" customWidth="1"/>
    <col min="5473" max="5473" width="2.28515625" style="80" customWidth="1"/>
    <col min="5474" max="5497" width="0" style="80" hidden="1" customWidth="1"/>
    <col min="5498" max="5498" width="0.28515625" style="80" customWidth="1"/>
    <col min="5499" max="5505" width="0" style="80" hidden="1" customWidth="1"/>
    <col min="5506" max="5633" width="10" style="80"/>
    <col min="5634" max="5634" width="53.140625" style="80" customWidth="1"/>
    <col min="5635" max="5635" width="10.5703125" style="80" bestFit="1" customWidth="1"/>
    <col min="5636" max="5636" width="1.5703125" style="80" customWidth="1"/>
    <col min="5637" max="5637" width="9.85546875" style="80" bestFit="1" customWidth="1"/>
    <col min="5638" max="5638" width="1.5703125" style="80" customWidth="1"/>
    <col min="5639" max="5639" width="13.7109375" style="80" customWidth="1"/>
    <col min="5640" max="5640" width="1.5703125" style="80" customWidth="1"/>
    <col min="5641" max="5641" width="10.7109375" style="80" customWidth="1"/>
    <col min="5642" max="5675" width="12.5703125" style="80" customWidth="1"/>
    <col min="5676" max="5700" width="10" style="80" customWidth="1"/>
    <col min="5701" max="5701" width="9.5703125" style="80" customWidth="1"/>
    <col min="5702" max="5719" width="0" style="80" hidden="1" customWidth="1"/>
    <col min="5720" max="5720" width="1.140625" style="80" customWidth="1"/>
    <col min="5721" max="5728" width="0" style="80" hidden="1" customWidth="1"/>
    <col min="5729" max="5729" width="2.28515625" style="80" customWidth="1"/>
    <col min="5730" max="5753" width="0" style="80" hidden="1" customWidth="1"/>
    <col min="5754" max="5754" width="0.28515625" style="80" customWidth="1"/>
    <col min="5755" max="5761" width="0" style="80" hidden="1" customWidth="1"/>
    <col min="5762" max="5889" width="10" style="80"/>
    <col min="5890" max="5890" width="53.140625" style="80" customWidth="1"/>
    <col min="5891" max="5891" width="10.5703125" style="80" bestFit="1" customWidth="1"/>
    <col min="5892" max="5892" width="1.5703125" style="80" customWidth="1"/>
    <col min="5893" max="5893" width="9.85546875" style="80" bestFit="1" customWidth="1"/>
    <col min="5894" max="5894" width="1.5703125" style="80" customWidth="1"/>
    <col min="5895" max="5895" width="13.7109375" style="80" customWidth="1"/>
    <col min="5896" max="5896" width="1.5703125" style="80" customWidth="1"/>
    <col min="5897" max="5897" width="10.7109375" style="80" customWidth="1"/>
    <col min="5898" max="5931" width="12.5703125" style="80" customWidth="1"/>
    <col min="5932" max="5956" width="10" style="80" customWidth="1"/>
    <col min="5957" max="5957" width="9.5703125" style="80" customWidth="1"/>
    <col min="5958" max="5975" width="0" style="80" hidden="1" customWidth="1"/>
    <col min="5976" max="5976" width="1.140625" style="80" customWidth="1"/>
    <col min="5977" max="5984" width="0" style="80" hidden="1" customWidth="1"/>
    <col min="5985" max="5985" width="2.28515625" style="80" customWidth="1"/>
    <col min="5986" max="6009" width="0" style="80" hidden="1" customWidth="1"/>
    <col min="6010" max="6010" width="0.28515625" style="80" customWidth="1"/>
    <col min="6011" max="6017" width="0" style="80" hidden="1" customWidth="1"/>
    <col min="6018" max="6145" width="10" style="80"/>
    <col min="6146" max="6146" width="53.140625" style="80" customWidth="1"/>
    <col min="6147" max="6147" width="10.5703125" style="80" bestFit="1" customWidth="1"/>
    <col min="6148" max="6148" width="1.5703125" style="80" customWidth="1"/>
    <col min="6149" max="6149" width="9.85546875" style="80" bestFit="1" customWidth="1"/>
    <col min="6150" max="6150" width="1.5703125" style="80" customWidth="1"/>
    <col min="6151" max="6151" width="13.7109375" style="80" customWidth="1"/>
    <col min="6152" max="6152" width="1.5703125" style="80" customWidth="1"/>
    <col min="6153" max="6153" width="10.7109375" style="80" customWidth="1"/>
    <col min="6154" max="6187" width="12.5703125" style="80" customWidth="1"/>
    <col min="6188" max="6212" width="10" style="80" customWidth="1"/>
    <col min="6213" max="6213" width="9.5703125" style="80" customWidth="1"/>
    <col min="6214" max="6231" width="0" style="80" hidden="1" customWidth="1"/>
    <col min="6232" max="6232" width="1.140625" style="80" customWidth="1"/>
    <col min="6233" max="6240" width="0" style="80" hidden="1" customWidth="1"/>
    <col min="6241" max="6241" width="2.28515625" style="80" customWidth="1"/>
    <col min="6242" max="6265" width="0" style="80" hidden="1" customWidth="1"/>
    <col min="6266" max="6266" width="0.28515625" style="80" customWidth="1"/>
    <col min="6267" max="6273" width="0" style="80" hidden="1" customWidth="1"/>
    <col min="6274" max="6401" width="10" style="80"/>
    <col min="6402" max="6402" width="53.140625" style="80" customWidth="1"/>
    <col min="6403" max="6403" width="10.5703125" style="80" bestFit="1" customWidth="1"/>
    <col min="6404" max="6404" width="1.5703125" style="80" customWidth="1"/>
    <col min="6405" max="6405" width="9.85546875" style="80" bestFit="1" customWidth="1"/>
    <col min="6406" max="6406" width="1.5703125" style="80" customWidth="1"/>
    <col min="6407" max="6407" width="13.7109375" style="80" customWidth="1"/>
    <col min="6408" max="6408" width="1.5703125" style="80" customWidth="1"/>
    <col min="6409" max="6409" width="10.7109375" style="80" customWidth="1"/>
    <col min="6410" max="6443" width="12.5703125" style="80" customWidth="1"/>
    <col min="6444" max="6468" width="10" style="80" customWidth="1"/>
    <col min="6469" max="6469" width="9.5703125" style="80" customWidth="1"/>
    <col min="6470" max="6487" width="0" style="80" hidden="1" customWidth="1"/>
    <col min="6488" max="6488" width="1.140625" style="80" customWidth="1"/>
    <col min="6489" max="6496" width="0" style="80" hidden="1" customWidth="1"/>
    <col min="6497" max="6497" width="2.28515625" style="80" customWidth="1"/>
    <col min="6498" max="6521" width="0" style="80" hidden="1" customWidth="1"/>
    <col min="6522" max="6522" width="0.28515625" style="80" customWidth="1"/>
    <col min="6523" max="6529" width="0" style="80" hidden="1" customWidth="1"/>
    <col min="6530" max="6657" width="10" style="80"/>
    <col min="6658" max="6658" width="53.140625" style="80" customWidth="1"/>
    <col min="6659" max="6659" width="10.5703125" style="80" bestFit="1" customWidth="1"/>
    <col min="6660" max="6660" width="1.5703125" style="80" customWidth="1"/>
    <col min="6661" max="6661" width="9.85546875" style="80" bestFit="1" customWidth="1"/>
    <col min="6662" max="6662" width="1.5703125" style="80" customWidth="1"/>
    <col min="6663" max="6663" width="13.7109375" style="80" customWidth="1"/>
    <col min="6664" max="6664" width="1.5703125" style="80" customWidth="1"/>
    <col min="6665" max="6665" width="10.7109375" style="80" customWidth="1"/>
    <col min="6666" max="6699" width="12.5703125" style="80" customWidth="1"/>
    <col min="6700" max="6724" width="10" style="80" customWidth="1"/>
    <col min="6725" max="6725" width="9.5703125" style="80" customWidth="1"/>
    <col min="6726" max="6743" width="0" style="80" hidden="1" customWidth="1"/>
    <col min="6744" max="6744" width="1.140625" style="80" customWidth="1"/>
    <col min="6745" max="6752" width="0" style="80" hidden="1" customWidth="1"/>
    <col min="6753" max="6753" width="2.28515625" style="80" customWidth="1"/>
    <col min="6754" max="6777" width="0" style="80" hidden="1" customWidth="1"/>
    <col min="6778" max="6778" width="0.28515625" style="80" customWidth="1"/>
    <col min="6779" max="6785" width="0" style="80" hidden="1" customWidth="1"/>
    <col min="6786" max="6913" width="10" style="80"/>
    <col min="6914" max="6914" width="53.140625" style="80" customWidth="1"/>
    <col min="6915" max="6915" width="10.5703125" style="80" bestFit="1" customWidth="1"/>
    <col min="6916" max="6916" width="1.5703125" style="80" customWidth="1"/>
    <col min="6917" max="6917" width="9.85546875" style="80" bestFit="1" customWidth="1"/>
    <col min="6918" max="6918" width="1.5703125" style="80" customWidth="1"/>
    <col min="6919" max="6919" width="13.7109375" style="80" customWidth="1"/>
    <col min="6920" max="6920" width="1.5703125" style="80" customWidth="1"/>
    <col min="6921" max="6921" width="10.7109375" style="80" customWidth="1"/>
    <col min="6922" max="6955" width="12.5703125" style="80" customWidth="1"/>
    <col min="6956" max="6980" width="10" style="80" customWidth="1"/>
    <col min="6981" max="6981" width="9.5703125" style="80" customWidth="1"/>
    <col min="6982" max="6999" width="0" style="80" hidden="1" customWidth="1"/>
    <col min="7000" max="7000" width="1.140625" style="80" customWidth="1"/>
    <col min="7001" max="7008" width="0" style="80" hidden="1" customWidth="1"/>
    <col min="7009" max="7009" width="2.28515625" style="80" customWidth="1"/>
    <col min="7010" max="7033" width="0" style="80" hidden="1" customWidth="1"/>
    <col min="7034" max="7034" width="0.28515625" style="80" customWidth="1"/>
    <col min="7035" max="7041" width="0" style="80" hidden="1" customWidth="1"/>
    <col min="7042" max="7169" width="10" style="80"/>
    <col min="7170" max="7170" width="53.140625" style="80" customWidth="1"/>
    <col min="7171" max="7171" width="10.5703125" style="80" bestFit="1" customWidth="1"/>
    <col min="7172" max="7172" width="1.5703125" style="80" customWidth="1"/>
    <col min="7173" max="7173" width="9.85546875" style="80" bestFit="1" customWidth="1"/>
    <col min="7174" max="7174" width="1.5703125" style="80" customWidth="1"/>
    <col min="7175" max="7175" width="13.7109375" style="80" customWidth="1"/>
    <col min="7176" max="7176" width="1.5703125" style="80" customWidth="1"/>
    <col min="7177" max="7177" width="10.7109375" style="80" customWidth="1"/>
    <col min="7178" max="7211" width="12.5703125" style="80" customWidth="1"/>
    <col min="7212" max="7236" width="10" style="80" customWidth="1"/>
    <col min="7237" max="7237" width="9.5703125" style="80" customWidth="1"/>
    <col min="7238" max="7255" width="0" style="80" hidden="1" customWidth="1"/>
    <col min="7256" max="7256" width="1.140625" style="80" customWidth="1"/>
    <col min="7257" max="7264" width="0" style="80" hidden="1" customWidth="1"/>
    <col min="7265" max="7265" width="2.28515625" style="80" customWidth="1"/>
    <col min="7266" max="7289" width="0" style="80" hidden="1" customWidth="1"/>
    <col min="7290" max="7290" width="0.28515625" style="80" customWidth="1"/>
    <col min="7291" max="7297" width="0" style="80" hidden="1" customWidth="1"/>
    <col min="7298" max="7425" width="10" style="80"/>
    <col min="7426" max="7426" width="53.140625" style="80" customWidth="1"/>
    <col min="7427" max="7427" width="10.5703125" style="80" bestFit="1" customWidth="1"/>
    <col min="7428" max="7428" width="1.5703125" style="80" customWidth="1"/>
    <col min="7429" max="7429" width="9.85546875" style="80" bestFit="1" customWidth="1"/>
    <col min="7430" max="7430" width="1.5703125" style="80" customWidth="1"/>
    <col min="7431" max="7431" width="13.7109375" style="80" customWidth="1"/>
    <col min="7432" max="7432" width="1.5703125" style="80" customWidth="1"/>
    <col min="7433" max="7433" width="10.7109375" style="80" customWidth="1"/>
    <col min="7434" max="7467" width="12.5703125" style="80" customWidth="1"/>
    <col min="7468" max="7492" width="10" style="80" customWidth="1"/>
    <col min="7493" max="7493" width="9.5703125" style="80" customWidth="1"/>
    <col min="7494" max="7511" width="0" style="80" hidden="1" customWidth="1"/>
    <col min="7512" max="7512" width="1.140625" style="80" customWidth="1"/>
    <col min="7513" max="7520" width="0" style="80" hidden="1" customWidth="1"/>
    <col min="7521" max="7521" width="2.28515625" style="80" customWidth="1"/>
    <col min="7522" max="7545" width="0" style="80" hidden="1" customWidth="1"/>
    <col min="7546" max="7546" width="0.28515625" style="80" customWidth="1"/>
    <col min="7547" max="7553" width="0" style="80" hidden="1" customWidth="1"/>
    <col min="7554" max="7681" width="10" style="80"/>
    <col min="7682" max="7682" width="53.140625" style="80" customWidth="1"/>
    <col min="7683" max="7683" width="10.5703125" style="80" bestFit="1" customWidth="1"/>
    <col min="7684" max="7684" width="1.5703125" style="80" customWidth="1"/>
    <col min="7685" max="7685" width="9.85546875" style="80" bestFit="1" customWidth="1"/>
    <col min="7686" max="7686" width="1.5703125" style="80" customWidth="1"/>
    <col min="7687" max="7687" width="13.7109375" style="80" customWidth="1"/>
    <col min="7688" max="7688" width="1.5703125" style="80" customWidth="1"/>
    <col min="7689" max="7689" width="10.7109375" style="80" customWidth="1"/>
    <col min="7690" max="7723" width="12.5703125" style="80" customWidth="1"/>
    <col min="7724" max="7748" width="10" style="80" customWidth="1"/>
    <col min="7749" max="7749" width="9.5703125" style="80" customWidth="1"/>
    <col min="7750" max="7767" width="0" style="80" hidden="1" customWidth="1"/>
    <col min="7768" max="7768" width="1.140625" style="80" customWidth="1"/>
    <col min="7769" max="7776" width="0" style="80" hidden="1" customWidth="1"/>
    <col min="7777" max="7777" width="2.28515625" style="80" customWidth="1"/>
    <col min="7778" max="7801" width="0" style="80" hidden="1" customWidth="1"/>
    <col min="7802" max="7802" width="0.28515625" style="80" customWidth="1"/>
    <col min="7803" max="7809" width="0" style="80" hidden="1" customWidth="1"/>
    <col min="7810" max="7937" width="10" style="80"/>
    <col min="7938" max="7938" width="53.140625" style="80" customWidth="1"/>
    <col min="7939" max="7939" width="10.5703125" style="80" bestFit="1" customWidth="1"/>
    <col min="7940" max="7940" width="1.5703125" style="80" customWidth="1"/>
    <col min="7941" max="7941" width="9.85546875" style="80" bestFit="1" customWidth="1"/>
    <col min="7942" max="7942" width="1.5703125" style="80" customWidth="1"/>
    <col min="7943" max="7943" width="13.7109375" style="80" customWidth="1"/>
    <col min="7944" max="7944" width="1.5703125" style="80" customWidth="1"/>
    <col min="7945" max="7945" width="10.7109375" style="80" customWidth="1"/>
    <col min="7946" max="7979" width="12.5703125" style="80" customWidth="1"/>
    <col min="7980" max="8004" width="10" style="80" customWidth="1"/>
    <col min="8005" max="8005" width="9.5703125" style="80" customWidth="1"/>
    <col min="8006" max="8023" width="0" style="80" hidden="1" customWidth="1"/>
    <col min="8024" max="8024" width="1.140625" style="80" customWidth="1"/>
    <col min="8025" max="8032" width="0" style="80" hidden="1" customWidth="1"/>
    <col min="8033" max="8033" width="2.28515625" style="80" customWidth="1"/>
    <col min="8034" max="8057" width="0" style="80" hidden="1" customWidth="1"/>
    <col min="8058" max="8058" width="0.28515625" style="80" customWidth="1"/>
    <col min="8059" max="8065" width="0" style="80" hidden="1" customWidth="1"/>
    <col min="8066" max="8193" width="10" style="80"/>
    <col min="8194" max="8194" width="53.140625" style="80" customWidth="1"/>
    <col min="8195" max="8195" width="10.5703125" style="80" bestFit="1" customWidth="1"/>
    <col min="8196" max="8196" width="1.5703125" style="80" customWidth="1"/>
    <col min="8197" max="8197" width="9.85546875" style="80" bestFit="1" customWidth="1"/>
    <col min="8198" max="8198" width="1.5703125" style="80" customWidth="1"/>
    <col min="8199" max="8199" width="13.7109375" style="80" customWidth="1"/>
    <col min="8200" max="8200" width="1.5703125" style="80" customWidth="1"/>
    <col min="8201" max="8201" width="10.7109375" style="80" customWidth="1"/>
    <col min="8202" max="8235" width="12.5703125" style="80" customWidth="1"/>
    <col min="8236" max="8260" width="10" style="80" customWidth="1"/>
    <col min="8261" max="8261" width="9.5703125" style="80" customWidth="1"/>
    <col min="8262" max="8279" width="0" style="80" hidden="1" customWidth="1"/>
    <col min="8280" max="8280" width="1.140625" style="80" customWidth="1"/>
    <col min="8281" max="8288" width="0" style="80" hidden="1" customWidth="1"/>
    <col min="8289" max="8289" width="2.28515625" style="80" customWidth="1"/>
    <col min="8290" max="8313" width="0" style="80" hidden="1" customWidth="1"/>
    <col min="8314" max="8314" width="0.28515625" style="80" customWidth="1"/>
    <col min="8315" max="8321" width="0" style="80" hidden="1" customWidth="1"/>
    <col min="8322" max="8449" width="10" style="80"/>
    <col min="8450" max="8450" width="53.140625" style="80" customWidth="1"/>
    <col min="8451" max="8451" width="10.5703125" style="80" bestFit="1" customWidth="1"/>
    <col min="8452" max="8452" width="1.5703125" style="80" customWidth="1"/>
    <col min="8453" max="8453" width="9.85546875" style="80" bestFit="1" customWidth="1"/>
    <col min="8454" max="8454" width="1.5703125" style="80" customWidth="1"/>
    <col min="8455" max="8455" width="13.7109375" style="80" customWidth="1"/>
    <col min="8456" max="8456" width="1.5703125" style="80" customWidth="1"/>
    <col min="8457" max="8457" width="10.7109375" style="80" customWidth="1"/>
    <col min="8458" max="8491" width="12.5703125" style="80" customWidth="1"/>
    <col min="8492" max="8516" width="10" style="80" customWidth="1"/>
    <col min="8517" max="8517" width="9.5703125" style="80" customWidth="1"/>
    <col min="8518" max="8535" width="0" style="80" hidden="1" customWidth="1"/>
    <col min="8536" max="8536" width="1.140625" style="80" customWidth="1"/>
    <col min="8537" max="8544" width="0" style="80" hidden="1" customWidth="1"/>
    <col min="8545" max="8545" width="2.28515625" style="80" customWidth="1"/>
    <col min="8546" max="8569" width="0" style="80" hidden="1" customWidth="1"/>
    <col min="8570" max="8570" width="0.28515625" style="80" customWidth="1"/>
    <col min="8571" max="8577" width="0" style="80" hidden="1" customWidth="1"/>
    <col min="8578" max="8705" width="10" style="80"/>
    <col min="8706" max="8706" width="53.140625" style="80" customWidth="1"/>
    <col min="8707" max="8707" width="10.5703125" style="80" bestFit="1" customWidth="1"/>
    <col min="8708" max="8708" width="1.5703125" style="80" customWidth="1"/>
    <col min="8709" max="8709" width="9.85546875" style="80" bestFit="1" customWidth="1"/>
    <col min="8710" max="8710" width="1.5703125" style="80" customWidth="1"/>
    <col min="8711" max="8711" width="13.7109375" style="80" customWidth="1"/>
    <col min="8712" max="8712" width="1.5703125" style="80" customWidth="1"/>
    <col min="8713" max="8713" width="10.7109375" style="80" customWidth="1"/>
    <col min="8714" max="8747" width="12.5703125" style="80" customWidth="1"/>
    <col min="8748" max="8772" width="10" style="80" customWidth="1"/>
    <col min="8773" max="8773" width="9.5703125" style="80" customWidth="1"/>
    <col min="8774" max="8791" width="0" style="80" hidden="1" customWidth="1"/>
    <col min="8792" max="8792" width="1.140625" style="80" customWidth="1"/>
    <col min="8793" max="8800" width="0" style="80" hidden="1" customWidth="1"/>
    <col min="8801" max="8801" width="2.28515625" style="80" customWidth="1"/>
    <col min="8802" max="8825" width="0" style="80" hidden="1" customWidth="1"/>
    <col min="8826" max="8826" width="0.28515625" style="80" customWidth="1"/>
    <col min="8827" max="8833" width="0" style="80" hidden="1" customWidth="1"/>
    <col min="8834" max="8961" width="10" style="80"/>
    <col min="8962" max="8962" width="53.140625" style="80" customWidth="1"/>
    <col min="8963" max="8963" width="10.5703125" style="80" bestFit="1" customWidth="1"/>
    <col min="8964" max="8964" width="1.5703125" style="80" customWidth="1"/>
    <col min="8965" max="8965" width="9.85546875" style="80" bestFit="1" customWidth="1"/>
    <col min="8966" max="8966" width="1.5703125" style="80" customWidth="1"/>
    <col min="8967" max="8967" width="13.7109375" style="80" customWidth="1"/>
    <col min="8968" max="8968" width="1.5703125" style="80" customWidth="1"/>
    <col min="8969" max="8969" width="10.7109375" style="80" customWidth="1"/>
    <col min="8970" max="9003" width="12.5703125" style="80" customWidth="1"/>
    <col min="9004" max="9028" width="10" style="80" customWidth="1"/>
    <col min="9029" max="9029" width="9.5703125" style="80" customWidth="1"/>
    <col min="9030" max="9047" width="0" style="80" hidden="1" customWidth="1"/>
    <col min="9048" max="9048" width="1.140625" style="80" customWidth="1"/>
    <col min="9049" max="9056" width="0" style="80" hidden="1" customWidth="1"/>
    <col min="9057" max="9057" width="2.28515625" style="80" customWidth="1"/>
    <col min="9058" max="9081" width="0" style="80" hidden="1" customWidth="1"/>
    <col min="9082" max="9082" width="0.28515625" style="80" customWidth="1"/>
    <col min="9083" max="9089" width="0" style="80" hidden="1" customWidth="1"/>
    <col min="9090" max="9217" width="10" style="80"/>
    <col min="9218" max="9218" width="53.140625" style="80" customWidth="1"/>
    <col min="9219" max="9219" width="10.5703125" style="80" bestFit="1" customWidth="1"/>
    <col min="9220" max="9220" width="1.5703125" style="80" customWidth="1"/>
    <col min="9221" max="9221" width="9.85546875" style="80" bestFit="1" customWidth="1"/>
    <col min="9222" max="9222" width="1.5703125" style="80" customWidth="1"/>
    <col min="9223" max="9223" width="13.7109375" style="80" customWidth="1"/>
    <col min="9224" max="9224" width="1.5703125" style="80" customWidth="1"/>
    <col min="9225" max="9225" width="10.7109375" style="80" customWidth="1"/>
    <col min="9226" max="9259" width="12.5703125" style="80" customWidth="1"/>
    <col min="9260" max="9284" width="10" style="80" customWidth="1"/>
    <col min="9285" max="9285" width="9.5703125" style="80" customWidth="1"/>
    <col min="9286" max="9303" width="0" style="80" hidden="1" customWidth="1"/>
    <col min="9304" max="9304" width="1.140625" style="80" customWidth="1"/>
    <col min="9305" max="9312" width="0" style="80" hidden="1" customWidth="1"/>
    <col min="9313" max="9313" width="2.28515625" style="80" customWidth="1"/>
    <col min="9314" max="9337" width="0" style="80" hidden="1" customWidth="1"/>
    <col min="9338" max="9338" width="0.28515625" style="80" customWidth="1"/>
    <col min="9339" max="9345" width="0" style="80" hidden="1" customWidth="1"/>
    <col min="9346" max="9473" width="10" style="80"/>
    <col min="9474" max="9474" width="53.140625" style="80" customWidth="1"/>
    <col min="9475" max="9475" width="10.5703125" style="80" bestFit="1" customWidth="1"/>
    <col min="9476" max="9476" width="1.5703125" style="80" customWidth="1"/>
    <col min="9477" max="9477" width="9.85546875" style="80" bestFit="1" customWidth="1"/>
    <col min="9478" max="9478" width="1.5703125" style="80" customWidth="1"/>
    <col min="9479" max="9479" width="13.7109375" style="80" customWidth="1"/>
    <col min="9480" max="9480" width="1.5703125" style="80" customWidth="1"/>
    <col min="9481" max="9481" width="10.7109375" style="80" customWidth="1"/>
    <col min="9482" max="9515" width="12.5703125" style="80" customWidth="1"/>
    <col min="9516" max="9540" width="10" style="80" customWidth="1"/>
    <col min="9541" max="9541" width="9.5703125" style="80" customWidth="1"/>
    <col min="9542" max="9559" width="0" style="80" hidden="1" customWidth="1"/>
    <col min="9560" max="9560" width="1.140625" style="80" customWidth="1"/>
    <col min="9561" max="9568" width="0" style="80" hidden="1" customWidth="1"/>
    <col min="9569" max="9569" width="2.28515625" style="80" customWidth="1"/>
    <col min="9570" max="9593" width="0" style="80" hidden="1" customWidth="1"/>
    <col min="9594" max="9594" width="0.28515625" style="80" customWidth="1"/>
    <col min="9595" max="9601" width="0" style="80" hidden="1" customWidth="1"/>
    <col min="9602" max="9729" width="10" style="80"/>
    <col min="9730" max="9730" width="53.140625" style="80" customWidth="1"/>
    <col min="9731" max="9731" width="10.5703125" style="80" bestFit="1" customWidth="1"/>
    <col min="9732" max="9732" width="1.5703125" style="80" customWidth="1"/>
    <col min="9733" max="9733" width="9.85546875" style="80" bestFit="1" customWidth="1"/>
    <col min="9734" max="9734" width="1.5703125" style="80" customWidth="1"/>
    <col min="9735" max="9735" width="13.7109375" style="80" customWidth="1"/>
    <col min="9736" max="9736" width="1.5703125" style="80" customWidth="1"/>
    <col min="9737" max="9737" width="10.7109375" style="80" customWidth="1"/>
    <col min="9738" max="9771" width="12.5703125" style="80" customWidth="1"/>
    <col min="9772" max="9796" width="10" style="80" customWidth="1"/>
    <col min="9797" max="9797" width="9.5703125" style="80" customWidth="1"/>
    <col min="9798" max="9815" width="0" style="80" hidden="1" customWidth="1"/>
    <col min="9816" max="9816" width="1.140625" style="80" customWidth="1"/>
    <col min="9817" max="9824" width="0" style="80" hidden="1" customWidth="1"/>
    <col min="9825" max="9825" width="2.28515625" style="80" customWidth="1"/>
    <col min="9826" max="9849" width="0" style="80" hidden="1" customWidth="1"/>
    <col min="9850" max="9850" width="0.28515625" style="80" customWidth="1"/>
    <col min="9851" max="9857" width="0" style="80" hidden="1" customWidth="1"/>
    <col min="9858" max="9985" width="10" style="80"/>
    <col min="9986" max="9986" width="53.140625" style="80" customWidth="1"/>
    <col min="9987" max="9987" width="10.5703125" style="80" bestFit="1" customWidth="1"/>
    <col min="9988" max="9988" width="1.5703125" style="80" customWidth="1"/>
    <col min="9989" max="9989" width="9.85546875" style="80" bestFit="1" customWidth="1"/>
    <col min="9990" max="9990" width="1.5703125" style="80" customWidth="1"/>
    <col min="9991" max="9991" width="13.7109375" style="80" customWidth="1"/>
    <col min="9992" max="9992" width="1.5703125" style="80" customWidth="1"/>
    <col min="9993" max="9993" width="10.7109375" style="80" customWidth="1"/>
    <col min="9994" max="10027" width="12.5703125" style="80" customWidth="1"/>
    <col min="10028" max="10052" width="10" style="80" customWidth="1"/>
    <col min="10053" max="10053" width="9.5703125" style="80" customWidth="1"/>
    <col min="10054" max="10071" width="0" style="80" hidden="1" customWidth="1"/>
    <col min="10072" max="10072" width="1.140625" style="80" customWidth="1"/>
    <col min="10073" max="10080" width="0" style="80" hidden="1" customWidth="1"/>
    <col min="10081" max="10081" width="2.28515625" style="80" customWidth="1"/>
    <col min="10082" max="10105" width="0" style="80" hidden="1" customWidth="1"/>
    <col min="10106" max="10106" width="0.28515625" style="80" customWidth="1"/>
    <col min="10107" max="10113" width="0" style="80" hidden="1" customWidth="1"/>
    <col min="10114" max="10241" width="10" style="80"/>
    <col min="10242" max="10242" width="53.140625" style="80" customWidth="1"/>
    <col min="10243" max="10243" width="10.5703125" style="80" bestFit="1" customWidth="1"/>
    <col min="10244" max="10244" width="1.5703125" style="80" customWidth="1"/>
    <col min="10245" max="10245" width="9.85546875" style="80" bestFit="1" customWidth="1"/>
    <col min="10246" max="10246" width="1.5703125" style="80" customWidth="1"/>
    <col min="10247" max="10247" width="13.7109375" style="80" customWidth="1"/>
    <col min="10248" max="10248" width="1.5703125" style="80" customWidth="1"/>
    <col min="10249" max="10249" width="10.7109375" style="80" customWidth="1"/>
    <col min="10250" max="10283" width="12.5703125" style="80" customWidth="1"/>
    <col min="10284" max="10308" width="10" style="80" customWidth="1"/>
    <col min="10309" max="10309" width="9.5703125" style="80" customWidth="1"/>
    <col min="10310" max="10327" width="0" style="80" hidden="1" customWidth="1"/>
    <col min="10328" max="10328" width="1.140625" style="80" customWidth="1"/>
    <col min="10329" max="10336" width="0" style="80" hidden="1" customWidth="1"/>
    <col min="10337" max="10337" width="2.28515625" style="80" customWidth="1"/>
    <col min="10338" max="10361" width="0" style="80" hidden="1" customWidth="1"/>
    <col min="10362" max="10362" width="0.28515625" style="80" customWidth="1"/>
    <col min="10363" max="10369" width="0" style="80" hidden="1" customWidth="1"/>
    <col min="10370" max="10497" width="10" style="80"/>
    <col min="10498" max="10498" width="53.140625" style="80" customWidth="1"/>
    <col min="10499" max="10499" width="10.5703125" style="80" bestFit="1" customWidth="1"/>
    <col min="10500" max="10500" width="1.5703125" style="80" customWidth="1"/>
    <col min="10501" max="10501" width="9.85546875" style="80" bestFit="1" customWidth="1"/>
    <col min="10502" max="10502" width="1.5703125" style="80" customWidth="1"/>
    <col min="10503" max="10503" width="13.7109375" style="80" customWidth="1"/>
    <col min="10504" max="10504" width="1.5703125" style="80" customWidth="1"/>
    <col min="10505" max="10505" width="10.7109375" style="80" customWidth="1"/>
    <col min="10506" max="10539" width="12.5703125" style="80" customWidth="1"/>
    <col min="10540" max="10564" width="10" style="80" customWidth="1"/>
    <col min="10565" max="10565" width="9.5703125" style="80" customWidth="1"/>
    <col min="10566" max="10583" width="0" style="80" hidden="1" customWidth="1"/>
    <col min="10584" max="10584" width="1.140625" style="80" customWidth="1"/>
    <col min="10585" max="10592" width="0" style="80" hidden="1" customWidth="1"/>
    <col min="10593" max="10593" width="2.28515625" style="80" customWidth="1"/>
    <col min="10594" max="10617" width="0" style="80" hidden="1" customWidth="1"/>
    <col min="10618" max="10618" width="0.28515625" style="80" customWidth="1"/>
    <col min="10619" max="10625" width="0" style="80" hidden="1" customWidth="1"/>
    <col min="10626" max="10753" width="10" style="80"/>
    <col min="10754" max="10754" width="53.140625" style="80" customWidth="1"/>
    <col min="10755" max="10755" width="10.5703125" style="80" bestFit="1" customWidth="1"/>
    <col min="10756" max="10756" width="1.5703125" style="80" customWidth="1"/>
    <col min="10757" max="10757" width="9.85546875" style="80" bestFit="1" customWidth="1"/>
    <col min="10758" max="10758" width="1.5703125" style="80" customWidth="1"/>
    <col min="10759" max="10759" width="13.7109375" style="80" customWidth="1"/>
    <col min="10760" max="10760" width="1.5703125" style="80" customWidth="1"/>
    <col min="10761" max="10761" width="10.7109375" style="80" customWidth="1"/>
    <col min="10762" max="10795" width="12.5703125" style="80" customWidth="1"/>
    <col min="10796" max="10820" width="10" style="80" customWidth="1"/>
    <col min="10821" max="10821" width="9.5703125" style="80" customWidth="1"/>
    <col min="10822" max="10839" width="0" style="80" hidden="1" customWidth="1"/>
    <col min="10840" max="10840" width="1.140625" style="80" customWidth="1"/>
    <col min="10841" max="10848" width="0" style="80" hidden="1" customWidth="1"/>
    <col min="10849" max="10849" width="2.28515625" style="80" customWidth="1"/>
    <col min="10850" max="10873" width="0" style="80" hidden="1" customWidth="1"/>
    <col min="10874" max="10874" width="0.28515625" style="80" customWidth="1"/>
    <col min="10875" max="10881" width="0" style="80" hidden="1" customWidth="1"/>
    <col min="10882" max="11009" width="10" style="80"/>
    <col min="11010" max="11010" width="53.140625" style="80" customWidth="1"/>
    <col min="11011" max="11011" width="10.5703125" style="80" bestFit="1" customWidth="1"/>
    <col min="11012" max="11012" width="1.5703125" style="80" customWidth="1"/>
    <col min="11013" max="11013" width="9.85546875" style="80" bestFit="1" customWidth="1"/>
    <col min="11014" max="11014" width="1.5703125" style="80" customWidth="1"/>
    <col min="11015" max="11015" width="13.7109375" style="80" customWidth="1"/>
    <col min="11016" max="11016" width="1.5703125" style="80" customWidth="1"/>
    <col min="11017" max="11017" width="10.7109375" style="80" customWidth="1"/>
    <col min="11018" max="11051" width="12.5703125" style="80" customWidth="1"/>
    <col min="11052" max="11076" width="10" style="80" customWidth="1"/>
    <col min="11077" max="11077" width="9.5703125" style="80" customWidth="1"/>
    <col min="11078" max="11095" width="0" style="80" hidden="1" customWidth="1"/>
    <col min="11096" max="11096" width="1.140625" style="80" customWidth="1"/>
    <col min="11097" max="11104" width="0" style="80" hidden="1" customWidth="1"/>
    <col min="11105" max="11105" width="2.28515625" style="80" customWidth="1"/>
    <col min="11106" max="11129" width="0" style="80" hidden="1" customWidth="1"/>
    <col min="11130" max="11130" width="0.28515625" style="80" customWidth="1"/>
    <col min="11131" max="11137" width="0" style="80" hidden="1" customWidth="1"/>
    <col min="11138" max="11265" width="10" style="80"/>
    <col min="11266" max="11266" width="53.140625" style="80" customWidth="1"/>
    <col min="11267" max="11267" width="10.5703125" style="80" bestFit="1" customWidth="1"/>
    <col min="11268" max="11268" width="1.5703125" style="80" customWidth="1"/>
    <col min="11269" max="11269" width="9.85546875" style="80" bestFit="1" customWidth="1"/>
    <col min="11270" max="11270" width="1.5703125" style="80" customWidth="1"/>
    <col min="11271" max="11271" width="13.7109375" style="80" customWidth="1"/>
    <col min="11272" max="11272" width="1.5703125" style="80" customWidth="1"/>
    <col min="11273" max="11273" width="10.7109375" style="80" customWidth="1"/>
    <col min="11274" max="11307" width="12.5703125" style="80" customWidth="1"/>
    <col min="11308" max="11332" width="10" style="80" customWidth="1"/>
    <col min="11333" max="11333" width="9.5703125" style="80" customWidth="1"/>
    <col min="11334" max="11351" width="0" style="80" hidden="1" customWidth="1"/>
    <col min="11352" max="11352" width="1.140625" style="80" customWidth="1"/>
    <col min="11353" max="11360" width="0" style="80" hidden="1" customWidth="1"/>
    <col min="11361" max="11361" width="2.28515625" style="80" customWidth="1"/>
    <col min="11362" max="11385" width="0" style="80" hidden="1" customWidth="1"/>
    <col min="11386" max="11386" width="0.28515625" style="80" customWidth="1"/>
    <col min="11387" max="11393" width="0" style="80" hidden="1" customWidth="1"/>
    <col min="11394" max="11521" width="10" style="80"/>
    <col min="11522" max="11522" width="53.140625" style="80" customWidth="1"/>
    <col min="11523" max="11523" width="10.5703125" style="80" bestFit="1" customWidth="1"/>
    <col min="11524" max="11524" width="1.5703125" style="80" customWidth="1"/>
    <col min="11525" max="11525" width="9.85546875" style="80" bestFit="1" customWidth="1"/>
    <col min="11526" max="11526" width="1.5703125" style="80" customWidth="1"/>
    <col min="11527" max="11527" width="13.7109375" style="80" customWidth="1"/>
    <col min="11528" max="11528" width="1.5703125" style="80" customWidth="1"/>
    <col min="11529" max="11529" width="10.7109375" style="80" customWidth="1"/>
    <col min="11530" max="11563" width="12.5703125" style="80" customWidth="1"/>
    <col min="11564" max="11588" width="10" style="80" customWidth="1"/>
    <col min="11589" max="11589" width="9.5703125" style="80" customWidth="1"/>
    <col min="11590" max="11607" width="0" style="80" hidden="1" customWidth="1"/>
    <col min="11608" max="11608" width="1.140625" style="80" customWidth="1"/>
    <col min="11609" max="11616" width="0" style="80" hidden="1" customWidth="1"/>
    <col min="11617" max="11617" width="2.28515625" style="80" customWidth="1"/>
    <col min="11618" max="11641" width="0" style="80" hidden="1" customWidth="1"/>
    <col min="11642" max="11642" width="0.28515625" style="80" customWidth="1"/>
    <col min="11643" max="11649" width="0" style="80" hidden="1" customWidth="1"/>
    <col min="11650" max="11777" width="10" style="80"/>
    <col min="11778" max="11778" width="53.140625" style="80" customWidth="1"/>
    <col min="11779" max="11779" width="10.5703125" style="80" bestFit="1" customWidth="1"/>
    <col min="11780" max="11780" width="1.5703125" style="80" customWidth="1"/>
    <col min="11781" max="11781" width="9.85546875" style="80" bestFit="1" customWidth="1"/>
    <col min="11782" max="11782" width="1.5703125" style="80" customWidth="1"/>
    <col min="11783" max="11783" width="13.7109375" style="80" customWidth="1"/>
    <col min="11784" max="11784" width="1.5703125" style="80" customWidth="1"/>
    <col min="11785" max="11785" width="10.7109375" style="80" customWidth="1"/>
    <col min="11786" max="11819" width="12.5703125" style="80" customWidth="1"/>
    <col min="11820" max="11844" width="10" style="80" customWidth="1"/>
    <col min="11845" max="11845" width="9.5703125" style="80" customWidth="1"/>
    <col min="11846" max="11863" width="0" style="80" hidden="1" customWidth="1"/>
    <col min="11864" max="11864" width="1.140625" style="80" customWidth="1"/>
    <col min="11865" max="11872" width="0" style="80" hidden="1" customWidth="1"/>
    <col min="11873" max="11873" width="2.28515625" style="80" customWidth="1"/>
    <col min="11874" max="11897" width="0" style="80" hidden="1" customWidth="1"/>
    <col min="11898" max="11898" width="0.28515625" style="80" customWidth="1"/>
    <col min="11899" max="11905" width="0" style="80" hidden="1" customWidth="1"/>
    <col min="11906" max="12033" width="10" style="80"/>
    <col min="12034" max="12034" width="53.140625" style="80" customWidth="1"/>
    <col min="12035" max="12035" width="10.5703125" style="80" bestFit="1" customWidth="1"/>
    <col min="12036" max="12036" width="1.5703125" style="80" customWidth="1"/>
    <col min="12037" max="12037" width="9.85546875" style="80" bestFit="1" customWidth="1"/>
    <col min="12038" max="12038" width="1.5703125" style="80" customWidth="1"/>
    <col min="12039" max="12039" width="13.7109375" style="80" customWidth="1"/>
    <col min="12040" max="12040" width="1.5703125" style="80" customWidth="1"/>
    <col min="12041" max="12041" width="10.7109375" style="80" customWidth="1"/>
    <col min="12042" max="12075" width="12.5703125" style="80" customWidth="1"/>
    <col min="12076" max="12100" width="10" style="80" customWidth="1"/>
    <col min="12101" max="12101" width="9.5703125" style="80" customWidth="1"/>
    <col min="12102" max="12119" width="0" style="80" hidden="1" customWidth="1"/>
    <col min="12120" max="12120" width="1.140625" style="80" customWidth="1"/>
    <col min="12121" max="12128" width="0" style="80" hidden="1" customWidth="1"/>
    <col min="12129" max="12129" width="2.28515625" style="80" customWidth="1"/>
    <col min="12130" max="12153" width="0" style="80" hidden="1" customWidth="1"/>
    <col min="12154" max="12154" width="0.28515625" style="80" customWidth="1"/>
    <col min="12155" max="12161" width="0" style="80" hidden="1" customWidth="1"/>
    <col min="12162" max="12289" width="10" style="80"/>
    <col min="12290" max="12290" width="53.140625" style="80" customWidth="1"/>
    <col min="12291" max="12291" width="10.5703125" style="80" bestFit="1" customWidth="1"/>
    <col min="12292" max="12292" width="1.5703125" style="80" customWidth="1"/>
    <col min="12293" max="12293" width="9.85546875" style="80" bestFit="1" customWidth="1"/>
    <col min="12294" max="12294" width="1.5703125" style="80" customWidth="1"/>
    <col min="12295" max="12295" width="13.7109375" style="80" customWidth="1"/>
    <col min="12296" max="12296" width="1.5703125" style="80" customWidth="1"/>
    <col min="12297" max="12297" width="10.7109375" style="80" customWidth="1"/>
    <col min="12298" max="12331" width="12.5703125" style="80" customWidth="1"/>
    <col min="12332" max="12356" width="10" style="80" customWidth="1"/>
    <col min="12357" max="12357" width="9.5703125" style="80" customWidth="1"/>
    <col min="12358" max="12375" width="0" style="80" hidden="1" customWidth="1"/>
    <col min="12376" max="12376" width="1.140625" style="80" customWidth="1"/>
    <col min="12377" max="12384" width="0" style="80" hidden="1" customWidth="1"/>
    <col min="12385" max="12385" width="2.28515625" style="80" customWidth="1"/>
    <col min="12386" max="12409" width="0" style="80" hidden="1" customWidth="1"/>
    <col min="12410" max="12410" width="0.28515625" style="80" customWidth="1"/>
    <col min="12411" max="12417" width="0" style="80" hidden="1" customWidth="1"/>
    <col min="12418" max="12545" width="10" style="80"/>
    <col min="12546" max="12546" width="53.140625" style="80" customWidth="1"/>
    <col min="12547" max="12547" width="10.5703125" style="80" bestFit="1" customWidth="1"/>
    <col min="12548" max="12548" width="1.5703125" style="80" customWidth="1"/>
    <col min="12549" max="12549" width="9.85546875" style="80" bestFit="1" customWidth="1"/>
    <col min="12550" max="12550" width="1.5703125" style="80" customWidth="1"/>
    <col min="12551" max="12551" width="13.7109375" style="80" customWidth="1"/>
    <col min="12552" max="12552" width="1.5703125" style="80" customWidth="1"/>
    <col min="12553" max="12553" width="10.7109375" style="80" customWidth="1"/>
    <col min="12554" max="12587" width="12.5703125" style="80" customWidth="1"/>
    <col min="12588" max="12612" width="10" style="80" customWidth="1"/>
    <col min="12613" max="12613" width="9.5703125" style="80" customWidth="1"/>
    <col min="12614" max="12631" width="0" style="80" hidden="1" customWidth="1"/>
    <col min="12632" max="12632" width="1.140625" style="80" customWidth="1"/>
    <col min="12633" max="12640" width="0" style="80" hidden="1" customWidth="1"/>
    <col min="12641" max="12641" width="2.28515625" style="80" customWidth="1"/>
    <col min="12642" max="12665" width="0" style="80" hidden="1" customWidth="1"/>
    <col min="12666" max="12666" width="0.28515625" style="80" customWidth="1"/>
    <col min="12667" max="12673" width="0" style="80" hidden="1" customWidth="1"/>
    <col min="12674" max="12801" width="10" style="80"/>
    <col min="12802" max="12802" width="53.140625" style="80" customWidth="1"/>
    <col min="12803" max="12803" width="10.5703125" style="80" bestFit="1" customWidth="1"/>
    <col min="12804" max="12804" width="1.5703125" style="80" customWidth="1"/>
    <col min="12805" max="12805" width="9.85546875" style="80" bestFit="1" customWidth="1"/>
    <col min="12806" max="12806" width="1.5703125" style="80" customWidth="1"/>
    <col min="12807" max="12807" width="13.7109375" style="80" customWidth="1"/>
    <col min="12808" max="12808" width="1.5703125" style="80" customWidth="1"/>
    <col min="12809" max="12809" width="10.7109375" style="80" customWidth="1"/>
    <col min="12810" max="12843" width="12.5703125" style="80" customWidth="1"/>
    <col min="12844" max="12868" width="10" style="80" customWidth="1"/>
    <col min="12869" max="12869" width="9.5703125" style="80" customWidth="1"/>
    <col min="12870" max="12887" width="0" style="80" hidden="1" customWidth="1"/>
    <col min="12888" max="12888" width="1.140625" style="80" customWidth="1"/>
    <col min="12889" max="12896" width="0" style="80" hidden="1" customWidth="1"/>
    <col min="12897" max="12897" width="2.28515625" style="80" customWidth="1"/>
    <col min="12898" max="12921" width="0" style="80" hidden="1" customWidth="1"/>
    <col min="12922" max="12922" width="0.28515625" style="80" customWidth="1"/>
    <col min="12923" max="12929" width="0" style="80" hidden="1" customWidth="1"/>
    <col min="12930" max="13057" width="10" style="80"/>
    <col min="13058" max="13058" width="53.140625" style="80" customWidth="1"/>
    <col min="13059" max="13059" width="10.5703125" style="80" bestFit="1" customWidth="1"/>
    <col min="13060" max="13060" width="1.5703125" style="80" customWidth="1"/>
    <col min="13061" max="13061" width="9.85546875" style="80" bestFit="1" customWidth="1"/>
    <col min="13062" max="13062" width="1.5703125" style="80" customWidth="1"/>
    <col min="13063" max="13063" width="13.7109375" style="80" customWidth="1"/>
    <col min="13064" max="13064" width="1.5703125" style="80" customWidth="1"/>
    <col min="13065" max="13065" width="10.7109375" style="80" customWidth="1"/>
    <col min="13066" max="13099" width="12.5703125" style="80" customWidth="1"/>
    <col min="13100" max="13124" width="10" style="80" customWidth="1"/>
    <col min="13125" max="13125" width="9.5703125" style="80" customWidth="1"/>
    <col min="13126" max="13143" width="0" style="80" hidden="1" customWidth="1"/>
    <col min="13144" max="13144" width="1.140625" style="80" customWidth="1"/>
    <col min="13145" max="13152" width="0" style="80" hidden="1" customWidth="1"/>
    <col min="13153" max="13153" width="2.28515625" style="80" customWidth="1"/>
    <col min="13154" max="13177" width="0" style="80" hidden="1" customWidth="1"/>
    <col min="13178" max="13178" width="0.28515625" style="80" customWidth="1"/>
    <col min="13179" max="13185" width="0" style="80" hidden="1" customWidth="1"/>
    <col min="13186" max="13313" width="10" style="80"/>
    <col min="13314" max="13314" width="53.140625" style="80" customWidth="1"/>
    <col min="13315" max="13315" width="10.5703125" style="80" bestFit="1" customWidth="1"/>
    <col min="13316" max="13316" width="1.5703125" style="80" customWidth="1"/>
    <col min="13317" max="13317" width="9.85546875" style="80" bestFit="1" customWidth="1"/>
    <col min="13318" max="13318" width="1.5703125" style="80" customWidth="1"/>
    <col min="13319" max="13319" width="13.7109375" style="80" customWidth="1"/>
    <col min="13320" max="13320" width="1.5703125" style="80" customWidth="1"/>
    <col min="13321" max="13321" width="10.7109375" style="80" customWidth="1"/>
    <col min="13322" max="13355" width="12.5703125" style="80" customWidth="1"/>
    <col min="13356" max="13380" width="10" style="80" customWidth="1"/>
    <col min="13381" max="13381" width="9.5703125" style="80" customWidth="1"/>
    <col min="13382" max="13399" width="0" style="80" hidden="1" customWidth="1"/>
    <col min="13400" max="13400" width="1.140625" style="80" customWidth="1"/>
    <col min="13401" max="13408" width="0" style="80" hidden="1" customWidth="1"/>
    <col min="13409" max="13409" width="2.28515625" style="80" customWidth="1"/>
    <col min="13410" max="13433" width="0" style="80" hidden="1" customWidth="1"/>
    <col min="13434" max="13434" width="0.28515625" style="80" customWidth="1"/>
    <col min="13435" max="13441" width="0" style="80" hidden="1" customWidth="1"/>
    <col min="13442" max="13569" width="10" style="80"/>
    <col min="13570" max="13570" width="53.140625" style="80" customWidth="1"/>
    <col min="13571" max="13571" width="10.5703125" style="80" bestFit="1" customWidth="1"/>
    <col min="13572" max="13572" width="1.5703125" style="80" customWidth="1"/>
    <col min="13573" max="13573" width="9.85546875" style="80" bestFit="1" customWidth="1"/>
    <col min="13574" max="13574" width="1.5703125" style="80" customWidth="1"/>
    <col min="13575" max="13575" width="13.7109375" style="80" customWidth="1"/>
    <col min="13576" max="13576" width="1.5703125" style="80" customWidth="1"/>
    <col min="13577" max="13577" width="10.7109375" style="80" customWidth="1"/>
    <col min="13578" max="13611" width="12.5703125" style="80" customWidth="1"/>
    <col min="13612" max="13636" width="10" style="80" customWidth="1"/>
    <col min="13637" max="13637" width="9.5703125" style="80" customWidth="1"/>
    <col min="13638" max="13655" width="0" style="80" hidden="1" customWidth="1"/>
    <col min="13656" max="13656" width="1.140625" style="80" customWidth="1"/>
    <col min="13657" max="13664" width="0" style="80" hidden="1" customWidth="1"/>
    <col min="13665" max="13665" width="2.28515625" style="80" customWidth="1"/>
    <col min="13666" max="13689" width="0" style="80" hidden="1" customWidth="1"/>
    <col min="13690" max="13690" width="0.28515625" style="80" customWidth="1"/>
    <col min="13691" max="13697" width="0" style="80" hidden="1" customWidth="1"/>
    <col min="13698" max="13825" width="10" style="80"/>
    <col min="13826" max="13826" width="53.140625" style="80" customWidth="1"/>
    <col min="13827" max="13827" width="10.5703125" style="80" bestFit="1" customWidth="1"/>
    <col min="13828" max="13828" width="1.5703125" style="80" customWidth="1"/>
    <col min="13829" max="13829" width="9.85546875" style="80" bestFit="1" customWidth="1"/>
    <col min="13830" max="13830" width="1.5703125" style="80" customWidth="1"/>
    <col min="13831" max="13831" width="13.7109375" style="80" customWidth="1"/>
    <col min="13832" max="13832" width="1.5703125" style="80" customWidth="1"/>
    <col min="13833" max="13833" width="10.7109375" style="80" customWidth="1"/>
    <col min="13834" max="13867" width="12.5703125" style="80" customWidth="1"/>
    <col min="13868" max="13892" width="10" style="80" customWidth="1"/>
    <col min="13893" max="13893" width="9.5703125" style="80" customWidth="1"/>
    <col min="13894" max="13911" width="0" style="80" hidden="1" customWidth="1"/>
    <col min="13912" max="13912" width="1.140625" style="80" customWidth="1"/>
    <col min="13913" max="13920" width="0" style="80" hidden="1" customWidth="1"/>
    <col min="13921" max="13921" width="2.28515625" style="80" customWidth="1"/>
    <col min="13922" max="13945" width="0" style="80" hidden="1" customWidth="1"/>
    <col min="13946" max="13946" width="0.28515625" style="80" customWidth="1"/>
    <col min="13947" max="13953" width="0" style="80" hidden="1" customWidth="1"/>
    <col min="13954" max="14081" width="10" style="80"/>
    <col min="14082" max="14082" width="53.140625" style="80" customWidth="1"/>
    <col min="14083" max="14083" width="10.5703125" style="80" bestFit="1" customWidth="1"/>
    <col min="14084" max="14084" width="1.5703125" style="80" customWidth="1"/>
    <col min="14085" max="14085" width="9.85546875" style="80" bestFit="1" customWidth="1"/>
    <col min="14086" max="14086" width="1.5703125" style="80" customWidth="1"/>
    <col min="14087" max="14087" width="13.7109375" style="80" customWidth="1"/>
    <col min="14088" max="14088" width="1.5703125" style="80" customWidth="1"/>
    <col min="14089" max="14089" width="10.7109375" style="80" customWidth="1"/>
    <col min="14090" max="14123" width="12.5703125" style="80" customWidth="1"/>
    <col min="14124" max="14148" width="10" style="80" customWidth="1"/>
    <col min="14149" max="14149" width="9.5703125" style="80" customWidth="1"/>
    <col min="14150" max="14167" width="0" style="80" hidden="1" customWidth="1"/>
    <col min="14168" max="14168" width="1.140625" style="80" customWidth="1"/>
    <col min="14169" max="14176" width="0" style="80" hidden="1" customWidth="1"/>
    <col min="14177" max="14177" width="2.28515625" style="80" customWidth="1"/>
    <col min="14178" max="14201" width="0" style="80" hidden="1" customWidth="1"/>
    <col min="14202" max="14202" width="0.28515625" style="80" customWidth="1"/>
    <col min="14203" max="14209" width="0" style="80" hidden="1" customWidth="1"/>
    <col min="14210" max="14337" width="10" style="80"/>
    <col min="14338" max="14338" width="53.140625" style="80" customWidth="1"/>
    <col min="14339" max="14339" width="10.5703125" style="80" bestFit="1" customWidth="1"/>
    <col min="14340" max="14340" width="1.5703125" style="80" customWidth="1"/>
    <col min="14341" max="14341" width="9.85546875" style="80" bestFit="1" customWidth="1"/>
    <col min="14342" max="14342" width="1.5703125" style="80" customWidth="1"/>
    <col min="14343" max="14343" width="13.7109375" style="80" customWidth="1"/>
    <col min="14344" max="14344" width="1.5703125" style="80" customWidth="1"/>
    <col min="14345" max="14345" width="10.7109375" style="80" customWidth="1"/>
    <col min="14346" max="14379" width="12.5703125" style="80" customWidth="1"/>
    <col min="14380" max="14404" width="10" style="80" customWidth="1"/>
    <col min="14405" max="14405" width="9.5703125" style="80" customWidth="1"/>
    <col min="14406" max="14423" width="0" style="80" hidden="1" customWidth="1"/>
    <col min="14424" max="14424" width="1.140625" style="80" customWidth="1"/>
    <col min="14425" max="14432" width="0" style="80" hidden="1" customWidth="1"/>
    <col min="14433" max="14433" width="2.28515625" style="80" customWidth="1"/>
    <col min="14434" max="14457" width="0" style="80" hidden="1" customWidth="1"/>
    <col min="14458" max="14458" width="0.28515625" style="80" customWidth="1"/>
    <col min="14459" max="14465" width="0" style="80" hidden="1" customWidth="1"/>
    <col min="14466" max="14593" width="10" style="80"/>
    <col min="14594" max="14594" width="53.140625" style="80" customWidth="1"/>
    <col min="14595" max="14595" width="10.5703125" style="80" bestFit="1" customWidth="1"/>
    <col min="14596" max="14596" width="1.5703125" style="80" customWidth="1"/>
    <col min="14597" max="14597" width="9.85546875" style="80" bestFit="1" customWidth="1"/>
    <col min="14598" max="14598" width="1.5703125" style="80" customWidth="1"/>
    <col min="14599" max="14599" width="13.7109375" style="80" customWidth="1"/>
    <col min="14600" max="14600" width="1.5703125" style="80" customWidth="1"/>
    <col min="14601" max="14601" width="10.7109375" style="80" customWidth="1"/>
    <col min="14602" max="14635" width="12.5703125" style="80" customWidth="1"/>
    <col min="14636" max="14660" width="10" style="80" customWidth="1"/>
    <col min="14661" max="14661" width="9.5703125" style="80" customWidth="1"/>
    <col min="14662" max="14679" width="0" style="80" hidden="1" customWidth="1"/>
    <col min="14680" max="14680" width="1.140625" style="80" customWidth="1"/>
    <col min="14681" max="14688" width="0" style="80" hidden="1" customWidth="1"/>
    <col min="14689" max="14689" width="2.28515625" style="80" customWidth="1"/>
    <col min="14690" max="14713" width="0" style="80" hidden="1" customWidth="1"/>
    <col min="14714" max="14714" width="0.28515625" style="80" customWidth="1"/>
    <col min="14715" max="14721" width="0" style="80" hidden="1" customWidth="1"/>
    <col min="14722" max="14849" width="10" style="80"/>
    <col min="14850" max="14850" width="53.140625" style="80" customWidth="1"/>
    <col min="14851" max="14851" width="10.5703125" style="80" bestFit="1" customWidth="1"/>
    <col min="14852" max="14852" width="1.5703125" style="80" customWidth="1"/>
    <col min="14853" max="14853" width="9.85546875" style="80" bestFit="1" customWidth="1"/>
    <col min="14854" max="14854" width="1.5703125" style="80" customWidth="1"/>
    <col min="14855" max="14855" width="13.7109375" style="80" customWidth="1"/>
    <col min="14856" max="14856" width="1.5703125" style="80" customWidth="1"/>
    <col min="14857" max="14857" width="10.7109375" style="80" customWidth="1"/>
    <col min="14858" max="14891" width="12.5703125" style="80" customWidth="1"/>
    <col min="14892" max="14916" width="10" style="80" customWidth="1"/>
    <col min="14917" max="14917" width="9.5703125" style="80" customWidth="1"/>
    <col min="14918" max="14935" width="0" style="80" hidden="1" customWidth="1"/>
    <col min="14936" max="14936" width="1.140625" style="80" customWidth="1"/>
    <col min="14937" max="14944" width="0" style="80" hidden="1" customWidth="1"/>
    <col min="14945" max="14945" width="2.28515625" style="80" customWidth="1"/>
    <col min="14946" max="14969" width="0" style="80" hidden="1" customWidth="1"/>
    <col min="14970" max="14970" width="0.28515625" style="80" customWidth="1"/>
    <col min="14971" max="14977" width="0" style="80" hidden="1" customWidth="1"/>
    <col min="14978" max="15105" width="10" style="80"/>
    <col min="15106" max="15106" width="53.140625" style="80" customWidth="1"/>
    <col min="15107" max="15107" width="10.5703125" style="80" bestFit="1" customWidth="1"/>
    <col min="15108" max="15108" width="1.5703125" style="80" customWidth="1"/>
    <col min="15109" max="15109" width="9.85546875" style="80" bestFit="1" customWidth="1"/>
    <col min="15110" max="15110" width="1.5703125" style="80" customWidth="1"/>
    <col min="15111" max="15111" width="13.7109375" style="80" customWidth="1"/>
    <col min="15112" max="15112" width="1.5703125" style="80" customWidth="1"/>
    <col min="15113" max="15113" width="10.7109375" style="80" customWidth="1"/>
    <col min="15114" max="15147" width="12.5703125" style="80" customWidth="1"/>
    <col min="15148" max="15172" width="10" style="80" customWidth="1"/>
    <col min="15173" max="15173" width="9.5703125" style="80" customWidth="1"/>
    <col min="15174" max="15191" width="0" style="80" hidden="1" customWidth="1"/>
    <col min="15192" max="15192" width="1.140625" style="80" customWidth="1"/>
    <col min="15193" max="15200" width="0" style="80" hidden="1" customWidth="1"/>
    <col min="15201" max="15201" width="2.28515625" style="80" customWidth="1"/>
    <col min="15202" max="15225" width="0" style="80" hidden="1" customWidth="1"/>
    <col min="15226" max="15226" width="0.28515625" style="80" customWidth="1"/>
    <col min="15227" max="15233" width="0" style="80" hidden="1" customWidth="1"/>
    <col min="15234" max="15361" width="10" style="80"/>
    <col min="15362" max="15362" width="53.140625" style="80" customWidth="1"/>
    <col min="15363" max="15363" width="10.5703125" style="80" bestFit="1" customWidth="1"/>
    <col min="15364" max="15364" width="1.5703125" style="80" customWidth="1"/>
    <col min="15365" max="15365" width="9.85546875" style="80" bestFit="1" customWidth="1"/>
    <col min="15366" max="15366" width="1.5703125" style="80" customWidth="1"/>
    <col min="15367" max="15367" width="13.7109375" style="80" customWidth="1"/>
    <col min="15368" max="15368" width="1.5703125" style="80" customWidth="1"/>
    <col min="15369" max="15369" width="10.7109375" style="80" customWidth="1"/>
    <col min="15370" max="15403" width="12.5703125" style="80" customWidth="1"/>
    <col min="15404" max="15428" width="10" style="80" customWidth="1"/>
    <col min="15429" max="15429" width="9.5703125" style="80" customWidth="1"/>
    <col min="15430" max="15447" width="0" style="80" hidden="1" customWidth="1"/>
    <col min="15448" max="15448" width="1.140625" style="80" customWidth="1"/>
    <col min="15449" max="15456" width="0" style="80" hidden="1" customWidth="1"/>
    <col min="15457" max="15457" width="2.28515625" style="80" customWidth="1"/>
    <col min="15458" max="15481" width="0" style="80" hidden="1" customWidth="1"/>
    <col min="15482" max="15482" width="0.28515625" style="80" customWidth="1"/>
    <col min="15483" max="15489" width="0" style="80" hidden="1" customWidth="1"/>
    <col min="15490" max="15617" width="10" style="80"/>
    <col min="15618" max="15618" width="53.140625" style="80" customWidth="1"/>
    <col min="15619" max="15619" width="10.5703125" style="80" bestFit="1" customWidth="1"/>
    <col min="15620" max="15620" width="1.5703125" style="80" customWidth="1"/>
    <col min="15621" max="15621" width="9.85546875" style="80" bestFit="1" customWidth="1"/>
    <col min="15622" max="15622" width="1.5703125" style="80" customWidth="1"/>
    <col min="15623" max="15623" width="13.7109375" style="80" customWidth="1"/>
    <col min="15624" max="15624" width="1.5703125" style="80" customWidth="1"/>
    <col min="15625" max="15625" width="10.7109375" style="80" customWidth="1"/>
    <col min="15626" max="15659" width="12.5703125" style="80" customWidth="1"/>
    <col min="15660" max="15684" width="10" style="80" customWidth="1"/>
    <col min="15685" max="15685" width="9.5703125" style="80" customWidth="1"/>
    <col min="15686" max="15703" width="0" style="80" hidden="1" customWidth="1"/>
    <col min="15704" max="15704" width="1.140625" style="80" customWidth="1"/>
    <col min="15705" max="15712" width="0" style="80" hidden="1" customWidth="1"/>
    <col min="15713" max="15713" width="2.28515625" style="80" customWidth="1"/>
    <col min="15714" max="15737" width="0" style="80" hidden="1" customWidth="1"/>
    <col min="15738" max="15738" width="0.28515625" style="80" customWidth="1"/>
    <col min="15739" max="15745" width="0" style="80" hidden="1" customWidth="1"/>
    <col min="15746" max="15873" width="10" style="80"/>
    <col min="15874" max="15874" width="53.140625" style="80" customWidth="1"/>
    <col min="15875" max="15875" width="10.5703125" style="80" bestFit="1" customWidth="1"/>
    <col min="15876" max="15876" width="1.5703125" style="80" customWidth="1"/>
    <col min="15877" max="15877" width="9.85546875" style="80" bestFit="1" customWidth="1"/>
    <col min="15878" max="15878" width="1.5703125" style="80" customWidth="1"/>
    <col min="15879" max="15879" width="13.7109375" style="80" customWidth="1"/>
    <col min="15880" max="15880" width="1.5703125" style="80" customWidth="1"/>
    <col min="15881" max="15881" width="10.7109375" style="80" customWidth="1"/>
    <col min="15882" max="15915" width="12.5703125" style="80" customWidth="1"/>
    <col min="15916" max="15940" width="10" style="80" customWidth="1"/>
    <col min="15941" max="15941" width="9.5703125" style="80" customWidth="1"/>
    <col min="15942" max="15959" width="0" style="80" hidden="1" customWidth="1"/>
    <col min="15960" max="15960" width="1.140625" style="80" customWidth="1"/>
    <col min="15961" max="15968" width="0" style="80" hidden="1" customWidth="1"/>
    <col min="15969" max="15969" width="2.28515625" style="80" customWidth="1"/>
    <col min="15970" max="15993" width="0" style="80" hidden="1" customWidth="1"/>
    <col min="15994" max="15994" width="0.28515625" style="80" customWidth="1"/>
    <col min="15995" max="16001" width="0" style="80" hidden="1" customWidth="1"/>
    <col min="16002" max="16129" width="10" style="80"/>
    <col min="16130" max="16130" width="53.140625" style="80" customWidth="1"/>
    <col min="16131" max="16131" width="10.5703125" style="80" bestFit="1" customWidth="1"/>
    <col min="16132" max="16132" width="1.5703125" style="80" customWidth="1"/>
    <col min="16133" max="16133" width="9.85546875" style="80" bestFit="1" customWidth="1"/>
    <col min="16134" max="16134" width="1.5703125" style="80" customWidth="1"/>
    <col min="16135" max="16135" width="13.7109375" style="80" customWidth="1"/>
    <col min="16136" max="16136" width="1.5703125" style="80" customWidth="1"/>
    <col min="16137" max="16137" width="10.7109375" style="80" customWidth="1"/>
    <col min="16138" max="16171" width="12.5703125" style="80" customWidth="1"/>
    <col min="16172" max="16196" width="10" style="80" customWidth="1"/>
    <col min="16197" max="16197" width="9.5703125" style="80" customWidth="1"/>
    <col min="16198" max="16215" width="0" style="80" hidden="1" customWidth="1"/>
    <col min="16216" max="16216" width="1.140625" style="80" customWidth="1"/>
    <col min="16217" max="16224" width="0" style="80" hidden="1" customWidth="1"/>
    <col min="16225" max="16225" width="2.28515625" style="80" customWidth="1"/>
    <col min="16226" max="16249" width="0" style="80" hidden="1" customWidth="1"/>
    <col min="16250" max="16250" width="0.28515625" style="80" customWidth="1"/>
    <col min="16251" max="16257" width="0" style="80" hidden="1" customWidth="1"/>
    <col min="16258" max="16384" width="10" style="80"/>
  </cols>
  <sheetData>
    <row r="1" spans="1:43" ht="13.5" customHeight="1" x14ac:dyDescent="0.2">
      <c r="B1" s="433" t="s">
        <v>87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</row>
    <row r="2" spans="1:43" x14ac:dyDescent="0.2">
      <c r="B2" s="433" t="s">
        <v>115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</row>
    <row r="3" spans="1:43" x14ac:dyDescent="0.2">
      <c r="B3" s="433" t="s">
        <v>136</v>
      </c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Q3" s="80" t="s">
        <v>28</v>
      </c>
    </row>
    <row r="4" spans="1:43" ht="14.45" customHeight="1" x14ac:dyDescent="0.2">
      <c r="B4" s="433" t="s">
        <v>27</v>
      </c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</row>
    <row r="5" spans="1:43" ht="13.5" hidden="1" thickTop="1" x14ac:dyDescent="0.2">
      <c r="B5" s="421"/>
      <c r="C5" s="422"/>
      <c r="D5" s="422"/>
      <c r="E5" s="422"/>
      <c r="F5" s="422"/>
      <c r="G5" s="422"/>
      <c r="H5" s="422"/>
      <c r="I5" s="423"/>
      <c r="J5" s="80"/>
      <c r="K5" s="80"/>
    </row>
    <row r="6" spans="1:43" x14ac:dyDescent="0.2">
      <c r="B6" s="81"/>
      <c r="C6" s="82"/>
      <c r="D6" s="82"/>
      <c r="E6" s="82"/>
      <c r="F6" s="83" t="s">
        <v>89</v>
      </c>
      <c r="G6" s="145"/>
      <c r="H6" s="82"/>
      <c r="I6" s="146"/>
      <c r="J6" s="82"/>
      <c r="K6" s="146"/>
      <c r="L6" s="82"/>
      <c r="M6" s="146"/>
      <c r="N6" s="82"/>
      <c r="O6" s="146"/>
      <c r="P6" s="82"/>
      <c r="Q6" s="146"/>
      <c r="R6" s="82"/>
      <c r="S6" s="146"/>
      <c r="T6" s="82"/>
      <c r="U6" s="146"/>
      <c r="V6" s="82"/>
      <c r="W6" s="146"/>
      <c r="X6" s="82"/>
      <c r="Y6" s="146"/>
      <c r="Z6" s="82"/>
      <c r="AA6" s="146"/>
    </row>
    <row r="7" spans="1:43" x14ac:dyDescent="0.2">
      <c r="B7" s="87" t="s">
        <v>90</v>
      </c>
      <c r="C7" s="88" t="s">
        <v>116</v>
      </c>
      <c r="D7" s="89"/>
      <c r="E7" s="88" t="s">
        <v>84</v>
      </c>
      <c r="F7" s="89"/>
      <c r="G7" s="147" t="s">
        <v>117</v>
      </c>
      <c r="H7" s="88" t="s">
        <v>83</v>
      </c>
      <c r="I7" s="148" t="s">
        <v>117</v>
      </c>
      <c r="J7" s="88" t="s">
        <v>120</v>
      </c>
      <c r="K7" s="148" t="s">
        <v>117</v>
      </c>
      <c r="L7" s="88" t="s">
        <v>121</v>
      </c>
      <c r="M7" s="148" t="s">
        <v>117</v>
      </c>
      <c r="N7" s="88" t="s">
        <v>86</v>
      </c>
      <c r="O7" s="148" t="s">
        <v>117</v>
      </c>
      <c r="P7" s="88" t="s">
        <v>85</v>
      </c>
      <c r="Q7" s="148" t="s">
        <v>117</v>
      </c>
      <c r="R7" s="88" t="s">
        <v>122</v>
      </c>
      <c r="S7" s="148" t="s">
        <v>117</v>
      </c>
      <c r="T7" s="88" t="s">
        <v>123</v>
      </c>
      <c r="U7" s="148" t="s">
        <v>117</v>
      </c>
      <c r="V7" s="88" t="s">
        <v>124</v>
      </c>
      <c r="W7" s="148" t="s">
        <v>117</v>
      </c>
      <c r="X7" s="88" t="s">
        <v>125</v>
      </c>
      <c r="Y7" s="148" t="s">
        <v>117</v>
      </c>
      <c r="Z7" s="88" t="s">
        <v>126</v>
      </c>
      <c r="AA7" s="148" t="s">
        <v>117</v>
      </c>
    </row>
    <row r="8" spans="1:43" x14ac:dyDescent="0.2">
      <c r="B8" s="93"/>
      <c r="C8" s="94"/>
      <c r="D8" s="94"/>
      <c r="E8" s="94"/>
      <c r="F8" s="94"/>
      <c r="H8" s="94"/>
      <c r="I8" s="96"/>
      <c r="J8" s="94"/>
      <c r="K8" s="96"/>
      <c r="L8" s="94"/>
      <c r="M8" s="96"/>
      <c r="N8" s="94"/>
      <c r="O8" s="96"/>
      <c r="P8" s="94"/>
      <c r="Q8" s="96"/>
      <c r="R8" s="94"/>
      <c r="S8" s="96"/>
      <c r="T8" s="94"/>
      <c r="U8" s="96"/>
      <c r="V8" s="94"/>
      <c r="W8" s="96"/>
      <c r="X8" s="94"/>
      <c r="Y8" s="96"/>
      <c r="Z8" s="94"/>
      <c r="AA8" s="96"/>
    </row>
    <row r="9" spans="1:43" x14ac:dyDescent="0.2">
      <c r="A9" s="79">
        <v>611001</v>
      </c>
      <c r="B9" s="97" t="s">
        <v>93</v>
      </c>
      <c r="C9" s="98">
        <f>IFERROR(IF(VLOOKUP($A9,'[5]Escoja el formato de Salida'!$A$5:$D$900,4,FALSE)&lt;0,(VLOOKUP($A9,'[5]Escoja el formato de Salida'!$A$5:$D$900,4,FALSE))*-1,VLOOKUP($A9,'[5]Escoja el formato de Salida'!$A$5:$D$900,4,FALSE)),0)/1000</f>
        <v>1997.1492499999999</v>
      </c>
      <c r="D9" s="98"/>
      <c r="E9" s="98">
        <f>IFERROR(IF(VLOOKUP($A9,'[6]Escoja el formato de Salida'!$A$5:$D$900,4,FALSE)&lt;0,(VLOOKUP($A9,'[6]Escoja el formato de Salida'!$A$5:$D$900,4,FALSE))*-1,VLOOKUP($A9,'[6]Escoja el formato de Salida'!$A$5:$D$900,4,FALSE)),0)/1000</f>
        <v>3785.97561</v>
      </c>
      <c r="F9" s="99"/>
      <c r="G9" s="100">
        <f>C9-E9</f>
        <v>-1788.82636</v>
      </c>
      <c r="H9" s="98">
        <f>IFERROR(IF(VLOOKUP($A9,'[7]Escoja el formato de Salida'!$A$5:$D$900,4,FALSE)&lt;0,(VLOOKUP($A9,'[7]Escoja el formato de Salida'!$A$5:$D$900,4,FALSE))*-1,VLOOKUP($A9,'[7]Escoja el formato de Salida'!$A$5:$D$900,4,FALSE)),0)/1000</f>
        <v>5779.5717000000004</v>
      </c>
      <c r="I9" s="101">
        <f>E9-H9</f>
        <v>-1993.5960900000005</v>
      </c>
      <c r="J9" s="98">
        <f>IFERROR(IF(VLOOKUP($A9,'[8]Escoja el formato de Salida'!$A$5:$D$900,4,FALSE)&lt;0,(VLOOKUP($A9,'[8]Escoja el formato de Salida'!$A$5:$D$900,4,FALSE))*-1,VLOOKUP($A9,'[8]Escoja el formato de Salida'!$A$5:$D$900,4,FALSE)),0)/1000</f>
        <v>7693.6365199999991</v>
      </c>
      <c r="K9" s="101">
        <f>H9-J9</f>
        <v>-1914.0648199999987</v>
      </c>
      <c r="L9" s="98">
        <f>IFERROR(IF(VLOOKUP($A9,'[9]Escoja el formato de Salida'!$A$5:$D$900,4,FALSE)&lt;0,(VLOOKUP($A9,'[9]Escoja el formato de Salida'!$A$5:$D$900,4,FALSE))*-1,VLOOKUP($A9,'[9]Escoja el formato de Salida'!$A$5:$D$900,4,FALSE)),0)/1000</f>
        <v>9640.7232600000007</v>
      </c>
      <c r="M9" s="101">
        <f>J9-L9</f>
        <v>-1947.0867400000016</v>
      </c>
      <c r="N9" s="98">
        <f>IFERROR(IF(VLOOKUP($A9,'[10]Escoja el formato de Salida'!$A$5:$D$900,4,FALSE)&lt;0,(VLOOKUP($A9,'[10]Escoja el formato de Salida'!$A$5:$D$900,4,FALSE))*-1,VLOOKUP($A9,'[10]Escoja el formato de Salida'!$A$5:$D$900,4,FALSE)),0)/1000</f>
        <v>11496.545470000001</v>
      </c>
      <c r="O9" s="101">
        <f>L9-N9</f>
        <v>-1855.8222100000003</v>
      </c>
      <c r="P9" s="98">
        <f>IFERROR(IF(VLOOKUP($A9,'[3]Escoja el formato de Salida'!$A$5:$D$900,4,FALSE)&lt;0,(VLOOKUP($A9,'[3]Escoja el formato de Salida'!$A$5:$D$900,4,FALSE))*-1,VLOOKUP($A9,'[3]Escoja el formato de Salida'!$A$5:$D$900,4,FALSE)),0)/1000</f>
        <v>13403.26057</v>
      </c>
      <c r="Q9" s="101">
        <f>N9-P9</f>
        <v>-1906.7150999999994</v>
      </c>
      <c r="R9" s="98">
        <f>IFERROR(IF(VLOOKUP($A9,'[11]Escoja el formato de Salida'!$A$5:$D$900,4,FALSE)&lt;0,(VLOOKUP($A9,'[11]Escoja el formato de Salida'!$A$5:$D$900,4,FALSE))*-1,VLOOKUP($A9,'[11]Escoja el formato de Salida'!$A$5:$D$900,4,FALSE)),0)/1000</f>
        <v>15320.79968</v>
      </c>
      <c r="S9" s="101">
        <f>P9-R9</f>
        <v>-1917.5391099999997</v>
      </c>
      <c r="T9" s="98">
        <f>IFERROR(IF(VLOOKUP($A9,'[12]Escoja el formato de Salida'!$A$5:$D$900,4,FALSE)&lt;0,(VLOOKUP($A9,'[12]Escoja el formato de Salida'!$A$5:$D$900,4,FALSE))*-1,VLOOKUP($A9,'[12]Escoja el formato de Salida'!$A$5:$D$900,4,FALSE)),0)/1000</f>
        <v>17173.90179</v>
      </c>
      <c r="U9" s="101">
        <f>R9-T9</f>
        <v>-1853.1021099999998</v>
      </c>
      <c r="V9" s="98">
        <f>IFERROR(IF(VLOOKUP($A9,'[13]Escoja el formato de Salida'!$A$5:$D$900,4,FALSE)&lt;0,(VLOOKUP($A9,'[13]Escoja el formato de Salida'!$A$5:$D$900,4,FALSE))*-1,VLOOKUP($A9,'[13]Escoja el formato de Salida'!$A$5:$D$900,4,FALSE)),0)/1000</f>
        <v>19163.324399999998</v>
      </c>
      <c r="W9" s="101">
        <f>T9-V9</f>
        <v>-1989.4226099999978</v>
      </c>
      <c r="X9" s="98">
        <f>IFERROR(IF(VLOOKUP($A9,'[14]Escoja el formato de Salida'!$A$5:$D$900,4,FALSE)&lt;0,(VLOOKUP($A9,'[14]Escoja el formato de Salida'!$A$5:$D$900,4,FALSE))*-1,VLOOKUP($A9,'[14]Escoja el formato de Salida'!$A$5:$D$900,4,FALSE)),0)/1000</f>
        <v>21177.416559999998</v>
      </c>
      <c r="Y9" s="101">
        <f>V9-X9</f>
        <v>-2014.0921600000001</v>
      </c>
      <c r="Z9" s="98">
        <f>IFERROR(IF(VLOOKUP($A9,'[15]Escoja el formato de Salida'!$A$5:$D$900,4,FALSE)&lt;0,(VLOOKUP($A9,'[15]Escoja el formato de Salida'!$A$5:$D$900,4,FALSE))*-1,VLOOKUP($A9,'[15]Escoja el formato de Salida'!$A$5:$D$900,4,FALSE)),0)/1000</f>
        <v>23385.916690000002</v>
      </c>
      <c r="AA9" s="101">
        <f>X9-Z9</f>
        <v>-2208.500130000004</v>
      </c>
    </row>
    <row r="10" spans="1:43" ht="15.75" hidden="1" customHeight="1" x14ac:dyDescent="0.2">
      <c r="B10" s="97" t="s">
        <v>9</v>
      </c>
      <c r="C10" s="98">
        <f>IFERROR(IF(VLOOKUP($A10,'[5]Escoja el formato de Salida'!$A$5:$D$900,4,FALSE)&lt;0,(VLOOKUP($A10,'[5]Escoja el formato de Salida'!$A$5:$D$900,4,FALSE))*-1,VLOOKUP($A10,'[5]Escoja el formato de Salida'!$A$5:$D$900,4,FALSE)),0)/1000</f>
        <v>0</v>
      </c>
      <c r="D10" s="99"/>
      <c r="E10" s="98">
        <f>IFERROR(IF(VLOOKUP($A10,'[6]Escoja el formato de Salida'!$A$5:$D$900,4,FALSE)&lt;0,(VLOOKUP($A10,'[6]Escoja el formato de Salida'!$A$5:$D$900,4,FALSE))*-1,VLOOKUP($A10,'[6]Escoja el formato de Salida'!$A$5:$D$900,4,FALSE)),0)/1000</f>
        <v>0</v>
      </c>
      <c r="F10" s="99"/>
      <c r="G10" s="100"/>
      <c r="H10" s="98">
        <f>IFERROR(IF(VLOOKUP($A10,'[7]Escoja el formato de Salida'!$A$5:$D$900,4,FALSE)&lt;0,(VLOOKUP($A10,'[7]Escoja el formato de Salida'!$A$5:$D$900,4,FALSE))*-1,VLOOKUP($A10,'[7]Escoja el formato de Salida'!$A$5:$D$900,4,FALSE)),0)/1000</f>
        <v>0</v>
      </c>
      <c r="I10" s="101"/>
      <c r="J10" s="98">
        <f>IFERROR(IF(VLOOKUP($A10,'[8]Escoja el formato de Salida'!$A$5:$D$900,4,FALSE)&lt;0,(VLOOKUP($A10,'[8]Escoja el formato de Salida'!$A$5:$D$900,4,FALSE))*-1,VLOOKUP($A10,'[8]Escoja el formato de Salida'!$A$5:$D$900,4,FALSE)),0)/1000</f>
        <v>0</v>
      </c>
      <c r="K10" s="101"/>
      <c r="L10" s="98">
        <f>IFERROR(IF(VLOOKUP($A10,'[9]Escoja el formato de Salida'!$A$5:$D$900,4,FALSE)&lt;0,(VLOOKUP($A10,'[9]Escoja el formato de Salida'!$A$5:$D$900,4,FALSE))*-1,VLOOKUP($A10,'[9]Escoja el formato de Salida'!$A$5:$D$900,4,FALSE)),0)/1000</f>
        <v>0</v>
      </c>
      <c r="M10" s="101"/>
      <c r="N10" s="98">
        <f>IFERROR(IF(VLOOKUP($A10,'[10]Escoja el formato de Salida'!$A$5:$D$900,4,FALSE)&lt;0,(VLOOKUP($A10,'[10]Escoja el formato de Salida'!$A$5:$D$900,4,FALSE))*-1,VLOOKUP($A10,'[10]Escoja el formato de Salida'!$A$5:$D$900,4,FALSE)),0)/1000</f>
        <v>0</v>
      </c>
      <c r="O10" s="101"/>
      <c r="P10" s="98">
        <f>IFERROR(IF(VLOOKUP($A10,'[3]Escoja el formato de Salida'!$A$5:$D$900,4,FALSE)&lt;0,(VLOOKUP($A10,'[3]Escoja el formato de Salida'!$A$5:$D$900,4,FALSE))*-1,VLOOKUP($A10,'[3]Escoja el formato de Salida'!$A$5:$D$900,4,FALSE)),0)/1000</f>
        <v>0</v>
      </c>
      <c r="Q10" s="101"/>
      <c r="R10" s="98">
        <f>IFERROR(IF(VLOOKUP($A10,'[11]Escoja el formato de Salida'!$A$5:$D$900,4,FALSE)&lt;0,(VLOOKUP($A10,'[11]Escoja el formato de Salida'!$A$5:$D$900,4,FALSE))*-1,VLOOKUP($A10,'[11]Escoja el formato de Salida'!$A$5:$D$900,4,FALSE)),0)/1000</f>
        <v>0</v>
      </c>
      <c r="S10" s="101"/>
      <c r="T10" s="98">
        <f>IFERROR(IF(VLOOKUP($A10,'[12]Escoja el formato de Salida'!$A$5:$D$900,4,FALSE)&lt;0,(VLOOKUP($A10,'[12]Escoja el formato de Salida'!$A$5:$D$900,4,FALSE))*-1,VLOOKUP($A10,'[12]Escoja el formato de Salida'!$A$5:$D$900,4,FALSE)),0)/1000</f>
        <v>0</v>
      </c>
      <c r="U10" s="101"/>
      <c r="V10" s="98">
        <f>IFERROR(IF(VLOOKUP($A10,'[13]Escoja el formato de Salida'!$A$5:$D$900,4,FALSE)&lt;0,(VLOOKUP($A10,'[13]Escoja el formato de Salida'!$A$5:$D$900,4,FALSE))*-1,VLOOKUP($A10,'[13]Escoja el formato de Salida'!$A$5:$D$900,4,FALSE)),0)/1000</f>
        <v>0</v>
      </c>
      <c r="W10" s="101"/>
      <c r="X10" s="98">
        <f>IFERROR(IF(VLOOKUP($A10,'[14]Escoja el formato de Salida'!$A$5:$D$900,4,FALSE)&lt;0,(VLOOKUP($A10,'[14]Escoja el formato de Salida'!$A$5:$D$900,4,FALSE))*-1,VLOOKUP($A10,'[14]Escoja el formato de Salida'!$A$5:$D$900,4,FALSE)),0)/1000</f>
        <v>0</v>
      </c>
      <c r="Y10" s="101"/>
      <c r="Z10" s="98">
        <f>IFERROR(IF(VLOOKUP($A10,'[15]Escoja el formato de Salida'!$A$5:$D$900,4,FALSE)&lt;0,(VLOOKUP($A10,'[15]Escoja el formato de Salida'!$A$5:$D$900,4,FALSE))*-1,VLOOKUP($A10,'[15]Escoja el formato de Salida'!$A$5:$D$900,4,FALSE)),0)/1000</f>
        <v>0</v>
      </c>
      <c r="AA10" s="101"/>
    </row>
    <row r="11" spans="1:43" x14ac:dyDescent="0.2">
      <c r="A11" s="79">
        <v>611002</v>
      </c>
      <c r="B11" s="97" t="s">
        <v>94</v>
      </c>
      <c r="C11" s="98">
        <f>IFERROR(IF(VLOOKUP($A11,'[5]Escoja el formato de Salida'!$A$5:$D$900,4,FALSE)&lt;0,(VLOOKUP($A11,'[5]Escoja el formato de Salida'!$A$5:$D$900,4,FALSE))*-1,VLOOKUP($A11,'[5]Escoja el formato de Salida'!$A$5:$D$900,4,FALSE)),0)/1000</f>
        <v>1116.7489599999999</v>
      </c>
      <c r="D11" s="99"/>
      <c r="E11" s="98">
        <f>IFERROR(IF(VLOOKUP($A11,'[6]Escoja el formato de Salida'!$A$5:$D$900,4,FALSE)&lt;0,(VLOOKUP($A11,'[6]Escoja el formato de Salida'!$A$5:$D$900,4,FALSE))*-1,VLOOKUP($A11,'[6]Escoja el formato de Salida'!$A$5:$D$900,4,FALSE)),0)/1000</f>
        <v>2151.8592599999997</v>
      </c>
      <c r="F11" s="99"/>
      <c r="G11" s="100">
        <f>C11-E11</f>
        <v>-1035.1102999999998</v>
      </c>
      <c r="H11" s="98">
        <f>IFERROR(IF(VLOOKUP($A11,'[7]Escoja el formato de Salida'!$A$5:$D$900,4,FALSE)&lt;0,(VLOOKUP($A11,'[7]Escoja el formato de Salida'!$A$5:$D$900,4,FALSE))*-1,VLOOKUP($A11,'[7]Escoja el formato de Salida'!$A$5:$D$900,4,FALSE)),0)/1000</f>
        <v>3258.4760299999998</v>
      </c>
      <c r="I11" s="101">
        <f>E11-H11</f>
        <v>-1106.6167700000001</v>
      </c>
      <c r="J11" s="98">
        <f>IFERROR(IF(VLOOKUP($A11,'[8]Escoja el formato de Salida'!$A$5:$D$900,4,FALSE)&lt;0,(VLOOKUP($A11,'[8]Escoja el formato de Salida'!$A$5:$D$900,4,FALSE))*-1,VLOOKUP($A11,'[8]Escoja el formato de Salida'!$A$5:$D$900,4,FALSE)),0)/1000</f>
        <v>4358.2487599999995</v>
      </c>
      <c r="K11" s="101">
        <f>H11-J11</f>
        <v>-1099.7727299999997</v>
      </c>
      <c r="L11" s="98">
        <f>IFERROR(IF(VLOOKUP($A11,'[9]Escoja el formato de Salida'!$A$5:$D$900,4,FALSE)&lt;0,(VLOOKUP($A11,'[9]Escoja el formato de Salida'!$A$5:$D$900,4,FALSE))*-1,VLOOKUP($A11,'[9]Escoja el formato de Salida'!$A$5:$D$900,4,FALSE)),0)/1000</f>
        <v>5492.1654900000003</v>
      </c>
      <c r="M11" s="101">
        <f>J11-L11</f>
        <v>-1133.9167300000008</v>
      </c>
      <c r="N11" s="98">
        <f>IFERROR(IF(VLOOKUP($A11,'[10]Escoja el formato de Salida'!$A$5:$D$900,4,FALSE)&lt;0,(VLOOKUP($A11,'[10]Escoja el formato de Salida'!$A$5:$D$900,4,FALSE))*-1,VLOOKUP($A11,'[10]Escoja el formato de Salida'!$A$5:$D$900,4,FALSE)),0)/1000</f>
        <v>6590.0819800000008</v>
      </c>
      <c r="O11" s="101">
        <f>L11-N11</f>
        <v>-1097.9164900000005</v>
      </c>
      <c r="P11" s="98">
        <f>IFERROR(IF(VLOOKUP($A11,'[3]Escoja el formato de Salida'!$A$5:$D$900,4,FALSE)&lt;0,(VLOOKUP($A11,'[3]Escoja el formato de Salida'!$A$5:$D$900,4,FALSE))*-1,VLOOKUP($A11,'[3]Escoja el formato de Salida'!$A$5:$D$900,4,FALSE)),0)/1000</f>
        <v>7728.1506300000001</v>
      </c>
      <c r="Q11" s="101">
        <f>N11-P11</f>
        <v>-1138.0686499999993</v>
      </c>
      <c r="R11" s="98">
        <f>IFERROR(IF(VLOOKUP($A11,'[11]Escoja el formato de Salida'!$A$5:$D$900,4,FALSE)&lt;0,(VLOOKUP($A11,'[11]Escoja el formato de Salida'!$A$5:$D$900,4,FALSE))*-1,VLOOKUP($A11,'[11]Escoja el formato de Salida'!$A$5:$D$900,4,FALSE)),0)/1000</f>
        <v>8783.7737400000005</v>
      </c>
      <c r="S11" s="101">
        <f>P11-R11</f>
        <v>-1055.6231100000005</v>
      </c>
      <c r="T11" s="98">
        <f>IFERROR(IF(VLOOKUP($A11,'[12]Escoja el formato de Salida'!$A$5:$D$900,4,FALSE)&lt;0,(VLOOKUP($A11,'[12]Escoja el formato de Salida'!$A$5:$D$900,4,FALSE))*-1,VLOOKUP($A11,'[12]Escoja el formato de Salida'!$A$5:$D$900,4,FALSE)),0)/1000</f>
        <v>9858.3250000000007</v>
      </c>
      <c r="U11" s="101">
        <f>R11-T11</f>
        <v>-1074.5512600000002</v>
      </c>
      <c r="V11" s="98">
        <f>IFERROR(IF(VLOOKUP($A11,'[13]Escoja el formato de Salida'!$A$5:$D$900,4,FALSE)&lt;0,(VLOOKUP($A11,'[13]Escoja el formato de Salida'!$A$5:$D$900,4,FALSE))*-1,VLOOKUP($A11,'[13]Escoja el formato de Salida'!$A$5:$D$900,4,FALSE)),0)/1000</f>
        <v>10898.604369999999</v>
      </c>
      <c r="W11" s="101">
        <f>T11-V11</f>
        <v>-1040.2793699999984</v>
      </c>
      <c r="X11" s="98">
        <f>IFERROR(IF(VLOOKUP($A11,'[14]Escoja el formato de Salida'!$A$5:$D$900,4,FALSE)&lt;0,(VLOOKUP($A11,'[14]Escoja el formato de Salida'!$A$5:$D$900,4,FALSE))*-1,VLOOKUP($A11,'[14]Escoja el formato de Salida'!$A$5:$D$900,4,FALSE)),0)/1000</f>
        <v>11879.077210000001</v>
      </c>
      <c r="Y11" s="101">
        <f>V11-X11</f>
        <v>-980.47284000000218</v>
      </c>
      <c r="Z11" s="98">
        <f>IFERROR(IF(VLOOKUP($A11,'[15]Escoja el formato de Salida'!$A$5:$D$900,4,FALSE)&lt;0,(VLOOKUP($A11,'[15]Escoja el formato de Salida'!$A$5:$D$900,4,FALSE))*-1,VLOOKUP($A11,'[15]Escoja el formato de Salida'!$A$5:$D$900,4,FALSE)),0)/1000</f>
        <v>12912.355670000001</v>
      </c>
      <c r="AA11" s="101">
        <f>X11-Z11</f>
        <v>-1033.2784599999995</v>
      </c>
    </row>
    <row r="12" spans="1:43" ht="15.6" hidden="1" customHeight="1" x14ac:dyDescent="0.2">
      <c r="A12" s="79">
        <v>611003</v>
      </c>
      <c r="B12" s="97" t="s">
        <v>95</v>
      </c>
      <c r="C12" s="98">
        <f>IFERROR(IF(VLOOKUP($A12,'[5]Escoja el formato de Salida'!$A$5:$D$900,4,FALSE)&lt;0,(VLOOKUP($A12,'[5]Escoja el formato de Salida'!$A$5:$D$900,4,FALSE))*-1,VLOOKUP($A12,'[5]Escoja el formato de Salida'!$A$5:$D$900,4,FALSE)),0)/1000</f>
        <v>0</v>
      </c>
      <c r="D12" s="99"/>
      <c r="E12" s="98">
        <f>IFERROR(IF(VLOOKUP($A12,'[6]Escoja el formato de Salida'!$A$5:$D$900,4,FALSE)&lt;0,(VLOOKUP($A12,'[6]Escoja el formato de Salida'!$A$5:$D$900,4,FALSE))*-1,VLOOKUP($A12,'[6]Escoja el formato de Salida'!$A$5:$D$900,4,FALSE)),0)/1000</f>
        <v>0</v>
      </c>
      <c r="F12" s="99"/>
      <c r="G12" s="100">
        <f>C12-E12</f>
        <v>0</v>
      </c>
      <c r="H12" s="98">
        <f>IFERROR(IF(VLOOKUP($A12,'[7]Escoja el formato de Salida'!$A$5:$D$900,4,FALSE)&lt;0,(VLOOKUP($A12,'[7]Escoja el formato de Salida'!$A$5:$D$900,4,FALSE))*-1,VLOOKUP($A12,'[7]Escoja el formato de Salida'!$A$5:$D$900,4,FALSE)),0)/1000</f>
        <v>0</v>
      </c>
      <c r="I12" s="101">
        <f>E12-H12</f>
        <v>0</v>
      </c>
      <c r="J12" s="98">
        <f>IFERROR(IF(VLOOKUP($A12,'[8]Escoja el formato de Salida'!$A$5:$D$900,4,FALSE)&lt;0,(VLOOKUP($A12,'[8]Escoja el formato de Salida'!$A$5:$D$900,4,FALSE))*-1,VLOOKUP($A12,'[8]Escoja el formato de Salida'!$A$5:$D$900,4,FALSE)),0)/1000</f>
        <v>0</v>
      </c>
      <c r="K12" s="101">
        <f>H12-J12</f>
        <v>0</v>
      </c>
      <c r="L12" s="98">
        <f>IFERROR(IF(VLOOKUP($A12,'[9]Escoja el formato de Salida'!$A$5:$D$900,4,FALSE)&lt;0,(VLOOKUP($A12,'[9]Escoja el formato de Salida'!$A$5:$D$900,4,FALSE))*-1,VLOOKUP($A12,'[9]Escoja el formato de Salida'!$A$5:$D$900,4,FALSE)),0)/1000</f>
        <v>0</v>
      </c>
      <c r="M12" s="101">
        <f>J12-L12</f>
        <v>0</v>
      </c>
      <c r="N12" s="98">
        <f>IFERROR(IF(VLOOKUP($A12,'[10]Escoja el formato de Salida'!$A$5:$D$900,4,FALSE)&lt;0,(VLOOKUP($A12,'[10]Escoja el formato de Salida'!$A$5:$D$900,4,FALSE))*-1,VLOOKUP($A12,'[10]Escoja el formato de Salida'!$A$5:$D$900,4,FALSE)),0)/1000</f>
        <v>0</v>
      </c>
      <c r="O12" s="101">
        <f>L12-N12</f>
        <v>0</v>
      </c>
      <c r="P12" s="98">
        <f>IFERROR(IF(VLOOKUP($A12,'[3]Escoja el formato de Salida'!$A$5:$D$900,4,FALSE)&lt;0,(VLOOKUP($A12,'[3]Escoja el formato de Salida'!$A$5:$D$900,4,FALSE))*-1,VLOOKUP($A12,'[3]Escoja el formato de Salida'!$A$5:$D$900,4,FALSE)),0)/1000</f>
        <v>0</v>
      </c>
      <c r="Q12" s="101">
        <f>N12-P12</f>
        <v>0</v>
      </c>
      <c r="R12" s="98">
        <f>IFERROR(IF(VLOOKUP($A12,'[11]Escoja el formato de Salida'!$A$5:$D$900,4,FALSE)&lt;0,(VLOOKUP($A12,'[11]Escoja el formato de Salida'!$A$5:$D$900,4,FALSE))*-1,VLOOKUP($A12,'[11]Escoja el formato de Salida'!$A$5:$D$900,4,FALSE)),0)/1000</f>
        <v>0</v>
      </c>
      <c r="S12" s="101">
        <f>P12-R12</f>
        <v>0</v>
      </c>
      <c r="T12" s="98">
        <f>IFERROR(IF(VLOOKUP($A12,'[12]Escoja el formato de Salida'!$A$5:$D$900,4,FALSE)&lt;0,(VLOOKUP($A12,'[12]Escoja el formato de Salida'!$A$5:$D$900,4,FALSE))*-1,VLOOKUP($A12,'[12]Escoja el formato de Salida'!$A$5:$D$900,4,FALSE)),0)/1000</f>
        <v>0</v>
      </c>
      <c r="U12" s="101">
        <f>R12-T12</f>
        <v>0</v>
      </c>
      <c r="V12" s="98">
        <f>IFERROR(IF(VLOOKUP($A12,'[13]Escoja el formato de Salida'!$A$5:$D$900,4,FALSE)&lt;0,(VLOOKUP($A12,'[13]Escoja el formato de Salida'!$A$5:$D$900,4,FALSE))*-1,VLOOKUP($A12,'[13]Escoja el formato de Salida'!$A$5:$D$900,4,FALSE)),0)/1000</f>
        <v>0</v>
      </c>
      <c r="W12" s="101">
        <f>T12-V12</f>
        <v>0</v>
      </c>
      <c r="X12" s="98">
        <f>IFERROR(IF(VLOOKUP($A12,'[14]Escoja el formato de Salida'!$A$5:$D$900,4,FALSE)&lt;0,(VLOOKUP($A12,'[14]Escoja el formato de Salida'!$A$5:$D$900,4,FALSE))*-1,VLOOKUP($A12,'[14]Escoja el formato de Salida'!$A$5:$D$900,4,FALSE)),0)/1000</f>
        <v>0</v>
      </c>
      <c r="Y12" s="101">
        <f>V12-X12</f>
        <v>0</v>
      </c>
      <c r="Z12" s="98">
        <f>IFERROR(IF(VLOOKUP($A12,'[15]Escoja el formato de Salida'!$A$5:$D$900,4,FALSE)&lt;0,(VLOOKUP($A12,'[15]Escoja el formato de Salida'!$A$5:$D$900,4,FALSE))*-1,VLOOKUP($A12,'[15]Escoja el formato de Salida'!$A$5:$D$900,4,FALSE)),0)/1000</f>
        <v>0</v>
      </c>
      <c r="AA12" s="101">
        <f>X12-Z12</f>
        <v>0</v>
      </c>
    </row>
    <row r="13" spans="1:43" ht="15.6" customHeight="1" x14ac:dyDescent="0.2">
      <c r="A13" s="79">
        <v>611004</v>
      </c>
      <c r="B13" s="97" t="s">
        <v>96</v>
      </c>
      <c r="C13" s="98">
        <f>IFERROR(IF(VLOOKUP($A13,'[5]Escoja el formato de Salida'!$A$5:$D$900,4,FALSE)&lt;0,(VLOOKUP($A13,'[5]Escoja el formato de Salida'!$A$5:$D$900,4,FALSE))*-1,VLOOKUP($A13,'[5]Escoja el formato de Salida'!$A$5:$D$900,4,FALSE)),0)/1000</f>
        <v>60.423029999999997</v>
      </c>
      <c r="D13" s="99"/>
      <c r="E13" s="98">
        <f>IFERROR(IF(VLOOKUP($A13,'[6]Escoja el formato de Salida'!$A$5:$D$900,4,FALSE)&lt;0,(VLOOKUP($A13,'[6]Escoja el formato de Salida'!$A$5:$D$900,4,FALSE))*-1,VLOOKUP($A13,'[6]Escoja el formato de Salida'!$A$5:$D$900,4,FALSE)),0)/1000</f>
        <v>111.99239999999999</v>
      </c>
      <c r="F13" s="99"/>
      <c r="G13" s="100">
        <f>C13-E13</f>
        <v>-51.569369999999992</v>
      </c>
      <c r="H13" s="98">
        <f>IFERROR(IF(VLOOKUP($A13,'[7]Escoja el formato de Salida'!$A$5:$D$900,4,FALSE)&lt;0,(VLOOKUP($A13,'[7]Escoja el formato de Salida'!$A$5:$D$900,4,FALSE))*-1,VLOOKUP($A13,'[7]Escoja el formato de Salida'!$A$5:$D$900,4,FALSE)),0)/1000</f>
        <v>174.26671999999999</v>
      </c>
      <c r="I13" s="101">
        <f>E13-H13</f>
        <v>-62.274320000000003</v>
      </c>
      <c r="J13" s="98">
        <f>IFERROR(IF(VLOOKUP($A13,'[8]Escoja el formato de Salida'!$A$5:$D$900,4,FALSE)&lt;0,(VLOOKUP($A13,'[8]Escoja el formato de Salida'!$A$5:$D$900,4,FALSE))*-1,VLOOKUP($A13,'[8]Escoja el formato de Salida'!$A$5:$D$900,4,FALSE)),0)/1000</f>
        <v>233.89193</v>
      </c>
      <c r="K13" s="101">
        <f>H13-J13</f>
        <v>-59.62521000000001</v>
      </c>
      <c r="L13" s="98">
        <f>IFERROR(IF(VLOOKUP($A13,'[9]Escoja el formato de Salida'!$A$5:$D$900,4,FALSE)&lt;0,(VLOOKUP($A13,'[9]Escoja el formato de Salida'!$A$5:$D$900,4,FALSE))*-1,VLOOKUP($A13,'[9]Escoja el formato de Salida'!$A$5:$D$900,4,FALSE)),0)/1000</f>
        <v>292.85597999999999</v>
      </c>
      <c r="M13" s="101">
        <f>J13-L13</f>
        <v>-58.964049999999986</v>
      </c>
      <c r="N13" s="98">
        <f>IFERROR(IF(VLOOKUP($A13,'[10]Escoja el formato de Salida'!$A$5:$D$900,4,FALSE)&lt;0,(VLOOKUP($A13,'[10]Escoja el formato de Salida'!$A$5:$D$900,4,FALSE))*-1,VLOOKUP($A13,'[10]Escoja el formato de Salida'!$A$5:$D$900,4,FALSE)),0)/1000</f>
        <v>376.09853999999996</v>
      </c>
      <c r="O13" s="101">
        <f>L13-N13</f>
        <v>-83.242559999999969</v>
      </c>
      <c r="P13" s="98">
        <f>IFERROR(IF(VLOOKUP($A13,'[3]Escoja el formato de Salida'!$A$5:$D$900,4,FALSE)&lt;0,(VLOOKUP($A13,'[3]Escoja el formato de Salida'!$A$5:$D$900,4,FALSE))*-1,VLOOKUP($A13,'[3]Escoja el formato de Salida'!$A$5:$D$900,4,FALSE)),0)/1000</f>
        <v>451.74002000000002</v>
      </c>
      <c r="Q13" s="101">
        <f>N13-P13</f>
        <v>-75.641480000000058</v>
      </c>
      <c r="R13" s="98">
        <f>IFERROR(IF(VLOOKUP($A13,'[11]Escoja el formato de Salida'!$A$5:$D$900,4,FALSE)&lt;0,(VLOOKUP($A13,'[11]Escoja el formato de Salida'!$A$5:$D$900,4,FALSE))*-1,VLOOKUP($A13,'[11]Escoja el formato de Salida'!$A$5:$D$900,4,FALSE)),0)/1000</f>
        <v>547.12674000000004</v>
      </c>
      <c r="S13" s="101">
        <f>P13-R13</f>
        <v>-95.386720000000025</v>
      </c>
      <c r="T13" s="98">
        <f>IFERROR(IF(VLOOKUP($A13,'[12]Escoja el formato de Salida'!$A$5:$D$900,4,FALSE)&lt;0,(VLOOKUP($A13,'[12]Escoja el formato de Salida'!$A$5:$D$900,4,FALSE))*-1,VLOOKUP($A13,'[12]Escoja el formato de Salida'!$A$5:$D$900,4,FALSE)),0)/1000</f>
        <v>653.78781000000004</v>
      </c>
      <c r="U13" s="101">
        <f>R13-T13</f>
        <v>-106.66107</v>
      </c>
      <c r="V13" s="98">
        <f>IFERROR(IF(VLOOKUP($A13,'[13]Escoja el formato de Salida'!$A$5:$D$900,4,FALSE)&lt;0,(VLOOKUP($A13,'[13]Escoja el formato de Salida'!$A$5:$D$900,4,FALSE))*-1,VLOOKUP($A13,'[13]Escoja el formato de Salida'!$A$5:$D$900,4,FALSE)),0)/1000</f>
        <v>732.99775</v>
      </c>
      <c r="W13" s="101">
        <f>T13-V13</f>
        <v>-79.20993999999996</v>
      </c>
      <c r="X13" s="98">
        <f>IFERROR(IF(VLOOKUP($A13,'[14]Escoja el formato de Salida'!$A$5:$D$900,4,FALSE)&lt;0,(VLOOKUP($A13,'[14]Escoja el formato de Salida'!$A$5:$D$900,4,FALSE))*-1,VLOOKUP($A13,'[14]Escoja el formato de Salida'!$A$5:$D$900,4,FALSE)),0)/1000</f>
        <v>813.80956999999989</v>
      </c>
      <c r="Y13" s="101">
        <f>V13-X13</f>
        <v>-80.811819999999898</v>
      </c>
      <c r="Z13" s="98">
        <f>IFERROR(IF(VLOOKUP($A13,'[15]Escoja el formato de Salida'!$A$5:$D$900,4,FALSE)&lt;0,(VLOOKUP($A13,'[15]Escoja el formato de Salida'!$A$5:$D$900,4,FALSE))*-1,VLOOKUP($A13,'[15]Escoja el formato de Salida'!$A$5:$D$900,4,FALSE)),0)/1000</f>
        <v>909.73987</v>
      </c>
      <c r="AA13" s="101">
        <f>X13-Z13</f>
        <v>-95.930300000000102</v>
      </c>
    </row>
    <row r="14" spans="1:43" ht="6.75" hidden="1" customHeight="1" x14ac:dyDescent="0.2">
      <c r="B14" s="81"/>
      <c r="I14" s="96"/>
      <c r="K14" s="96"/>
      <c r="L14" s="95"/>
      <c r="M14" s="96"/>
      <c r="N14" s="95"/>
      <c r="O14" s="96"/>
      <c r="P14" s="95"/>
      <c r="Q14" s="96"/>
      <c r="R14" s="95"/>
      <c r="S14" s="96"/>
      <c r="T14" s="95"/>
      <c r="U14" s="96"/>
      <c r="V14" s="95"/>
      <c r="W14" s="96"/>
      <c r="X14" s="95"/>
      <c r="Y14" s="96"/>
      <c r="Z14" s="95"/>
      <c r="AA14" s="96"/>
    </row>
    <row r="15" spans="1:43" ht="12.6" customHeight="1" x14ac:dyDescent="0.2">
      <c r="B15" s="81"/>
      <c r="C15" s="102">
        <f>SUM(C9:C13)</f>
        <v>3174.3212399999998</v>
      </c>
      <c r="D15" s="83"/>
      <c r="E15" s="102">
        <f>SUM(E9:E13)</f>
        <v>6049.8272699999998</v>
      </c>
      <c r="F15" s="83"/>
      <c r="G15" s="103">
        <f>C15-E15</f>
        <v>-2875.50603</v>
      </c>
      <c r="H15" s="102">
        <f>SUM(H9:H13)</f>
        <v>9212.3144499999999</v>
      </c>
      <c r="I15" s="105">
        <f>E15-H15</f>
        <v>-3162.4871800000001</v>
      </c>
      <c r="J15" s="102">
        <f>SUM(J9:J13)</f>
        <v>12285.777209999998</v>
      </c>
      <c r="K15" s="105">
        <f>H15-J15</f>
        <v>-3073.4627599999985</v>
      </c>
      <c r="L15" s="102">
        <f>SUM(L9:L13)</f>
        <v>15425.744730000002</v>
      </c>
      <c r="M15" s="105">
        <f>J15-L15</f>
        <v>-3139.9675200000038</v>
      </c>
      <c r="N15" s="102">
        <f>SUM(N9:N13)</f>
        <v>18462.725989999999</v>
      </c>
      <c r="O15" s="105">
        <f>L15-N15</f>
        <v>-3036.9812599999968</v>
      </c>
      <c r="P15" s="102">
        <f>SUM(P9:P13)</f>
        <v>21583.151220000003</v>
      </c>
      <c r="Q15" s="105">
        <f>N15-P15</f>
        <v>-3120.4252300000044</v>
      </c>
      <c r="R15" s="102">
        <f>SUM(R9:R13)</f>
        <v>24651.70016</v>
      </c>
      <c r="S15" s="105">
        <f>P15-R15</f>
        <v>-3068.5489399999969</v>
      </c>
      <c r="T15" s="102">
        <f>SUM(T9:T13)</f>
        <v>27686.014600000002</v>
      </c>
      <c r="U15" s="105">
        <f>R15-T15</f>
        <v>-3034.3144400000019</v>
      </c>
      <c r="V15" s="102">
        <f>SUM(V9:V13)</f>
        <v>30794.926519999997</v>
      </c>
      <c r="W15" s="105">
        <f>T15-V15</f>
        <v>-3108.911919999995</v>
      </c>
      <c r="X15" s="102">
        <f>SUM(X9:X13)</f>
        <v>33870.303339999999</v>
      </c>
      <c r="Y15" s="105">
        <f>V15-X15</f>
        <v>-3075.3768200000013</v>
      </c>
      <c r="Z15" s="102">
        <f>SUM(Z9:Z13)</f>
        <v>37208.01223</v>
      </c>
      <c r="AA15" s="105">
        <f>X15-Z15</f>
        <v>-3337.7088900000017</v>
      </c>
    </row>
    <row r="16" spans="1:43" ht="6.6" customHeight="1" x14ac:dyDescent="0.2">
      <c r="B16" s="81"/>
      <c r="I16" s="96"/>
      <c r="K16" s="96"/>
      <c r="L16" s="95"/>
      <c r="M16" s="96"/>
      <c r="N16" s="95"/>
      <c r="O16" s="96"/>
      <c r="P16" s="95"/>
      <c r="Q16" s="96"/>
      <c r="R16" s="95"/>
      <c r="S16" s="96"/>
      <c r="T16" s="95"/>
      <c r="U16" s="96"/>
      <c r="V16" s="95"/>
      <c r="W16" s="96"/>
      <c r="X16" s="95"/>
      <c r="Y16" s="96"/>
      <c r="Z16" s="95"/>
      <c r="AA16" s="96"/>
    </row>
    <row r="17" spans="1:27" ht="8.25" customHeight="1" x14ac:dyDescent="0.2">
      <c r="B17" s="81"/>
      <c r="I17" s="96"/>
      <c r="K17" s="96"/>
      <c r="L17" s="95"/>
      <c r="M17" s="96"/>
      <c r="N17" s="95"/>
      <c r="O17" s="96"/>
      <c r="P17" s="95"/>
      <c r="Q17" s="96"/>
      <c r="R17" s="95"/>
      <c r="S17" s="96"/>
      <c r="T17" s="95"/>
      <c r="U17" s="96"/>
      <c r="V17" s="95"/>
      <c r="W17" s="96"/>
      <c r="X17" s="95"/>
      <c r="Y17" s="96"/>
      <c r="Z17" s="95"/>
      <c r="AA17" s="96"/>
    </row>
    <row r="18" spans="1:27" ht="12.75" customHeight="1" x14ac:dyDescent="0.2">
      <c r="B18" s="87" t="s">
        <v>97</v>
      </c>
      <c r="C18" s="94"/>
      <c r="D18" s="94"/>
      <c r="E18" s="94"/>
      <c r="F18" s="94"/>
      <c r="H18" s="94"/>
      <c r="I18" s="96"/>
      <c r="J18" s="94"/>
      <c r="K18" s="96"/>
      <c r="L18" s="94"/>
      <c r="M18" s="96"/>
      <c r="N18" s="94"/>
      <c r="O18" s="96"/>
      <c r="P18" s="94"/>
      <c r="Q18" s="96"/>
      <c r="R18" s="94"/>
      <c r="S18" s="96"/>
      <c r="T18" s="94"/>
      <c r="U18" s="96"/>
      <c r="V18" s="94"/>
      <c r="W18" s="96"/>
      <c r="X18" s="94"/>
      <c r="Y18" s="96"/>
      <c r="Z18" s="94"/>
      <c r="AA18" s="96"/>
    </row>
    <row r="19" spans="1:27" ht="6" customHeight="1" x14ac:dyDescent="0.2">
      <c r="B19" s="81"/>
      <c r="I19" s="96"/>
      <c r="K19" s="96"/>
      <c r="L19" s="95"/>
      <c r="M19" s="96"/>
      <c r="N19" s="95"/>
      <c r="O19" s="96"/>
      <c r="P19" s="95"/>
      <c r="Q19" s="96"/>
      <c r="R19" s="95"/>
      <c r="S19" s="96"/>
      <c r="T19" s="95"/>
      <c r="U19" s="96"/>
      <c r="V19" s="95"/>
      <c r="W19" s="96"/>
      <c r="X19" s="95"/>
      <c r="Y19" s="96"/>
      <c r="Z19" s="95"/>
      <c r="AA19" s="96"/>
    </row>
    <row r="20" spans="1:27" ht="13.5" customHeight="1" x14ac:dyDescent="0.2">
      <c r="A20" s="79">
        <v>711001</v>
      </c>
      <c r="B20" s="81" t="s">
        <v>44</v>
      </c>
      <c r="C20" s="98">
        <f>IFERROR(IF(VLOOKUP($A20,'[5]Escoja el formato de Salida'!$A$5:$D$900,4,FALSE)&lt;0,(VLOOKUP($A20,'[5]Escoja el formato de Salida'!$A$5:$D$900,4,FALSE))*-1,VLOOKUP($A20,'[5]Escoja el formato de Salida'!$A$5:$D$900,4,FALSE)),0)/1000</f>
        <v>7.3013699999999995</v>
      </c>
      <c r="E20" s="98">
        <f>IFERROR(IF(VLOOKUP($A20,'[6]Escoja el formato de Salida'!$A$5:$D$900,4,FALSE)&lt;0,(VLOOKUP($A20,'[6]Escoja el formato de Salida'!$A$5:$D$900,4,FALSE))*-1,VLOOKUP($A20,'[6]Escoja el formato de Salida'!$A$5:$D$900,4,FALSE)),0)/1000</f>
        <v>13.616440000000001</v>
      </c>
      <c r="G20" s="100">
        <f t="shared" ref="G20:G26" si="0">C20-E20</f>
        <v>-6.3150700000000013</v>
      </c>
      <c r="H20" s="98">
        <f>IFERROR(IF(VLOOKUP($A20,'[7]Escoja el formato de Salida'!$A$5:$D$900,4,FALSE)&lt;0,(VLOOKUP($A20,'[7]Escoja el formato de Salida'!$A$5:$D$900,4,FALSE))*-1,VLOOKUP($A20,'[7]Escoja el formato de Salida'!$A$5:$D$900,4,FALSE)),0)/1000</f>
        <v>30.178080000000001</v>
      </c>
      <c r="I20" s="101">
        <f t="shared" ref="I20:I26" si="1">E20-H20</f>
        <v>-16.561640000000001</v>
      </c>
      <c r="J20" s="98">
        <f>IFERROR(IF(VLOOKUP($A20,'[8]Escoja el formato de Salida'!$A$5:$D$900,4,FALSE)&lt;0,(VLOOKUP($A20,'[8]Escoja el formato de Salida'!$A$5:$D$900,4,FALSE))*-1,VLOOKUP($A20,'[8]Escoja el formato de Salida'!$A$5:$D$900,4,FALSE)),0)/1000</f>
        <v>53.753430000000002</v>
      </c>
      <c r="K20" s="101">
        <f t="shared" ref="K20:K26" si="2">H20-J20</f>
        <v>-23.57535</v>
      </c>
      <c r="L20" s="98">
        <f>IFERROR(IF(VLOOKUP($A20,'[9]Escoja el formato de Salida'!$A$5:$D$900,4,FALSE)&lt;0,(VLOOKUP($A20,'[9]Escoja el formato de Salida'!$A$5:$D$900,4,FALSE))*-1,VLOOKUP($A20,'[9]Escoja el formato de Salida'!$A$5:$D$900,4,FALSE)),0)/1000</f>
        <v>77.191779999999994</v>
      </c>
      <c r="M20" s="101">
        <f t="shared" ref="M20:M26" si="3">J20-L20</f>
        <v>-23.438349999999993</v>
      </c>
      <c r="N20" s="98">
        <f>IFERROR(IF(VLOOKUP($A20,'[10]Escoja el formato de Salida'!$A$5:$D$900,4,FALSE)&lt;0,(VLOOKUP($A20,'[10]Escoja el formato de Salida'!$A$5:$D$900,4,FALSE))*-1,VLOOKUP($A20,'[10]Escoja el formato de Salida'!$A$5:$D$900,4,FALSE)),0)/1000</f>
        <v>99.123289999999997</v>
      </c>
      <c r="O20" s="101">
        <f t="shared" ref="O20:O26" si="4">L20-N20</f>
        <v>-21.931510000000003</v>
      </c>
      <c r="P20" s="98">
        <f>IFERROR(IF(VLOOKUP($A20,'[3]Escoja el formato de Salida'!$A$5:$D$900,4,FALSE)&lt;0,(VLOOKUP($A20,'[3]Escoja el formato de Salida'!$A$5:$D$900,4,FALSE))*-1,VLOOKUP($A20,'[3]Escoja el formato de Salida'!$A$5:$D$900,4,FALSE)),0)/1000</f>
        <v>119.16439</v>
      </c>
      <c r="Q20" s="101">
        <f t="shared" ref="Q20:Q26" si="5">N20-P20</f>
        <v>-20.0411</v>
      </c>
      <c r="R20" s="98">
        <f>IFERROR(IF(VLOOKUP($A20,'[11]Escoja el formato de Salida'!$A$5:$D$900,4,FALSE)&lt;0,(VLOOKUP($A20,'[11]Escoja el formato de Salida'!$A$5:$D$900,4,FALSE))*-1,VLOOKUP($A20,'[11]Escoja el formato de Salida'!$A$5:$D$900,4,FALSE)),0)/1000</f>
        <v>139.20549</v>
      </c>
      <c r="S20" s="101">
        <f t="shared" ref="S20:S26" si="6">P20-R20</f>
        <v>-20.0411</v>
      </c>
      <c r="T20" s="98">
        <f>IFERROR(IF(VLOOKUP($A20,'[12]Escoja el formato de Salida'!$A$5:$D$900,4,FALSE)&lt;0,(VLOOKUP($A20,'[12]Escoja el formato de Salida'!$A$5:$D$900,4,FALSE))*-1,VLOOKUP($A20,'[12]Escoja el formato de Salida'!$A$5:$D$900,4,FALSE)),0)/1000</f>
        <v>158.72604000000001</v>
      </c>
      <c r="U20" s="101">
        <f t="shared" ref="U20:U26" si="7">R20-T20</f>
        <v>-19.520550000000014</v>
      </c>
      <c r="V20" s="98">
        <f>IFERROR(IF(VLOOKUP($A20,'[13]Escoja el formato de Salida'!$A$5:$D$900,4,FALSE)&lt;0,(VLOOKUP($A20,'[13]Escoja el formato de Salida'!$A$5:$D$900,4,FALSE))*-1,VLOOKUP($A20,'[13]Escoja el formato de Salida'!$A$5:$D$900,4,FALSE)),0)/1000</f>
        <v>178.76713000000001</v>
      </c>
      <c r="W20" s="101">
        <f t="shared" ref="W20:W26" si="8">T20-V20</f>
        <v>-20.041089999999997</v>
      </c>
      <c r="X20" s="98">
        <f>IFERROR(IF(VLOOKUP($A20,'[14]Escoja el formato de Salida'!$A$5:$D$900,4,FALSE)&lt;0,(VLOOKUP($A20,'[14]Escoja el formato de Salida'!$A$5:$D$900,4,FALSE))*-1,VLOOKUP($A20,'[14]Escoja el formato de Salida'!$A$5:$D$900,4,FALSE)),0)/1000</f>
        <v>198.28767999999999</v>
      </c>
      <c r="Y20" s="101">
        <f t="shared" ref="Y20:Y26" si="9">V20-X20</f>
        <v>-19.520549999999986</v>
      </c>
      <c r="Z20" s="98">
        <f>IFERROR(IF(VLOOKUP($A20,'[15]Escoja el formato de Salida'!$A$5:$D$900,4,FALSE)&lt;0,(VLOOKUP($A20,'[15]Escoja el formato de Salida'!$A$5:$D$900,4,FALSE))*-1,VLOOKUP($A20,'[15]Escoja el formato de Salida'!$A$5:$D$900,4,FALSE)),0)/1000</f>
        <v>218.32877999999999</v>
      </c>
      <c r="AA20" s="101">
        <f t="shared" ref="AA20:AA26" si="10">X20-Z20</f>
        <v>-20.0411</v>
      </c>
    </row>
    <row r="21" spans="1:27" ht="15.6" customHeight="1" x14ac:dyDescent="0.2">
      <c r="A21" s="79">
        <v>7110020100</v>
      </c>
      <c r="B21" s="97" t="s">
        <v>93</v>
      </c>
      <c r="C21" s="98">
        <f>IFERROR(IF(VLOOKUP($A21,'[5]Escoja el formato de Salida'!$A$5:$D$900,4,FALSE)&lt;0,(VLOOKUP($A21,'[5]Escoja el formato de Salida'!$A$5:$D$900,4,FALSE))*-1,VLOOKUP($A21,'[5]Escoja el formato de Salida'!$A$5:$D$900,4,FALSE)),0)/1000</f>
        <v>731.21101999999996</v>
      </c>
      <c r="D21" s="99"/>
      <c r="E21" s="98">
        <f>IFERROR(IF(VLOOKUP($A21,'[6]Escoja el formato de Salida'!$A$5:$D$900,4,FALSE)&lt;0,(VLOOKUP($A21,'[6]Escoja el formato de Salida'!$A$5:$D$900,4,FALSE))*-1,VLOOKUP($A21,'[6]Escoja el formato de Salida'!$A$5:$D$900,4,FALSE)),0)/1000</f>
        <v>1358.60483</v>
      </c>
      <c r="F21" s="99"/>
      <c r="G21" s="100">
        <f t="shared" si="0"/>
        <v>-627.39381000000003</v>
      </c>
      <c r="H21" s="98">
        <f>IFERROR(IF(VLOOKUP($A21,'[7]Escoja el formato de Salida'!$A$5:$D$900,4,FALSE)&lt;0,(VLOOKUP($A21,'[7]Escoja el formato de Salida'!$A$5:$D$900,4,FALSE))*-1,VLOOKUP($A21,'[7]Escoja el formato de Salida'!$A$5:$D$900,4,FALSE)),0)/1000</f>
        <v>2053.0381000000002</v>
      </c>
      <c r="I21" s="101">
        <f t="shared" si="1"/>
        <v>-694.43327000000022</v>
      </c>
      <c r="J21" s="98">
        <f>IFERROR(IF(VLOOKUP($A21,'[8]Escoja el formato de Salida'!$A$5:$D$900,4,FALSE)&lt;0,(VLOOKUP($A21,'[8]Escoja el formato de Salida'!$A$5:$D$900,4,FALSE))*-1,VLOOKUP($A21,'[8]Escoja el formato de Salida'!$A$5:$D$900,4,FALSE)),0)/1000</f>
        <v>2760.2826299999997</v>
      </c>
      <c r="K21" s="101">
        <f t="shared" si="2"/>
        <v>-707.24452999999949</v>
      </c>
      <c r="L21" s="98">
        <f>IFERROR(IF(VLOOKUP($A21,'[9]Escoja el formato de Salida'!$A$5:$D$900,4,FALSE)&lt;0,(VLOOKUP($A21,'[9]Escoja el formato de Salida'!$A$5:$D$900,4,FALSE))*-1,VLOOKUP($A21,'[9]Escoja el formato de Salida'!$A$5:$D$900,4,FALSE)),0)/1000</f>
        <v>3542.5127000000002</v>
      </c>
      <c r="M21" s="101">
        <f t="shared" si="3"/>
        <v>-782.23007000000052</v>
      </c>
      <c r="N21" s="98">
        <f>IFERROR(IF(VLOOKUP($A21,'[10]Escoja el formato de Salida'!$A$5:$D$900,4,FALSE)&lt;0,(VLOOKUP($A21,'[10]Escoja el formato de Salida'!$A$5:$D$900,4,FALSE))*-1,VLOOKUP($A21,'[10]Escoja el formato de Salida'!$A$5:$D$900,4,FALSE)),0)/1000</f>
        <v>4337.7228600000008</v>
      </c>
      <c r="O21" s="101">
        <f t="shared" si="4"/>
        <v>-795.21016000000054</v>
      </c>
      <c r="P21" s="98">
        <f>IFERROR(IF(VLOOKUP($A21,'[3]Escoja el formato de Salida'!$A$5:$D$900,4,FALSE)&lt;0,(VLOOKUP($A21,'[3]Escoja el formato de Salida'!$A$5:$D$900,4,FALSE))*-1,VLOOKUP($A21,'[3]Escoja el formato de Salida'!$A$5:$D$900,4,FALSE)),0)/1000</f>
        <v>5187.5814600000003</v>
      </c>
      <c r="Q21" s="101">
        <f t="shared" si="5"/>
        <v>-849.85859999999957</v>
      </c>
      <c r="R21" s="98">
        <f>IFERROR(IF(VLOOKUP($A21,'[11]Escoja el formato de Salida'!$A$5:$D$900,4,FALSE)&lt;0,(VLOOKUP($A21,'[11]Escoja el formato de Salida'!$A$5:$D$900,4,FALSE))*-1,VLOOKUP($A21,'[11]Escoja el formato de Salida'!$A$5:$D$900,4,FALSE)),0)/1000</f>
        <v>6091.8787599999996</v>
      </c>
      <c r="S21" s="101">
        <f t="shared" si="6"/>
        <v>-904.29729999999927</v>
      </c>
      <c r="T21" s="98">
        <f>IFERROR(IF(VLOOKUP($A21,'[12]Escoja el formato de Salida'!$A$5:$D$900,4,FALSE)&lt;0,(VLOOKUP($A21,'[12]Escoja el formato de Salida'!$A$5:$D$900,4,FALSE))*-1,VLOOKUP($A21,'[12]Escoja el formato de Salida'!$A$5:$D$900,4,FALSE)),0)/1000</f>
        <v>6963.9989999999998</v>
      </c>
      <c r="U21" s="101">
        <f t="shared" si="7"/>
        <v>-872.12024000000019</v>
      </c>
      <c r="V21" s="98">
        <f>IFERROR(IF(VLOOKUP($A21,'[13]Escoja el formato de Salida'!$A$5:$D$900,4,FALSE)&lt;0,(VLOOKUP($A21,'[13]Escoja el formato de Salida'!$A$5:$D$900,4,FALSE))*-1,VLOOKUP($A21,'[13]Escoja el formato de Salida'!$A$5:$D$900,4,FALSE)),0)/1000</f>
        <v>7985.8795399999999</v>
      </c>
      <c r="W21" s="101">
        <f t="shared" si="8"/>
        <v>-1021.8805400000001</v>
      </c>
      <c r="X21" s="98">
        <f>IFERROR(IF(VLOOKUP($A21,'[14]Escoja el formato de Salida'!$A$5:$D$900,4,FALSE)&lt;0,(VLOOKUP($A21,'[14]Escoja el formato de Salida'!$A$5:$D$900,4,FALSE))*-1,VLOOKUP($A21,'[14]Escoja el formato de Salida'!$A$5:$D$900,4,FALSE)),0)/1000</f>
        <v>8973.1014400000004</v>
      </c>
      <c r="Y21" s="101">
        <f t="shared" si="9"/>
        <v>-987.22190000000046</v>
      </c>
      <c r="Z21" s="98">
        <f>IFERROR(IF(VLOOKUP($A21,'[15]Escoja el formato de Salida'!$A$5:$D$900,4,FALSE)&lt;0,(VLOOKUP($A21,'[15]Escoja el formato de Salida'!$A$5:$D$900,4,FALSE))*-1,VLOOKUP($A21,'[15]Escoja el formato de Salida'!$A$5:$D$900,4,FALSE)),0)/1000</f>
        <v>10021.471079999999</v>
      </c>
      <c r="AA21" s="101">
        <f t="shared" si="10"/>
        <v>-1048.369639999999</v>
      </c>
    </row>
    <row r="22" spans="1:27" x14ac:dyDescent="0.2">
      <c r="A22" s="79">
        <v>7110020200</v>
      </c>
      <c r="B22" s="97" t="s">
        <v>98</v>
      </c>
      <c r="C22" s="98">
        <f>IFERROR(IF(VLOOKUP($A22,'[5]Escoja el formato de Salida'!$A$5:$D$900,4,FALSE)&lt;0,(VLOOKUP($A22,'[5]Escoja el formato de Salida'!$A$5:$D$900,4,FALSE))*-1,VLOOKUP($A22,'[5]Escoja el formato de Salida'!$A$5:$D$900,4,FALSE)),0)/1000</f>
        <v>92.289720000000003</v>
      </c>
      <c r="D22" s="99"/>
      <c r="E22" s="98">
        <f>IFERROR(IF(VLOOKUP($A22,'[6]Escoja el formato de Salida'!$A$5:$D$900,4,FALSE)&lt;0,(VLOOKUP($A22,'[6]Escoja el formato de Salida'!$A$5:$D$900,4,FALSE))*-1,VLOOKUP($A22,'[6]Escoja el formato de Salida'!$A$5:$D$900,4,FALSE)),0)/1000</f>
        <v>172.07214999999999</v>
      </c>
      <c r="F22" s="99"/>
      <c r="G22" s="100">
        <f t="shared" si="0"/>
        <v>-79.782429999999991</v>
      </c>
      <c r="H22" s="98">
        <f>IFERROR(IF(VLOOKUP($A22,'[7]Escoja el formato de Salida'!$A$5:$D$900,4,FALSE)&lt;0,(VLOOKUP($A22,'[7]Escoja el formato de Salida'!$A$5:$D$900,4,FALSE))*-1,VLOOKUP($A22,'[7]Escoja el formato de Salida'!$A$5:$D$900,4,FALSE)),0)/1000</f>
        <v>252.48626000000002</v>
      </c>
      <c r="I22" s="101">
        <f t="shared" si="1"/>
        <v>-80.414110000000022</v>
      </c>
      <c r="J22" s="98">
        <f>IFERROR(IF(VLOOKUP($A22,'[8]Escoja el formato de Salida'!$A$5:$D$900,4,FALSE)&lt;0,(VLOOKUP($A22,'[8]Escoja el formato de Salida'!$A$5:$D$900,4,FALSE))*-1,VLOOKUP($A22,'[8]Escoja el formato de Salida'!$A$5:$D$900,4,FALSE)),0)/1000</f>
        <v>338.58969000000002</v>
      </c>
      <c r="K22" s="101">
        <f t="shared" si="2"/>
        <v>-86.103430000000003</v>
      </c>
      <c r="L22" s="98">
        <f>IFERROR(IF(VLOOKUP($A22,'[9]Escoja el formato de Salida'!$A$5:$D$900,4,FALSE)&lt;0,(VLOOKUP($A22,'[9]Escoja el formato de Salida'!$A$5:$D$900,4,FALSE))*-1,VLOOKUP($A22,'[9]Escoja el formato de Salida'!$A$5:$D$900,4,FALSE)),0)/1000</f>
        <v>419.8999</v>
      </c>
      <c r="M22" s="101">
        <f t="shared" si="3"/>
        <v>-81.310209999999984</v>
      </c>
      <c r="N22" s="98">
        <f>IFERROR(IF(VLOOKUP($A22,'[10]Escoja el formato de Salida'!$A$5:$D$900,4,FALSE)&lt;0,(VLOOKUP($A22,'[10]Escoja el formato de Salida'!$A$5:$D$900,4,FALSE))*-1,VLOOKUP($A22,'[10]Escoja el formato de Salida'!$A$5:$D$900,4,FALSE)),0)/1000</f>
        <v>499.68233000000004</v>
      </c>
      <c r="O22" s="101">
        <f t="shared" si="4"/>
        <v>-79.782430000000033</v>
      </c>
      <c r="P22" s="98">
        <f>IFERROR(IF(VLOOKUP($A22,'[3]Escoja el formato de Salida'!$A$5:$D$900,4,FALSE)&lt;0,(VLOOKUP($A22,'[3]Escoja el formato de Salida'!$A$5:$D$900,4,FALSE))*-1,VLOOKUP($A22,'[3]Escoja el formato de Salida'!$A$5:$D$900,4,FALSE)),0)/1000</f>
        <v>585.62576000000001</v>
      </c>
      <c r="Q22" s="101">
        <f t="shared" si="5"/>
        <v>-85.943429999999978</v>
      </c>
      <c r="R22" s="98">
        <f>IFERROR(IF(VLOOKUP($A22,'[11]Escoja el formato de Salida'!$A$5:$D$900,4,FALSE)&lt;0,(VLOOKUP($A22,'[11]Escoja el formato de Salida'!$A$5:$D$900,4,FALSE))*-1,VLOOKUP($A22,'[11]Escoja el formato de Salida'!$A$5:$D$900,4,FALSE)),0)/1000</f>
        <v>665.40818999999999</v>
      </c>
      <c r="S22" s="101">
        <f t="shared" si="6"/>
        <v>-79.782429999999977</v>
      </c>
      <c r="T22" s="98">
        <f>IFERROR(IF(VLOOKUP($A22,'[12]Escoja el formato de Salida'!$A$5:$D$900,4,FALSE)&lt;0,(VLOOKUP($A22,'[12]Escoja el formato de Salida'!$A$5:$D$900,4,FALSE))*-1,VLOOKUP($A22,'[12]Escoja el formato de Salida'!$A$5:$D$900,4,FALSE)),0)/1000</f>
        <v>745.76955000000009</v>
      </c>
      <c r="U22" s="101">
        <f t="shared" si="7"/>
        <v>-80.361360000000104</v>
      </c>
      <c r="V22" s="98">
        <f>IFERROR(IF(VLOOKUP($A22,'[13]Escoja el formato de Salida'!$A$5:$D$900,4,FALSE)&lt;0,(VLOOKUP($A22,'[13]Escoja el formato de Salida'!$A$5:$D$900,4,FALSE))*-1,VLOOKUP($A22,'[13]Escoja el formato de Salida'!$A$5:$D$900,4,FALSE)),0)/1000</f>
        <v>839.59371999999996</v>
      </c>
      <c r="W22" s="101">
        <f t="shared" si="8"/>
        <v>-93.824169999999867</v>
      </c>
      <c r="X22" s="98">
        <f>IFERROR(IF(VLOOKUP($A22,'[14]Escoja el formato de Salida'!$A$5:$D$900,4,FALSE)&lt;0,(VLOOKUP($A22,'[14]Escoja el formato de Salida'!$A$5:$D$900,4,FALSE))*-1,VLOOKUP($A22,'[14]Escoja el formato de Salida'!$A$5:$D$900,4,FALSE)),0)/1000</f>
        <v>953.66380000000004</v>
      </c>
      <c r="Y22" s="101">
        <f t="shared" si="9"/>
        <v>-114.07008000000008</v>
      </c>
      <c r="Z22" s="98">
        <f>IFERROR(IF(VLOOKUP($A22,'[15]Escoja el formato de Salida'!$A$5:$D$900,4,FALSE)&lt;0,(VLOOKUP($A22,'[15]Escoja el formato de Salida'!$A$5:$D$900,4,FALSE))*-1,VLOOKUP($A22,'[15]Escoja el formato de Salida'!$A$5:$D$900,4,FALSE)),0)/1000</f>
        <v>1058.4991</v>
      </c>
      <c r="AA22" s="101">
        <f t="shared" si="10"/>
        <v>-104.83529999999996</v>
      </c>
    </row>
    <row r="23" spans="1:27" x14ac:dyDescent="0.2">
      <c r="A23" s="79">
        <v>711004</v>
      </c>
      <c r="B23" s="97" t="s">
        <v>45</v>
      </c>
      <c r="C23" s="98">
        <f>IFERROR(IF(VLOOKUP($A23,'[5]Escoja el formato de Salida'!$A$5:$D$900,4,FALSE)&lt;0,(VLOOKUP($A23,'[5]Escoja el formato de Salida'!$A$5:$D$900,4,FALSE))*-1,VLOOKUP($A23,'[5]Escoja el formato de Salida'!$A$5:$D$900,4,FALSE)),0)/1000</f>
        <v>0</v>
      </c>
      <c r="D23" s="99"/>
      <c r="E23" s="98">
        <f>IFERROR(IF(VLOOKUP($A23,'[6]Escoja el formato de Salida'!$A$5:$D$900,4,FALSE)&lt;0,(VLOOKUP($A23,'[6]Escoja el formato de Salida'!$A$5:$D$900,4,FALSE))*-1,VLOOKUP($A23,'[6]Escoja el formato de Salida'!$A$5:$D$900,4,FALSE)),0)/1000</f>
        <v>0</v>
      </c>
      <c r="F23" s="99"/>
      <c r="G23" s="100">
        <f t="shared" si="0"/>
        <v>0</v>
      </c>
      <c r="H23" s="98">
        <f>IFERROR(IF(VLOOKUP($A23,'[7]Escoja el formato de Salida'!$A$5:$D$900,4,FALSE)&lt;0,(VLOOKUP($A23,'[7]Escoja el formato de Salida'!$A$5:$D$900,4,FALSE))*-1,VLOOKUP($A23,'[7]Escoja el formato de Salida'!$A$5:$D$900,4,FALSE)),0)/1000</f>
        <v>0</v>
      </c>
      <c r="I23" s="101">
        <f t="shared" si="1"/>
        <v>0</v>
      </c>
      <c r="J23" s="98">
        <f>IFERROR(IF(VLOOKUP($A23,'[8]Escoja el formato de Salida'!$A$5:$D$900,4,FALSE)&lt;0,(VLOOKUP($A23,'[8]Escoja el formato de Salida'!$A$5:$D$900,4,FALSE))*-1,VLOOKUP($A23,'[8]Escoja el formato de Salida'!$A$5:$D$900,4,FALSE)),0)/1000</f>
        <v>0</v>
      </c>
      <c r="K23" s="101">
        <f t="shared" si="2"/>
        <v>0</v>
      </c>
      <c r="L23" s="98">
        <f>IFERROR(IF(VLOOKUP($A23,'[9]Escoja el formato de Salida'!$A$5:$D$900,4,FALSE)&lt;0,(VLOOKUP($A23,'[9]Escoja el formato de Salida'!$A$5:$D$900,4,FALSE))*-1,VLOOKUP($A23,'[9]Escoja el formato de Salida'!$A$5:$D$900,4,FALSE)),0)/1000</f>
        <v>0</v>
      </c>
      <c r="M23" s="101">
        <f t="shared" si="3"/>
        <v>0</v>
      </c>
      <c r="N23" s="98">
        <f>IFERROR(IF(VLOOKUP($A23,'[10]Escoja el formato de Salida'!$A$5:$D$900,4,FALSE)&lt;0,(VLOOKUP($A23,'[10]Escoja el formato de Salida'!$A$5:$D$900,4,FALSE))*-1,VLOOKUP($A23,'[10]Escoja el formato de Salida'!$A$5:$D$900,4,FALSE)),0)/1000</f>
        <v>0</v>
      </c>
      <c r="O23" s="101">
        <f t="shared" si="4"/>
        <v>0</v>
      </c>
      <c r="P23" s="98">
        <f>IFERROR(IF(VLOOKUP($A23,'[3]Escoja el formato de Salida'!$A$5:$D$900,4,FALSE)&lt;0,(VLOOKUP($A23,'[3]Escoja el formato de Salida'!$A$5:$D$900,4,FALSE))*-1,VLOOKUP($A23,'[3]Escoja el formato de Salida'!$A$5:$D$900,4,FALSE)),0)/1000</f>
        <v>0</v>
      </c>
      <c r="Q23" s="101">
        <f t="shared" si="5"/>
        <v>0</v>
      </c>
      <c r="R23" s="98">
        <f>IFERROR(IF(VLOOKUP($A23,'[11]Escoja el formato de Salida'!$A$5:$D$900,4,FALSE)&lt;0,(VLOOKUP($A23,'[11]Escoja el formato de Salida'!$A$5:$D$900,4,FALSE))*-1,VLOOKUP($A23,'[11]Escoja el formato de Salida'!$A$5:$D$900,4,FALSE)),0)/1000</f>
        <v>0</v>
      </c>
      <c r="S23" s="101">
        <f t="shared" si="6"/>
        <v>0</v>
      </c>
      <c r="T23" s="98">
        <f>IFERROR(IF(VLOOKUP($A23,'[12]Escoja el formato de Salida'!$A$5:$D$900,4,FALSE)&lt;0,(VLOOKUP($A23,'[12]Escoja el formato de Salida'!$A$5:$D$900,4,FALSE))*-1,VLOOKUP($A23,'[12]Escoja el formato de Salida'!$A$5:$D$900,4,FALSE)),0)/1000</f>
        <v>0</v>
      </c>
      <c r="U23" s="101">
        <f t="shared" si="7"/>
        <v>0</v>
      </c>
      <c r="V23" s="98">
        <f>IFERROR(IF(VLOOKUP($A23,'[13]Escoja el formato de Salida'!$A$5:$D$900,4,FALSE)&lt;0,(VLOOKUP($A23,'[13]Escoja el formato de Salida'!$A$5:$D$900,4,FALSE))*-1,VLOOKUP($A23,'[13]Escoja el formato de Salida'!$A$5:$D$900,4,FALSE)),0)/1000</f>
        <v>0</v>
      </c>
      <c r="W23" s="101">
        <f t="shared" si="8"/>
        <v>0</v>
      </c>
      <c r="X23" s="98">
        <f>IFERROR(IF(VLOOKUP($A23,'[14]Escoja el formato de Salida'!$A$5:$D$900,4,FALSE)&lt;0,(VLOOKUP($A23,'[14]Escoja el formato de Salida'!$A$5:$D$900,4,FALSE))*-1,VLOOKUP($A23,'[14]Escoja el formato de Salida'!$A$5:$D$900,4,FALSE)),0)/1000</f>
        <v>0</v>
      </c>
      <c r="Y23" s="101">
        <f t="shared" si="9"/>
        <v>0</v>
      </c>
      <c r="Z23" s="98">
        <f>IFERROR(IF(VLOOKUP($A23,'[15]Escoja el formato de Salida'!$A$5:$D$900,4,FALSE)&lt;0,(VLOOKUP($A23,'[15]Escoja el formato de Salida'!$A$5:$D$900,4,FALSE))*-1,VLOOKUP($A23,'[15]Escoja el formato de Salida'!$A$5:$D$900,4,FALSE)),0)/1000</f>
        <v>0</v>
      </c>
      <c r="AA23" s="101">
        <f t="shared" si="10"/>
        <v>0</v>
      </c>
    </row>
    <row r="24" spans="1:27" x14ac:dyDescent="0.2">
      <c r="A24" s="79">
        <v>711005</v>
      </c>
      <c r="B24" s="97" t="s">
        <v>21</v>
      </c>
      <c r="C24" s="98">
        <f>IFERROR(IF(VLOOKUP($A24,'[5]Escoja el formato de Salida'!$A$5:$D$900,4,FALSE)&lt;0,(VLOOKUP($A24,'[5]Escoja el formato de Salida'!$A$5:$D$900,4,FALSE))*-1,VLOOKUP($A24,'[5]Escoja el formato de Salida'!$A$5:$D$900,4,FALSE)),0)/1000</f>
        <v>0</v>
      </c>
      <c r="D24" s="99"/>
      <c r="E24" s="98">
        <f>IFERROR(IF(VLOOKUP($A24,'[6]Escoja el formato de Salida'!$A$5:$D$900,4,FALSE)&lt;0,(VLOOKUP($A24,'[6]Escoja el formato de Salida'!$A$5:$D$900,4,FALSE))*-1,VLOOKUP($A24,'[6]Escoja el formato de Salida'!$A$5:$D$900,4,FALSE)),0)/1000</f>
        <v>0</v>
      </c>
      <c r="F24" s="99"/>
      <c r="G24" s="100">
        <f t="shared" ref="G24" si="11">C24-E24</f>
        <v>0</v>
      </c>
      <c r="H24" s="98">
        <f>IFERROR(IF(VLOOKUP($A24,'[7]Escoja el formato de Salida'!$A$5:$D$900,4,FALSE)&lt;0,(VLOOKUP($A24,'[7]Escoja el formato de Salida'!$A$5:$D$900,4,FALSE))*-1,VLOOKUP($A24,'[7]Escoja el formato de Salida'!$A$5:$D$900,4,FALSE)),0)/1000</f>
        <v>0</v>
      </c>
      <c r="I24" s="101">
        <f t="shared" ref="I24" si="12">E24-H24</f>
        <v>0</v>
      </c>
      <c r="J24" s="98">
        <f>IFERROR(IF(VLOOKUP($A24,'[8]Escoja el formato de Salida'!$A$5:$D$900,4,FALSE)&lt;0,(VLOOKUP($A24,'[8]Escoja el formato de Salida'!$A$5:$D$900,4,FALSE))*-1,VLOOKUP($A24,'[8]Escoja el formato de Salida'!$A$5:$D$900,4,FALSE)),0)/1000</f>
        <v>0</v>
      </c>
      <c r="K24" s="101">
        <f t="shared" ref="K24" si="13">H24-J24</f>
        <v>0</v>
      </c>
      <c r="L24" s="98">
        <f>IFERROR(IF(VLOOKUP($A24,'[9]Escoja el formato de Salida'!$A$5:$D$900,4,FALSE)&lt;0,(VLOOKUP($A24,'[9]Escoja el formato de Salida'!$A$5:$D$900,4,FALSE))*-1,VLOOKUP($A24,'[9]Escoja el formato de Salida'!$A$5:$D$900,4,FALSE)),0)/1000</f>
        <v>0</v>
      </c>
      <c r="M24" s="101">
        <f t="shared" ref="M24" si="14">J24-L24</f>
        <v>0</v>
      </c>
      <c r="N24" s="98">
        <f>IFERROR(IF(VLOOKUP($A24,'[10]Escoja el formato de Salida'!$A$5:$D$900,4,FALSE)&lt;0,(VLOOKUP($A24,'[10]Escoja el formato de Salida'!$A$5:$D$900,4,FALSE))*-1,VLOOKUP($A24,'[10]Escoja el formato de Salida'!$A$5:$D$900,4,FALSE)),0)/1000</f>
        <v>0</v>
      </c>
      <c r="O24" s="101">
        <f t="shared" ref="O24" si="15">L24-N24</f>
        <v>0</v>
      </c>
      <c r="P24" s="98">
        <f>IFERROR(IF(VLOOKUP($A24,'[3]Escoja el formato de Salida'!$A$5:$D$900,4,FALSE)&lt;0,(VLOOKUP($A24,'[3]Escoja el formato de Salida'!$A$5:$D$900,4,FALSE))*-1,VLOOKUP($A24,'[3]Escoja el formato de Salida'!$A$5:$D$900,4,FALSE)),0)/1000</f>
        <v>0</v>
      </c>
      <c r="Q24" s="101">
        <f t="shared" ref="Q24" si="16">N24-P24</f>
        <v>0</v>
      </c>
      <c r="R24" s="98">
        <f>IFERROR(IF(VLOOKUP($A24,'[11]Escoja el formato de Salida'!$A$5:$D$900,4,FALSE)&lt;0,(VLOOKUP($A24,'[11]Escoja el formato de Salida'!$A$5:$D$900,4,FALSE))*-1,VLOOKUP($A24,'[11]Escoja el formato de Salida'!$A$5:$D$900,4,FALSE)),0)/1000</f>
        <v>0</v>
      </c>
      <c r="S24" s="101">
        <f t="shared" ref="S24" si="17">P24-R24</f>
        <v>0</v>
      </c>
      <c r="T24" s="98">
        <f>IFERROR(IF(VLOOKUP($A24,'[12]Escoja el formato de Salida'!$A$5:$D$900,4,FALSE)&lt;0,(VLOOKUP($A24,'[12]Escoja el formato de Salida'!$A$5:$D$900,4,FALSE))*-1,VLOOKUP($A24,'[12]Escoja el formato de Salida'!$A$5:$D$900,4,FALSE)),0)/1000</f>
        <v>0</v>
      </c>
      <c r="U24" s="101">
        <f t="shared" ref="U24" si="18">R24-T24</f>
        <v>0</v>
      </c>
      <c r="V24" s="98">
        <f>IFERROR(IF(VLOOKUP($A24,'[13]Escoja el formato de Salida'!$A$5:$D$900,4,FALSE)&lt;0,(VLOOKUP($A24,'[13]Escoja el formato de Salida'!$A$5:$D$900,4,FALSE))*-1,VLOOKUP($A24,'[13]Escoja el formato de Salida'!$A$5:$D$900,4,FALSE)),0)/1000</f>
        <v>0</v>
      </c>
      <c r="W24" s="101">
        <f t="shared" ref="W24" si="19">T24-V24</f>
        <v>0</v>
      </c>
      <c r="X24" s="98">
        <f>IFERROR(IF(VLOOKUP($A24,'[14]Escoja el formato de Salida'!$A$5:$D$900,4,FALSE)&lt;0,(VLOOKUP($A24,'[14]Escoja el formato de Salida'!$A$5:$D$900,4,FALSE))*-1,VLOOKUP($A24,'[14]Escoja el formato de Salida'!$A$5:$D$900,4,FALSE)),0)/1000</f>
        <v>0</v>
      </c>
      <c r="Y24" s="101">
        <f t="shared" ref="Y24" si="20">V24-X24</f>
        <v>0</v>
      </c>
      <c r="Z24" s="98">
        <f>IFERROR(IF(VLOOKUP($A24,'[15]Escoja el formato de Salida'!$A$5:$D$900,4,FALSE)&lt;0,(VLOOKUP($A24,'[15]Escoja el formato de Salida'!$A$5:$D$900,4,FALSE))*-1,VLOOKUP($A24,'[15]Escoja el formato de Salida'!$A$5:$D$900,4,FALSE)),0)/1000</f>
        <v>0</v>
      </c>
      <c r="AA24" s="101">
        <f t="shared" ref="AA24" si="21">X24-Z24</f>
        <v>0</v>
      </c>
    </row>
    <row r="25" spans="1:27" x14ac:dyDescent="0.2">
      <c r="A25" s="79">
        <v>711007</v>
      </c>
      <c r="B25" s="97" t="s">
        <v>99</v>
      </c>
      <c r="C25" s="98">
        <f>IFERROR(IF(VLOOKUP($A25,'[5]Escoja el formato de Salida'!$A$5:$D$900,4,FALSE)&lt;0,(VLOOKUP($A25,'[5]Escoja el formato de Salida'!$A$5:$D$900,4,FALSE))*-1,VLOOKUP($A25,'[5]Escoja el formato de Salida'!$A$5:$D$900,4,FALSE)),0)/1000</f>
        <v>26.697110000000002</v>
      </c>
      <c r="D25" s="99"/>
      <c r="E25" s="98">
        <f>IFERROR(IF(VLOOKUP($A25,'[6]Escoja el formato de Salida'!$A$5:$D$900,4,FALSE)&lt;0,(VLOOKUP($A25,'[6]Escoja el formato de Salida'!$A$5:$D$900,4,FALSE))*-1,VLOOKUP($A25,'[6]Escoja el formato de Salida'!$A$5:$D$900,4,FALSE)),0)/1000</f>
        <v>64.089169999999996</v>
      </c>
      <c r="F25" s="99"/>
      <c r="G25" s="100">
        <f t="shared" si="0"/>
        <v>-37.392059999999994</v>
      </c>
      <c r="H25" s="98">
        <f>IFERROR(IF(VLOOKUP($A25,'[7]Escoja el formato de Salida'!$A$5:$D$900,4,FALSE)&lt;0,(VLOOKUP($A25,'[7]Escoja el formato de Salida'!$A$5:$D$900,4,FALSE))*-1,VLOOKUP($A25,'[7]Escoja el formato de Salida'!$A$5:$D$900,4,FALSE)),0)/1000</f>
        <v>67.964169999999996</v>
      </c>
      <c r="I25" s="101">
        <f t="shared" si="1"/>
        <v>-3.875</v>
      </c>
      <c r="J25" s="98">
        <f>IFERROR(IF(VLOOKUP($A25,'[8]Escoja el formato de Salida'!$A$5:$D$900,4,FALSE)&lt;0,(VLOOKUP($A25,'[8]Escoja el formato de Salida'!$A$5:$D$900,4,FALSE))*-1,VLOOKUP($A25,'[8]Escoja el formato de Salida'!$A$5:$D$900,4,FALSE)),0)/1000</f>
        <v>67.964169999999996</v>
      </c>
      <c r="K25" s="101">
        <f t="shared" si="2"/>
        <v>0</v>
      </c>
      <c r="L25" s="98">
        <f>IFERROR(IF(VLOOKUP($A25,'[9]Escoja el formato de Salida'!$A$5:$D$900,4,FALSE)&lt;0,(VLOOKUP($A25,'[9]Escoja el formato de Salida'!$A$5:$D$900,4,FALSE))*-1,VLOOKUP($A25,'[9]Escoja el formato de Salida'!$A$5:$D$900,4,FALSE)),0)/1000</f>
        <v>67.964169999999996</v>
      </c>
      <c r="M25" s="101">
        <f t="shared" si="3"/>
        <v>0</v>
      </c>
      <c r="N25" s="98">
        <f>IFERROR(IF(VLOOKUP($A25,'[10]Escoja el formato de Salida'!$A$5:$D$900,4,FALSE)&lt;0,(VLOOKUP($A25,'[10]Escoja el formato de Salida'!$A$5:$D$900,4,FALSE))*-1,VLOOKUP($A25,'[10]Escoja el formato de Salida'!$A$5:$D$900,4,FALSE)),0)/1000</f>
        <v>100.95833999999999</v>
      </c>
      <c r="O25" s="101">
        <f t="shared" si="4"/>
        <v>-32.994169999999997</v>
      </c>
      <c r="P25" s="98">
        <f>IFERROR(IF(VLOOKUP($A25,'[3]Escoja el formato de Salida'!$A$5:$D$900,4,FALSE)&lt;0,(VLOOKUP($A25,'[3]Escoja el formato de Salida'!$A$5:$D$900,4,FALSE))*-1,VLOOKUP($A25,'[3]Escoja el formato de Salida'!$A$5:$D$900,4,FALSE)),0)/1000</f>
        <v>121.96646000000001</v>
      </c>
      <c r="Q25" s="101">
        <f t="shared" si="5"/>
        <v>-21.008120000000019</v>
      </c>
      <c r="R25" s="98">
        <f>IFERROR(IF(VLOOKUP($A25,'[11]Escoja el formato de Salida'!$A$5:$D$900,4,FALSE)&lt;0,(VLOOKUP($A25,'[11]Escoja el formato de Salida'!$A$5:$D$900,4,FALSE))*-1,VLOOKUP($A25,'[11]Escoja el formato de Salida'!$A$5:$D$900,4,FALSE)),0)/1000</f>
        <v>175.37982</v>
      </c>
      <c r="S25" s="101">
        <f t="shared" si="6"/>
        <v>-53.413359999999983</v>
      </c>
      <c r="T25" s="98">
        <f>IFERROR(IF(VLOOKUP($A25,'[12]Escoja el formato de Salida'!$A$5:$D$900,4,FALSE)&lt;0,(VLOOKUP($A25,'[12]Escoja el formato de Salida'!$A$5:$D$900,4,FALSE))*-1,VLOOKUP($A25,'[12]Escoja el formato de Salida'!$A$5:$D$900,4,FALSE)),0)/1000</f>
        <v>177.54517000000001</v>
      </c>
      <c r="U25" s="101">
        <f t="shared" si="7"/>
        <v>-2.1653500000000179</v>
      </c>
      <c r="V25" s="98">
        <f>IFERROR(IF(VLOOKUP($A25,'[13]Escoja el formato de Salida'!$A$5:$D$900,4,FALSE)&lt;0,(VLOOKUP($A25,'[13]Escoja el formato de Salida'!$A$5:$D$900,4,FALSE))*-1,VLOOKUP($A25,'[13]Escoja el formato de Salida'!$A$5:$D$900,4,FALSE)),0)/1000</f>
        <v>223.78373000000002</v>
      </c>
      <c r="W25" s="101">
        <f t="shared" si="8"/>
        <v>-46.238560000000007</v>
      </c>
      <c r="X25" s="98">
        <f>IFERROR(IF(VLOOKUP($A25,'[14]Escoja el formato de Salida'!$A$5:$D$900,4,FALSE)&lt;0,(VLOOKUP($A25,'[14]Escoja el formato de Salida'!$A$5:$D$900,4,FALSE))*-1,VLOOKUP($A25,'[14]Escoja el formato de Salida'!$A$5:$D$900,4,FALSE)),0)/1000</f>
        <v>238.8972</v>
      </c>
      <c r="Y25" s="101">
        <f t="shared" si="9"/>
        <v>-15.113469999999978</v>
      </c>
      <c r="Z25" s="98">
        <f>IFERROR(IF(VLOOKUP($A25,'[15]Escoja el formato de Salida'!$A$5:$D$900,4,FALSE)&lt;0,(VLOOKUP($A25,'[15]Escoja el formato de Salida'!$A$5:$D$900,4,FALSE))*-1,VLOOKUP($A25,'[15]Escoja el formato de Salida'!$A$5:$D$900,4,FALSE)),0)/1000</f>
        <v>252.79810999999998</v>
      </c>
      <c r="AA25" s="101">
        <f t="shared" si="10"/>
        <v>-13.900909999999982</v>
      </c>
    </row>
    <row r="26" spans="1:27" x14ac:dyDescent="0.2">
      <c r="B26" s="97"/>
      <c r="C26" s="106">
        <f>SUM(C20:C25)</f>
        <v>857.49921999999992</v>
      </c>
      <c r="D26" s="83"/>
      <c r="E26" s="106">
        <f>SUM(E20:E25)</f>
        <v>1608.3825899999999</v>
      </c>
      <c r="F26" s="83"/>
      <c r="G26" s="107">
        <f t="shared" si="0"/>
        <v>-750.88337000000001</v>
      </c>
      <c r="H26" s="106">
        <f>SUM(H20:H25)</f>
        <v>2403.6666100000007</v>
      </c>
      <c r="I26" s="108">
        <f t="shared" si="1"/>
        <v>-795.28402000000074</v>
      </c>
      <c r="J26" s="106">
        <f>SUM(J20:J25)</f>
        <v>3220.5899200000003</v>
      </c>
      <c r="K26" s="108">
        <f t="shared" si="2"/>
        <v>-816.92330999999967</v>
      </c>
      <c r="L26" s="106">
        <f>SUM(L20:L25)</f>
        <v>4107.56855</v>
      </c>
      <c r="M26" s="108">
        <f t="shared" si="3"/>
        <v>-886.97862999999961</v>
      </c>
      <c r="N26" s="106">
        <f>SUM(N20:N25)</f>
        <v>5037.486820000001</v>
      </c>
      <c r="O26" s="108">
        <f t="shared" si="4"/>
        <v>-929.91827000000103</v>
      </c>
      <c r="P26" s="106">
        <f>SUM(P20:P25)</f>
        <v>6014.3380699999998</v>
      </c>
      <c r="Q26" s="108">
        <f t="shared" si="5"/>
        <v>-976.8512499999988</v>
      </c>
      <c r="R26" s="106">
        <f>SUM(R20:R25)</f>
        <v>7071.8722600000001</v>
      </c>
      <c r="S26" s="108">
        <f t="shared" si="6"/>
        <v>-1057.5341900000003</v>
      </c>
      <c r="T26" s="106">
        <f>SUM(T20:T25)</f>
        <v>8046.0397599999997</v>
      </c>
      <c r="U26" s="108">
        <f t="shared" si="7"/>
        <v>-974.16749999999956</v>
      </c>
      <c r="V26" s="106">
        <f>SUM(V20:V25)</f>
        <v>9228.02412</v>
      </c>
      <c r="W26" s="108">
        <f t="shared" si="8"/>
        <v>-1181.9843600000004</v>
      </c>
      <c r="X26" s="106">
        <f>SUM(X20:X25)</f>
        <v>10363.95012</v>
      </c>
      <c r="Y26" s="108">
        <f t="shared" si="9"/>
        <v>-1135.9259999999995</v>
      </c>
      <c r="Z26" s="106">
        <f>SUM(Z20:Z25)</f>
        <v>11551.09707</v>
      </c>
      <c r="AA26" s="108">
        <f t="shared" si="10"/>
        <v>-1187.1469500000003</v>
      </c>
    </row>
    <row r="27" spans="1:27" ht="8.25" customHeight="1" x14ac:dyDescent="0.2">
      <c r="B27" s="97"/>
      <c r="C27" s="99"/>
      <c r="D27" s="99"/>
      <c r="E27" s="99"/>
      <c r="F27" s="99"/>
      <c r="G27" s="100"/>
      <c r="H27" s="99"/>
      <c r="I27" s="101"/>
      <c r="J27" s="99"/>
      <c r="K27" s="101"/>
      <c r="L27" s="99"/>
      <c r="M27" s="101"/>
      <c r="N27" s="99"/>
      <c r="O27" s="101"/>
      <c r="P27" s="99"/>
      <c r="Q27" s="101"/>
      <c r="R27" s="99"/>
      <c r="S27" s="101"/>
      <c r="T27" s="99"/>
      <c r="U27" s="101"/>
      <c r="V27" s="99"/>
      <c r="W27" s="101"/>
      <c r="X27" s="99"/>
      <c r="Y27" s="101"/>
      <c r="Z27" s="99"/>
      <c r="AA27" s="101"/>
    </row>
    <row r="28" spans="1:27" ht="13.5" customHeight="1" x14ac:dyDescent="0.2">
      <c r="A28" s="79">
        <v>712</v>
      </c>
      <c r="B28" s="97" t="s">
        <v>100</v>
      </c>
      <c r="C28" s="98">
        <f>IFERROR(IF(VLOOKUP($A28,'[5]Escoja el formato de Salida'!$A$5:$D$900,4,FALSE)&lt;0,(VLOOKUP($A28,'[5]Escoja el formato de Salida'!$A$5:$D$900,4,FALSE))*-1,VLOOKUP($A28,'[5]Escoja el formato de Salida'!$A$5:$D$900,4,FALSE)),0)/1000</f>
        <v>0</v>
      </c>
      <c r="E28" s="98">
        <f>IFERROR(IF(VLOOKUP($A28,'[6]Escoja el formato de Salida'!$A$5:$D$900,4,FALSE)&lt;0,(VLOOKUP($A28,'[6]Escoja el formato de Salida'!$A$5:$D$900,4,FALSE))*-1,VLOOKUP($A28,'[6]Escoja el formato de Salida'!$A$5:$D$900,4,FALSE)),0)/1000</f>
        <v>0</v>
      </c>
      <c r="G28" s="100">
        <f>C28-E28</f>
        <v>0</v>
      </c>
      <c r="H28" s="98">
        <f>IFERROR(IF(VLOOKUP($A28,'[7]Escoja el formato de Salida'!$A$5:$D$900,4,FALSE)&lt;0,(VLOOKUP($A28,'[7]Escoja el formato de Salida'!$A$5:$D$900,4,FALSE))*-1,VLOOKUP($A28,'[7]Escoja el formato de Salida'!$A$5:$D$900,4,FALSE)),0)/1000</f>
        <v>16.54552</v>
      </c>
      <c r="I28" s="101">
        <f>E28-H28</f>
        <v>-16.54552</v>
      </c>
      <c r="J28" s="98">
        <f>IFERROR(IF(VLOOKUP($A28,'[8]Escoja el formato de Salida'!$A$5:$D$900,4,FALSE)&lt;0,(VLOOKUP($A28,'[8]Escoja el formato de Salida'!$A$5:$D$900,4,FALSE))*-1,VLOOKUP($A28,'[8]Escoja el formato de Salida'!$A$5:$D$900,4,FALSE)),0)/1000</f>
        <v>8.1899999999999994E-3</v>
      </c>
      <c r="K28" s="101">
        <f>H28-J28</f>
        <v>16.537330000000001</v>
      </c>
      <c r="L28" s="98">
        <f>IFERROR(IF(VLOOKUP($A28,'[9]Escoja el formato de Salida'!$A$5:$D$900,4,FALSE)&lt;0,(VLOOKUP($A28,'[9]Escoja el formato de Salida'!$A$5:$D$900,4,FALSE))*-1,VLOOKUP($A28,'[9]Escoja el formato de Salida'!$A$5:$D$900,4,FALSE)),0)/1000</f>
        <v>8.8000000000000003E-4</v>
      </c>
      <c r="M28" s="101">
        <f>J28-L28</f>
        <v>7.3099999999999997E-3</v>
      </c>
      <c r="N28" s="98">
        <f>IFERROR(IF(VLOOKUP($A28,'[10]Escoja el formato de Salida'!$A$5:$D$900,4,FALSE)&lt;0,(VLOOKUP($A28,'[10]Escoja el formato de Salida'!$A$5:$D$900,4,FALSE))*-1,VLOOKUP($A28,'[10]Escoja el formato de Salida'!$A$5:$D$900,4,FALSE)),0)/1000</f>
        <v>0</v>
      </c>
      <c r="O28" s="101">
        <f>L28-N28</f>
        <v>8.8000000000000003E-4</v>
      </c>
      <c r="P28" s="98">
        <f>IFERROR(IF(VLOOKUP($A28,'[3]Escoja el formato de Salida'!$A$5:$D$900,4,FALSE)&lt;0,(VLOOKUP($A28,'[3]Escoja el formato de Salida'!$A$5:$D$900,4,FALSE))*-1,VLOOKUP($A28,'[3]Escoja el formato de Salida'!$A$5:$D$900,4,FALSE)),0)/1000</f>
        <v>3.1800000000000001E-3</v>
      </c>
      <c r="Q28" s="101">
        <f>N28-P28</f>
        <v>-3.1800000000000001E-3</v>
      </c>
      <c r="R28" s="98">
        <f>IFERROR(IF(VLOOKUP($A28,'[11]Escoja el formato de Salida'!$A$5:$D$900,4,FALSE)&lt;0,(VLOOKUP($A28,'[11]Escoja el formato de Salida'!$A$5:$D$900,4,FALSE))*-1,VLOOKUP($A28,'[11]Escoja el formato de Salida'!$A$5:$D$900,4,FALSE)),0)/1000</f>
        <v>0</v>
      </c>
      <c r="S28" s="101">
        <f>P28-R28</f>
        <v>3.1800000000000001E-3</v>
      </c>
      <c r="T28" s="98">
        <f>IFERROR(IF(VLOOKUP($A28,'[12]Escoja el formato de Salida'!$A$5:$D$900,4,FALSE)&lt;0,(VLOOKUP($A28,'[12]Escoja el formato de Salida'!$A$5:$D$900,4,FALSE))*-1,VLOOKUP($A28,'[12]Escoja el formato de Salida'!$A$5:$D$900,4,FALSE)),0)/1000</f>
        <v>0</v>
      </c>
      <c r="U28" s="101">
        <f>R28-T28</f>
        <v>0</v>
      </c>
      <c r="V28" s="98">
        <f>IFERROR(IF(VLOOKUP($A28,'[13]Escoja el formato de Salida'!$A$5:$D$900,4,FALSE)&lt;0,(VLOOKUP($A28,'[13]Escoja el formato de Salida'!$A$5:$D$900,4,FALSE))*-1,VLOOKUP($A28,'[13]Escoja el formato de Salida'!$A$5:$D$900,4,FALSE)),0)/1000</f>
        <v>152.90370999999999</v>
      </c>
      <c r="W28" s="101">
        <f>T28-V28</f>
        <v>-152.90370999999999</v>
      </c>
      <c r="X28" s="98">
        <f>IFERROR(IF(VLOOKUP($A28,'[14]Escoja el formato de Salida'!$A$5:$D$900,4,FALSE)&lt;0,(VLOOKUP($A28,'[14]Escoja el formato de Salida'!$A$5:$D$900,4,FALSE))*-1,VLOOKUP($A28,'[14]Escoja el formato de Salida'!$A$5:$D$900,4,FALSE)),0)/1000</f>
        <v>381.70576</v>
      </c>
      <c r="Y28" s="101">
        <f>V28-X28</f>
        <v>-228.80205000000001</v>
      </c>
      <c r="Z28" s="98">
        <f>IFERROR(IF(VLOOKUP($A28,'[15]Escoja el formato de Salida'!$A$5:$D$900,4,FALSE)&lt;0,(VLOOKUP($A28,'[15]Escoja el formato de Salida'!$A$5:$D$900,4,FALSE))*-1,VLOOKUP($A28,'[15]Escoja el formato de Salida'!$A$5:$D$900,4,FALSE)),0)/1000</f>
        <v>485.73890999999998</v>
      </c>
      <c r="AA28" s="101">
        <f>X28-Z28</f>
        <v>-104.03314999999998</v>
      </c>
    </row>
    <row r="29" spans="1:27" x14ac:dyDescent="0.2">
      <c r="B29" s="81"/>
      <c r="C29" s="102">
        <f>SUM(C26:C28)</f>
        <v>857.49921999999992</v>
      </c>
      <c r="D29" s="83"/>
      <c r="E29" s="102">
        <f>SUM(E26:E28)</f>
        <v>1608.3825899999999</v>
      </c>
      <c r="F29" s="83"/>
      <c r="G29" s="103">
        <f>C29-E29</f>
        <v>-750.88337000000001</v>
      </c>
      <c r="H29" s="102">
        <f>SUM(H26:H28)</f>
        <v>2420.2121300000008</v>
      </c>
      <c r="I29" s="105">
        <f>E29-H29</f>
        <v>-811.82954000000086</v>
      </c>
      <c r="J29" s="102">
        <f>SUM(J26:J28)</f>
        <v>3220.5981100000004</v>
      </c>
      <c r="K29" s="105">
        <f>H29-J29</f>
        <v>-800.38597999999956</v>
      </c>
      <c r="L29" s="102">
        <f>SUM(L26:L28)</f>
        <v>4107.5694299999996</v>
      </c>
      <c r="M29" s="105">
        <f>J29-L29</f>
        <v>-886.9713199999992</v>
      </c>
      <c r="N29" s="102">
        <f>SUM(N26:N28)</f>
        <v>5037.486820000001</v>
      </c>
      <c r="O29" s="105">
        <f>L29-N29</f>
        <v>-929.91739000000143</v>
      </c>
      <c r="P29" s="102">
        <f>SUM(P26:P28)</f>
        <v>6014.3412499999995</v>
      </c>
      <c r="Q29" s="105">
        <f>N29-P29</f>
        <v>-976.8544299999985</v>
      </c>
      <c r="R29" s="102">
        <f>SUM(R26:R28)</f>
        <v>7071.8722600000001</v>
      </c>
      <c r="S29" s="105">
        <f>P29-R29</f>
        <v>-1057.5310100000006</v>
      </c>
      <c r="T29" s="102">
        <f>SUM(T26:T28)</f>
        <v>8046.0397599999997</v>
      </c>
      <c r="U29" s="105">
        <f>R29-T29</f>
        <v>-974.16749999999956</v>
      </c>
      <c r="V29" s="102">
        <f>SUM(V26:V28)</f>
        <v>9380.9278300000005</v>
      </c>
      <c r="W29" s="105">
        <f>T29-V29</f>
        <v>-1334.8880700000009</v>
      </c>
      <c r="X29" s="102">
        <f>SUM(X26:X28)</f>
        <v>10745.65588</v>
      </c>
      <c r="Y29" s="105">
        <f>V29-X29</f>
        <v>-1364.7280499999997</v>
      </c>
      <c r="Z29" s="102">
        <f>SUM(Z26:Z28)</f>
        <v>12036.83598</v>
      </c>
      <c r="AA29" s="105">
        <f>X29-Z29</f>
        <v>-1291.1800999999996</v>
      </c>
    </row>
    <row r="30" spans="1:27" ht="8.25" hidden="1" customHeight="1" x14ac:dyDescent="0.2">
      <c r="B30" s="81"/>
      <c r="I30" s="96"/>
      <c r="K30" s="96"/>
      <c r="L30" s="95"/>
      <c r="M30" s="96"/>
      <c r="N30" s="95"/>
      <c r="O30" s="96"/>
      <c r="P30" s="95"/>
      <c r="Q30" s="96"/>
      <c r="R30" s="95"/>
      <c r="S30" s="96"/>
      <c r="T30" s="95"/>
      <c r="U30" s="96"/>
      <c r="V30" s="95"/>
      <c r="W30" s="96"/>
      <c r="X30" s="95"/>
      <c r="Y30" s="96"/>
      <c r="Z30" s="95"/>
      <c r="AA30" s="96"/>
    </row>
    <row r="31" spans="1:27" ht="15.6" customHeight="1" x14ac:dyDescent="0.2">
      <c r="B31" s="109" t="s">
        <v>101</v>
      </c>
      <c r="C31" s="110">
        <f>+C15-C29</f>
        <v>2316.8220199999996</v>
      </c>
      <c r="D31" s="110"/>
      <c r="E31" s="110">
        <f>+E15-E29</f>
        <v>4441.4446799999996</v>
      </c>
      <c r="F31" s="110"/>
      <c r="G31" s="104">
        <f>C31-E31</f>
        <v>-2124.62266</v>
      </c>
      <c r="H31" s="110">
        <f>+H15-H29</f>
        <v>6792.1023199999991</v>
      </c>
      <c r="I31" s="111">
        <f>E31-H31</f>
        <v>-2350.6576399999994</v>
      </c>
      <c r="J31" s="110">
        <f>+J15-J29</f>
        <v>9065.1790999999976</v>
      </c>
      <c r="K31" s="111">
        <f>H31-J31</f>
        <v>-2273.0767799999985</v>
      </c>
      <c r="L31" s="110">
        <f>+L15-L29</f>
        <v>11318.175300000003</v>
      </c>
      <c r="M31" s="111">
        <f>J31-L31</f>
        <v>-2252.996200000005</v>
      </c>
      <c r="N31" s="110">
        <f>+N15-N29</f>
        <v>13425.239169999997</v>
      </c>
      <c r="O31" s="111">
        <f>L31-N31</f>
        <v>-2107.0638699999945</v>
      </c>
      <c r="P31" s="110">
        <f>+P15-P29</f>
        <v>15568.809970000004</v>
      </c>
      <c r="Q31" s="111">
        <f>N31-P31</f>
        <v>-2143.5708000000068</v>
      </c>
      <c r="R31" s="110">
        <f>+R15-R29</f>
        <v>17579.8279</v>
      </c>
      <c r="S31" s="111">
        <f>P31-R31</f>
        <v>-2011.0179299999963</v>
      </c>
      <c r="T31" s="110">
        <f>+T15-T29</f>
        <v>19639.974840000003</v>
      </c>
      <c r="U31" s="111">
        <f>R31-T31</f>
        <v>-2060.1469400000024</v>
      </c>
      <c r="V31" s="110">
        <f>+V15-V29</f>
        <v>21413.998689999997</v>
      </c>
      <c r="W31" s="111">
        <f>T31-V31</f>
        <v>-1774.0238499999941</v>
      </c>
      <c r="X31" s="110">
        <f>+X15-X29</f>
        <v>23124.64746</v>
      </c>
      <c r="Y31" s="111">
        <f>V31-X31</f>
        <v>-1710.6487700000034</v>
      </c>
      <c r="Z31" s="110">
        <f>+Z15-Z29</f>
        <v>25171.17625</v>
      </c>
      <c r="AA31" s="111">
        <f>X31-Z31</f>
        <v>-2046.5287900000003</v>
      </c>
    </row>
    <row r="32" spans="1:27" ht="12" customHeight="1" x14ac:dyDescent="0.2">
      <c r="B32" s="113"/>
      <c r="C32" s="114"/>
      <c r="D32" s="114"/>
      <c r="E32" s="114"/>
      <c r="F32" s="114"/>
      <c r="H32" s="114"/>
      <c r="I32" s="96"/>
      <c r="J32" s="114"/>
      <c r="K32" s="96"/>
      <c r="L32" s="114"/>
      <c r="M32" s="96"/>
      <c r="N32" s="114"/>
      <c r="O32" s="96"/>
      <c r="P32" s="114"/>
      <c r="Q32" s="96"/>
      <c r="R32" s="114"/>
      <c r="S32" s="96"/>
      <c r="T32" s="114"/>
      <c r="U32" s="96"/>
      <c r="V32" s="114"/>
      <c r="W32" s="96"/>
      <c r="X32" s="114"/>
      <c r="Y32" s="96"/>
      <c r="Z32" s="114"/>
      <c r="AA32" s="96"/>
    </row>
    <row r="33" spans="1:27" ht="15" customHeight="1" x14ac:dyDescent="0.2">
      <c r="A33" s="79">
        <v>62</v>
      </c>
      <c r="B33" s="115" t="s">
        <v>20</v>
      </c>
      <c r="C33" s="98">
        <f>IFERROR(IF(VLOOKUP($A33,'[5]Escoja el formato de Salida'!$A$5:$D$900,4,FALSE)&lt;0,(VLOOKUP($A33,'[5]Escoja el formato de Salida'!$A$5:$D$900,4,FALSE))*-1,VLOOKUP($A33,'[5]Escoja el formato de Salida'!$A$5:$D$900,4,FALSE)),0)/1000</f>
        <v>1205.9276499999999</v>
      </c>
      <c r="D33" s="100"/>
      <c r="E33" s="98">
        <f>IFERROR(IF(VLOOKUP($A33,'[6]Escoja el formato de Salida'!$A$5:$D$900,4,FALSE)&lt;0,(VLOOKUP($A33,'[6]Escoja el formato de Salida'!$A$5:$D$900,4,FALSE))*-1,VLOOKUP($A33,'[6]Escoja el formato de Salida'!$A$5:$D$900,4,FALSE)),0)/1000</f>
        <v>2464.1621099999998</v>
      </c>
      <c r="F33" s="100"/>
      <c r="G33" s="100">
        <f>C33-E33</f>
        <v>-1258.2344599999999</v>
      </c>
      <c r="H33" s="98">
        <f>IFERROR(IF(VLOOKUP($A33,'[7]Escoja el formato de Salida'!$A$5:$D$900,4,FALSE)&lt;0,(VLOOKUP($A33,'[7]Escoja el formato de Salida'!$A$5:$D$900,4,FALSE))*-1,VLOOKUP($A33,'[7]Escoja el formato de Salida'!$A$5:$D$900,4,FALSE)),0)/1000</f>
        <v>3751.22273</v>
      </c>
      <c r="I33" s="101">
        <f>E33-H33</f>
        <v>-1287.0606200000002</v>
      </c>
      <c r="J33" s="98">
        <f>IFERROR(IF(VLOOKUP($A33,'[8]Escoja el formato de Salida'!$A$5:$D$900,4,FALSE)&lt;0,(VLOOKUP($A33,'[8]Escoja el formato de Salida'!$A$5:$D$900,4,FALSE))*-1,VLOOKUP($A33,'[8]Escoja el formato de Salida'!$A$5:$D$900,4,FALSE)),0)/1000</f>
        <v>5205.8775099999993</v>
      </c>
      <c r="K33" s="101">
        <f>H33-J33</f>
        <v>-1454.6547799999994</v>
      </c>
      <c r="L33" s="98">
        <f>IFERROR(IF(VLOOKUP($A33,'[9]Escoja el formato de Salida'!$A$5:$D$900,4,FALSE)&lt;0,(VLOOKUP($A33,'[9]Escoja el formato de Salida'!$A$5:$D$900,4,FALSE))*-1,VLOOKUP($A33,'[9]Escoja el formato de Salida'!$A$5:$D$900,4,FALSE)),0)/1000</f>
        <v>6534.6510799999996</v>
      </c>
      <c r="M33" s="101">
        <f>J33-L33</f>
        <v>-1328.7735700000003</v>
      </c>
      <c r="N33" s="98">
        <f>IFERROR(IF(VLOOKUP($A33,'[10]Escoja el formato de Salida'!$A$5:$D$900,4,FALSE)&lt;0,(VLOOKUP($A33,'[10]Escoja el formato de Salida'!$A$5:$D$900,4,FALSE))*-1,VLOOKUP($A33,'[10]Escoja el formato de Salida'!$A$5:$D$900,4,FALSE)),0)/1000</f>
        <v>7965.6616100000001</v>
      </c>
      <c r="O33" s="101">
        <f>L33-N33</f>
        <v>-1431.0105300000005</v>
      </c>
      <c r="P33" s="98">
        <f>IFERROR(IF(VLOOKUP($A33,'[3]Escoja el formato de Salida'!$A$5:$D$900,4,FALSE)&lt;0,(VLOOKUP($A33,'[3]Escoja el formato de Salida'!$A$5:$D$900,4,FALSE))*-1,VLOOKUP($A33,'[3]Escoja el formato de Salida'!$A$5:$D$900,4,FALSE)),0)/1000</f>
        <v>9256.1310899999989</v>
      </c>
      <c r="Q33" s="101">
        <f>N33-P33</f>
        <v>-1290.4694799999988</v>
      </c>
      <c r="R33" s="98">
        <f>IFERROR(IF(VLOOKUP($A33,'[11]Escoja el formato de Salida'!$A$5:$D$900,4,FALSE)&lt;0,(VLOOKUP($A33,'[11]Escoja el formato de Salida'!$A$5:$D$900,4,FALSE))*-1,VLOOKUP($A33,'[11]Escoja el formato de Salida'!$A$5:$D$900,4,FALSE)),0)/1000</f>
        <v>10771.82573</v>
      </c>
      <c r="S33" s="101">
        <f>P33-R33</f>
        <v>-1515.6946400000015</v>
      </c>
      <c r="T33" s="98">
        <f>IFERROR(IF(VLOOKUP($A33,'[12]Escoja el formato de Salida'!$A$5:$D$900,4,FALSE)&lt;0,(VLOOKUP($A33,'[12]Escoja el formato de Salida'!$A$5:$D$900,4,FALSE))*-1,VLOOKUP($A33,'[12]Escoja el formato de Salida'!$A$5:$D$900,4,FALSE)),0)/1000</f>
        <v>12153.382800000001</v>
      </c>
      <c r="U33" s="101">
        <f>R33-T33</f>
        <v>-1381.5570700000007</v>
      </c>
      <c r="V33" s="98">
        <f>IFERROR(IF(VLOOKUP($A33,'[13]Escoja el formato de Salida'!$A$5:$D$900,4,FALSE)&lt;0,(VLOOKUP($A33,'[13]Escoja el formato de Salida'!$A$5:$D$900,4,FALSE))*-1,VLOOKUP($A33,'[13]Escoja el formato de Salida'!$A$5:$D$900,4,FALSE)),0)/1000</f>
        <v>13542.193499999999</v>
      </c>
      <c r="W33" s="101">
        <f>T33-V33</f>
        <v>-1388.8106999999982</v>
      </c>
      <c r="X33" s="98">
        <f>IFERROR(IF(VLOOKUP($A33,'[14]Escoja el formato de Salida'!$A$5:$D$900,4,FALSE)&lt;0,(VLOOKUP($A33,'[14]Escoja el formato de Salida'!$A$5:$D$900,4,FALSE))*-1,VLOOKUP($A33,'[14]Escoja el formato de Salida'!$A$5:$D$900,4,FALSE)),0)/1000</f>
        <v>14958.91473</v>
      </c>
      <c r="Y33" s="101">
        <f>V33-X33</f>
        <v>-1416.721230000001</v>
      </c>
      <c r="Z33" s="98">
        <f>IFERROR(IF(VLOOKUP($A33,'[15]Escoja el formato de Salida'!$A$5:$D$900,4,FALSE)&lt;0,(VLOOKUP($A33,'[15]Escoja el formato de Salida'!$A$5:$D$900,4,FALSE))*-1,VLOOKUP($A33,'[15]Escoja el formato de Salida'!$A$5:$D$900,4,FALSE)),0)/1000</f>
        <v>18357.094799999999</v>
      </c>
      <c r="AA33" s="101">
        <f>X33-Z33</f>
        <v>-3398.1800699999985</v>
      </c>
    </row>
    <row r="34" spans="1:27" ht="12" hidden="1" customHeight="1" x14ac:dyDescent="0.2">
      <c r="B34" s="116"/>
      <c r="C34" s="100"/>
      <c r="D34" s="100"/>
      <c r="E34" s="100"/>
      <c r="F34" s="100"/>
      <c r="H34" s="100"/>
      <c r="I34" s="96"/>
      <c r="J34" s="100"/>
      <c r="K34" s="96"/>
      <c r="L34" s="100"/>
      <c r="M34" s="96"/>
      <c r="N34" s="100"/>
      <c r="O34" s="96"/>
      <c r="P34" s="100"/>
      <c r="Q34" s="96"/>
      <c r="R34" s="100"/>
      <c r="S34" s="96"/>
      <c r="T34" s="100"/>
      <c r="U34" s="96"/>
      <c r="V34" s="100"/>
      <c r="W34" s="96"/>
      <c r="X34" s="100"/>
      <c r="Y34" s="96"/>
      <c r="Z34" s="100"/>
      <c r="AA34" s="96"/>
    </row>
    <row r="35" spans="1:27" ht="14.25" customHeight="1" x14ac:dyDescent="0.2">
      <c r="A35" s="79">
        <v>72</v>
      </c>
      <c r="B35" s="115" t="s">
        <v>22</v>
      </c>
      <c r="C35" s="98">
        <f>IFERROR(IF(VLOOKUP($A35,'[5]Escoja el formato de Salida'!$A$5:$D$900,4,FALSE)&lt;0,(VLOOKUP($A35,'[5]Escoja el formato de Salida'!$A$5:$D$900,4,FALSE))*-1,VLOOKUP($A35,'[5]Escoja el formato de Salida'!$A$5:$D$900,4,FALSE)),0)/1000</f>
        <v>790.09153000000003</v>
      </c>
      <c r="D35" s="100"/>
      <c r="E35" s="98">
        <f>IFERROR(IF(VLOOKUP($A35,'[6]Escoja el formato de Salida'!$A$5:$D$900,4,FALSE)&lt;0,(VLOOKUP($A35,'[6]Escoja el formato de Salida'!$A$5:$D$900,4,FALSE))*-1,VLOOKUP($A35,'[6]Escoja el formato de Salida'!$A$5:$D$900,4,FALSE)),0)/1000</f>
        <v>1515.8111299999998</v>
      </c>
      <c r="F35" s="100"/>
      <c r="G35" s="100">
        <f>C35-E35</f>
        <v>-725.71959999999979</v>
      </c>
      <c r="H35" s="98">
        <f>IFERROR(IF(VLOOKUP($A35,'[7]Escoja el formato de Salida'!$A$5:$D$900,4,FALSE)&lt;0,(VLOOKUP($A35,'[7]Escoja el formato de Salida'!$A$5:$D$900,4,FALSE))*-1,VLOOKUP($A35,'[7]Escoja el formato de Salida'!$A$5:$D$900,4,FALSE)),0)/1000</f>
        <v>2230.7891</v>
      </c>
      <c r="I35" s="101">
        <f>E35-H35</f>
        <v>-714.97797000000014</v>
      </c>
      <c r="J35" s="98">
        <f>IFERROR(IF(VLOOKUP($A35,'[8]Escoja el formato de Salida'!$A$5:$D$900,4,FALSE)&lt;0,(VLOOKUP($A35,'[8]Escoja el formato de Salida'!$A$5:$D$900,4,FALSE))*-1,VLOOKUP($A35,'[8]Escoja el formato de Salida'!$A$5:$D$900,4,FALSE)),0)/1000</f>
        <v>2988.6661899999999</v>
      </c>
      <c r="K35" s="101">
        <f>H35-J35</f>
        <v>-757.87708999999995</v>
      </c>
      <c r="L35" s="98">
        <f>IFERROR(IF(VLOOKUP($A35,'[9]Escoja el formato de Salida'!$A$5:$D$900,4,FALSE)&lt;0,(VLOOKUP($A35,'[9]Escoja el formato de Salida'!$A$5:$D$900,4,FALSE))*-1,VLOOKUP($A35,'[9]Escoja el formato de Salida'!$A$5:$D$900,4,FALSE)),0)/1000</f>
        <v>3777.7518799999998</v>
      </c>
      <c r="M35" s="101">
        <f>J35-L35</f>
        <v>-789.08568999999989</v>
      </c>
      <c r="N35" s="98">
        <f>IFERROR(IF(VLOOKUP($A35,'[10]Escoja el formato de Salida'!$A$5:$D$900,4,FALSE)&lt;0,(VLOOKUP($A35,'[10]Escoja el formato de Salida'!$A$5:$D$900,4,FALSE))*-1,VLOOKUP($A35,'[10]Escoja el formato de Salida'!$A$5:$D$900,4,FALSE)),0)/1000</f>
        <v>4562.6756699999996</v>
      </c>
      <c r="O35" s="101">
        <f>L35-N35</f>
        <v>-784.92378999999983</v>
      </c>
      <c r="P35" s="98">
        <f>IFERROR(IF(VLOOKUP($A35,'[3]Escoja el formato de Salida'!$A$5:$D$900,4,FALSE)&lt;0,(VLOOKUP($A35,'[3]Escoja el formato de Salida'!$A$5:$D$900,4,FALSE))*-1,VLOOKUP($A35,'[3]Escoja el formato de Salida'!$A$5:$D$900,4,FALSE)),0)/1000</f>
        <v>5357.72318</v>
      </c>
      <c r="Q35" s="101">
        <f>N35-P35</f>
        <v>-795.04751000000033</v>
      </c>
      <c r="R35" s="98">
        <f>IFERROR(IF(VLOOKUP($A35,'[11]Escoja el formato de Salida'!$A$5:$D$900,4,FALSE)&lt;0,(VLOOKUP($A35,'[11]Escoja el formato de Salida'!$A$5:$D$900,4,FALSE))*-1,VLOOKUP($A35,'[11]Escoja el formato de Salida'!$A$5:$D$900,4,FALSE)),0)/1000</f>
        <v>6206.7536</v>
      </c>
      <c r="S35" s="101">
        <f>P35-R35</f>
        <v>-849.03042000000005</v>
      </c>
      <c r="T35" s="98">
        <f>IFERROR(IF(VLOOKUP($A35,'[12]Escoja el formato de Salida'!$A$5:$D$900,4,FALSE)&lt;0,(VLOOKUP($A35,'[12]Escoja el formato de Salida'!$A$5:$D$900,4,FALSE))*-1,VLOOKUP($A35,'[12]Escoja el formato de Salida'!$A$5:$D$900,4,FALSE)),0)/1000</f>
        <v>6990.2711300000001</v>
      </c>
      <c r="U35" s="101">
        <f>R35-T35</f>
        <v>-783.51753000000008</v>
      </c>
      <c r="V35" s="98">
        <f>IFERROR(IF(VLOOKUP($A35,'[13]Escoja el formato de Salida'!$A$5:$D$900,4,FALSE)&lt;0,(VLOOKUP($A35,'[13]Escoja el formato de Salida'!$A$5:$D$900,4,FALSE))*-1,VLOOKUP($A35,'[13]Escoja el formato de Salida'!$A$5:$D$900,4,FALSE)),0)/1000</f>
        <v>7755.4684200000002</v>
      </c>
      <c r="W35" s="101">
        <f>T35-V35</f>
        <v>-765.19729000000007</v>
      </c>
      <c r="X35" s="98">
        <f>IFERROR(IF(VLOOKUP($A35,'[14]Escoja el formato de Salida'!$A$5:$D$900,4,FALSE)&lt;0,(VLOOKUP($A35,'[14]Escoja el formato de Salida'!$A$5:$D$900,4,FALSE))*-1,VLOOKUP($A35,'[14]Escoja el formato de Salida'!$A$5:$D$900,4,FALSE)),0)/1000</f>
        <v>8347.5386799999997</v>
      </c>
      <c r="Y35" s="101">
        <f>V35-X35</f>
        <v>-592.07025999999951</v>
      </c>
      <c r="Z35" s="98">
        <f>IFERROR(IF(VLOOKUP($A35,'[15]Escoja el formato de Salida'!$A$5:$D$900,4,FALSE)&lt;0,(VLOOKUP($A35,'[15]Escoja el formato de Salida'!$A$5:$D$900,4,FALSE))*-1,VLOOKUP($A35,'[15]Escoja el formato de Salida'!$A$5:$D$900,4,FALSE)),0)/1000</f>
        <v>9552.4273699999994</v>
      </c>
      <c r="AA35" s="101">
        <f>X35-Z35</f>
        <v>-1204.8886899999998</v>
      </c>
    </row>
    <row r="36" spans="1:27" ht="14.25" hidden="1" customHeight="1" x14ac:dyDescent="0.2">
      <c r="B36" s="115"/>
      <c r="C36" s="98"/>
      <c r="D36" s="100"/>
      <c r="E36" s="98"/>
      <c r="F36" s="100"/>
      <c r="G36" s="100"/>
      <c r="H36" s="98"/>
      <c r="I36" s="101"/>
      <c r="J36" s="98"/>
      <c r="K36" s="101"/>
      <c r="L36" s="98"/>
      <c r="M36" s="101"/>
      <c r="N36" s="98"/>
      <c r="O36" s="101"/>
      <c r="P36" s="98"/>
      <c r="Q36" s="101"/>
      <c r="R36" s="98"/>
      <c r="S36" s="101"/>
      <c r="T36" s="98"/>
      <c r="U36" s="101"/>
      <c r="V36" s="98"/>
      <c r="W36" s="101"/>
      <c r="X36" s="98"/>
      <c r="Y36" s="101"/>
      <c r="Z36" s="98"/>
      <c r="AA36" s="101"/>
    </row>
    <row r="37" spans="1:27" ht="14.25" customHeight="1" x14ac:dyDescent="0.2">
      <c r="B37" s="117" t="s">
        <v>102</v>
      </c>
      <c r="C37" s="118">
        <f>SUM(C33-C35)</f>
        <v>415.83611999999982</v>
      </c>
      <c r="D37" s="104"/>
      <c r="E37" s="118">
        <f>SUM(E33-E35)</f>
        <v>948.35097999999994</v>
      </c>
      <c r="F37" s="104"/>
      <c r="G37" s="118">
        <f t="shared" ref="G37:AA37" si="22">SUM(G33-G35)</f>
        <v>-532.51486000000011</v>
      </c>
      <c r="H37" s="118">
        <f t="shared" si="22"/>
        <v>1520.43363</v>
      </c>
      <c r="I37" s="149">
        <f t="shared" si="22"/>
        <v>-572.08265000000006</v>
      </c>
      <c r="J37" s="118">
        <f t="shared" si="22"/>
        <v>2217.2113199999994</v>
      </c>
      <c r="K37" s="149">
        <f t="shared" si="22"/>
        <v>-696.77768999999944</v>
      </c>
      <c r="L37" s="118">
        <f t="shared" si="22"/>
        <v>2756.8991999999998</v>
      </c>
      <c r="M37" s="149">
        <f t="shared" si="22"/>
        <v>-539.6878800000004</v>
      </c>
      <c r="N37" s="118">
        <f t="shared" si="22"/>
        <v>3402.9859400000005</v>
      </c>
      <c r="O37" s="149">
        <f t="shared" si="22"/>
        <v>-646.08674000000065</v>
      </c>
      <c r="P37" s="118">
        <f t="shared" si="22"/>
        <v>3898.407909999999</v>
      </c>
      <c r="Q37" s="149">
        <f t="shared" si="22"/>
        <v>-495.42196999999851</v>
      </c>
      <c r="R37" s="118">
        <f t="shared" si="22"/>
        <v>4565.0721300000005</v>
      </c>
      <c r="S37" s="149">
        <f t="shared" si="22"/>
        <v>-666.66422000000148</v>
      </c>
      <c r="T37" s="118">
        <f t="shared" si="22"/>
        <v>5163.1116700000011</v>
      </c>
      <c r="U37" s="149">
        <f t="shared" si="22"/>
        <v>-598.03954000000067</v>
      </c>
      <c r="V37" s="118">
        <f t="shared" si="22"/>
        <v>5786.7250799999993</v>
      </c>
      <c r="W37" s="149">
        <f t="shared" si="22"/>
        <v>-623.61340999999811</v>
      </c>
      <c r="X37" s="118">
        <f t="shared" si="22"/>
        <v>6611.3760500000008</v>
      </c>
      <c r="Y37" s="149">
        <f t="shared" si="22"/>
        <v>-824.65097000000151</v>
      </c>
      <c r="Z37" s="118">
        <f t="shared" si="22"/>
        <v>8804.6674299999995</v>
      </c>
      <c r="AA37" s="149">
        <f t="shared" si="22"/>
        <v>-2193.2913799999988</v>
      </c>
    </row>
    <row r="38" spans="1:27" ht="13.15" customHeight="1" x14ac:dyDescent="0.2">
      <c r="B38" s="116"/>
      <c r="C38" s="100"/>
      <c r="D38" s="100"/>
      <c r="E38" s="100"/>
      <c r="F38" s="100"/>
      <c r="H38" s="100"/>
      <c r="I38" s="96"/>
      <c r="J38" s="100"/>
      <c r="K38" s="96"/>
      <c r="L38" s="100"/>
      <c r="M38" s="96"/>
      <c r="N38" s="100"/>
      <c r="O38" s="96"/>
      <c r="P38" s="100"/>
      <c r="Q38" s="96"/>
      <c r="R38" s="100"/>
      <c r="S38" s="96"/>
      <c r="T38" s="100"/>
      <c r="U38" s="96"/>
      <c r="V38" s="100"/>
      <c r="W38" s="96"/>
      <c r="X38" s="100"/>
      <c r="Y38" s="96"/>
      <c r="Z38" s="100"/>
      <c r="AA38" s="96"/>
    </row>
    <row r="39" spans="1:27" ht="15" customHeight="1" x14ac:dyDescent="0.2">
      <c r="A39" s="79">
        <v>81</v>
      </c>
      <c r="B39" s="120" t="s">
        <v>103</v>
      </c>
      <c r="C39" s="150">
        <f>IFERROR(IF(VLOOKUP($A39,'[5]Escoja el formato de Salida'!$A$5:$D$900,4,FALSE)&lt;0,(VLOOKUP($A39,'[5]Escoja el formato de Salida'!$A$5:$D$900,4,FALSE))*-1,VLOOKUP($A39,'[5]Escoja el formato de Salida'!$A$5:$D$900,4,FALSE)),0)/1000</f>
        <v>674.74211000000003</v>
      </c>
      <c r="D39" s="99"/>
      <c r="E39" s="150">
        <f>IFERROR(IF(VLOOKUP($A39,'[6]Escoja el formato de Salida'!$A$5:$D$900,4,FALSE)&lt;0,(VLOOKUP($A39,'[6]Escoja el formato de Salida'!$A$5:$D$900,4,FALSE))*-1,VLOOKUP($A39,'[6]Escoja el formato de Salida'!$A$5:$D$900,4,FALSE)),0)/1000</f>
        <v>1452.6872700000001</v>
      </c>
      <c r="F39" s="99"/>
      <c r="G39" s="151">
        <f>C39-E39</f>
        <v>-777.9451600000001</v>
      </c>
      <c r="H39" s="150">
        <f>IFERROR(IF(VLOOKUP($A39,'[7]Escoja el formato de Salida'!$A$5:$D$900,4,FALSE)&lt;0,(VLOOKUP($A39,'[7]Escoja el formato de Salida'!$A$5:$D$900,4,FALSE))*-1,VLOOKUP($A39,'[7]Escoja el formato de Salida'!$A$5:$D$900,4,FALSE)),0)/1000</f>
        <v>2282.0409399999999</v>
      </c>
      <c r="I39" s="152">
        <f>E39-H39</f>
        <v>-829.35366999999974</v>
      </c>
      <c r="J39" s="150">
        <f>IFERROR(IF(VLOOKUP($A39,'[8]Escoja el formato de Salida'!$A$5:$D$900,4,FALSE)&lt;0,(VLOOKUP($A39,'[8]Escoja el formato de Salida'!$A$5:$D$900,4,FALSE))*-1,VLOOKUP($A39,'[8]Escoja el formato de Salida'!$A$5:$D$900,4,FALSE)),0)/1000</f>
        <v>3174.4952000000003</v>
      </c>
      <c r="K39" s="152">
        <f>H39-J39</f>
        <v>-892.45426000000043</v>
      </c>
      <c r="L39" s="150">
        <f>IFERROR(IF(VLOOKUP($A39,'[9]Escoja el formato de Salida'!$A$5:$D$900,4,FALSE)&lt;0,(VLOOKUP($A39,'[9]Escoja el formato de Salida'!$A$5:$D$900,4,FALSE))*-1,VLOOKUP($A39,'[9]Escoja el formato de Salida'!$A$5:$D$900,4,FALSE)),0)/1000</f>
        <v>4056.2298500000002</v>
      </c>
      <c r="M39" s="152">
        <f>J39-L39</f>
        <v>-881.73464999999987</v>
      </c>
      <c r="N39" s="150">
        <f>IFERROR(IF(VLOOKUP($A39,'[10]Escoja el formato de Salida'!$A$5:$D$900,4,FALSE)&lt;0,(VLOOKUP($A39,'[10]Escoja el formato de Salida'!$A$5:$D$900,4,FALSE))*-1,VLOOKUP($A39,'[10]Escoja el formato de Salida'!$A$5:$D$900,4,FALSE)),0)/1000</f>
        <v>4962.4259099999999</v>
      </c>
      <c r="O39" s="152">
        <f>L39-N39</f>
        <v>-906.19605999999976</v>
      </c>
      <c r="P39" s="150">
        <f>IFERROR(IF(VLOOKUP($A39,'[3]Escoja el formato de Salida'!$A$5:$D$900,4,FALSE)&lt;0,(VLOOKUP($A39,'[3]Escoja el formato de Salida'!$A$5:$D$900,4,FALSE))*-1,VLOOKUP($A39,'[3]Escoja el formato de Salida'!$A$5:$D$900,4,FALSE)),0)/1000</f>
        <v>5720.25288</v>
      </c>
      <c r="Q39" s="152">
        <f>N39-P39</f>
        <v>-757.82697000000007</v>
      </c>
      <c r="R39" s="150">
        <f>IFERROR(IF(VLOOKUP($A39,'[11]Escoja el formato de Salida'!$A$5:$D$900,4,FALSE)&lt;0,(VLOOKUP($A39,'[11]Escoja el formato de Salida'!$A$5:$D$900,4,FALSE))*-1,VLOOKUP($A39,'[11]Escoja el formato de Salida'!$A$5:$D$900,4,FALSE)),0)/1000</f>
        <v>6559.8711299999995</v>
      </c>
      <c r="S39" s="152">
        <f>P39-R39</f>
        <v>-839.61824999999953</v>
      </c>
      <c r="T39" s="150">
        <f>IFERROR(IF(VLOOKUP($A39,'[12]Escoja el formato de Salida'!$A$5:$D$900,4,FALSE)&lt;0,(VLOOKUP($A39,'[12]Escoja el formato de Salida'!$A$5:$D$900,4,FALSE))*-1,VLOOKUP($A39,'[12]Escoja el formato de Salida'!$A$5:$D$900,4,FALSE)),0)/1000</f>
        <v>7522.6305199999997</v>
      </c>
      <c r="U39" s="152">
        <f>R39-T39</f>
        <v>-962.75939000000017</v>
      </c>
      <c r="V39" s="150">
        <f>IFERROR(IF(VLOOKUP($A39,'[13]Escoja el formato de Salida'!$A$5:$D$900,4,FALSE)&lt;0,(VLOOKUP($A39,'[13]Escoja el formato de Salida'!$A$5:$D$900,4,FALSE))*-1,VLOOKUP($A39,'[13]Escoja el formato de Salida'!$A$5:$D$900,4,FALSE)),0)/1000</f>
        <v>8299.3951400000005</v>
      </c>
      <c r="W39" s="152">
        <f>T39-V39</f>
        <v>-776.76462000000083</v>
      </c>
      <c r="X39" s="150">
        <f>IFERROR(IF(VLOOKUP($A39,'[14]Escoja el formato de Salida'!$A$5:$D$900,4,FALSE)&lt;0,(VLOOKUP($A39,'[14]Escoja el formato de Salida'!$A$5:$D$900,4,FALSE))*-1,VLOOKUP($A39,'[14]Escoja el formato de Salida'!$A$5:$D$900,4,FALSE)),0)/1000</f>
        <v>9237.8172200000008</v>
      </c>
      <c r="Y39" s="152">
        <f>V39-X39</f>
        <v>-938.42208000000028</v>
      </c>
      <c r="Z39" s="150">
        <f>IFERROR(IF(VLOOKUP($A39,'[15]Escoja el formato de Salida'!$A$5:$D$900,4,FALSE)&lt;0,(VLOOKUP($A39,'[15]Escoja el formato de Salida'!$A$5:$D$900,4,FALSE))*-1,VLOOKUP($A39,'[15]Escoja el formato de Salida'!$A$5:$D$900,4,FALSE)),0)/1000</f>
        <v>10773.82272</v>
      </c>
      <c r="AA39" s="152">
        <f>X39-Z39</f>
        <v>-1536.0054999999993</v>
      </c>
    </row>
    <row r="40" spans="1:27" ht="15" hidden="1" customHeight="1" x14ac:dyDescent="0.2">
      <c r="B40" s="97" t="s">
        <v>104</v>
      </c>
      <c r="C40" s="99">
        <f>+C39-C41</f>
        <v>674.74211000000003</v>
      </c>
      <c r="D40" s="99"/>
      <c r="E40" s="99">
        <f>+E39-E41</f>
        <v>1443.28727</v>
      </c>
      <c r="F40" s="99"/>
      <c r="G40" s="100">
        <f>C40-E40</f>
        <v>-768.54516000000001</v>
      </c>
      <c r="H40" s="99">
        <f>+H39-H41</f>
        <v>2245.2409399999997</v>
      </c>
      <c r="I40" s="101">
        <f>E40-H40</f>
        <v>-801.95366999999965</v>
      </c>
      <c r="J40" s="99">
        <f>+J39-J41</f>
        <v>3137.6952000000001</v>
      </c>
      <c r="K40" s="101">
        <f>H40-J40</f>
        <v>-892.45426000000043</v>
      </c>
      <c r="L40" s="99">
        <f>+L39-L41</f>
        <v>4019.42985</v>
      </c>
      <c r="M40" s="101">
        <f>J40-L40</f>
        <v>-881.73464999999987</v>
      </c>
      <c r="N40" s="99">
        <f>+N39-N41</f>
        <v>4925.6259099999997</v>
      </c>
      <c r="O40" s="101">
        <f>L40-N40</f>
        <v>-906.19605999999976</v>
      </c>
      <c r="P40" s="99">
        <f>+P39-P41</f>
        <v>5683.4528799999998</v>
      </c>
      <c r="Q40" s="101">
        <f>N40-P40</f>
        <v>-757.82697000000007</v>
      </c>
      <c r="R40" s="99">
        <f>+R39-R41</f>
        <v>6523.0711299999994</v>
      </c>
      <c r="S40" s="101">
        <f>P40-R40</f>
        <v>-839.61824999999953</v>
      </c>
      <c r="T40" s="99">
        <f>+T39-T41</f>
        <v>7485.8305199999995</v>
      </c>
      <c r="U40" s="101">
        <f>R40-T40</f>
        <v>-962.75939000000017</v>
      </c>
      <c r="V40" s="99">
        <f>+V39-V41</f>
        <v>8262.5951400000013</v>
      </c>
      <c r="W40" s="101">
        <f>T40-V40</f>
        <v>-776.76462000000174</v>
      </c>
      <c r="X40" s="99">
        <f>+X39-X41</f>
        <v>9201.0172200000015</v>
      </c>
      <c r="Y40" s="101">
        <f>V40-X40</f>
        <v>-938.42208000000028</v>
      </c>
      <c r="Z40" s="99">
        <f>+Z39-Z41</f>
        <v>10737.022720000001</v>
      </c>
      <c r="AA40" s="101">
        <f>X40-Z40</f>
        <v>-1536.0054999999993</v>
      </c>
    </row>
    <row r="41" spans="1:27" ht="15" hidden="1" customHeight="1" x14ac:dyDescent="0.2">
      <c r="B41" s="97" t="s">
        <v>105</v>
      </c>
      <c r="C41" s="124"/>
      <c r="D41" s="124"/>
      <c r="E41" s="124">
        <v>9.4</v>
      </c>
      <c r="F41" s="99"/>
      <c r="G41" s="100">
        <f>C41-E41</f>
        <v>-9.4</v>
      </c>
      <c r="H41" s="124">
        <v>36.799999999999997</v>
      </c>
      <c r="I41" s="101">
        <f>E41-H41</f>
        <v>-27.4</v>
      </c>
      <c r="J41" s="124">
        <v>36.799999999999997</v>
      </c>
      <c r="K41" s="101">
        <f>H41-J41</f>
        <v>0</v>
      </c>
      <c r="L41" s="124">
        <v>36.799999999999997</v>
      </c>
      <c r="M41" s="101">
        <f>J41-L41</f>
        <v>0</v>
      </c>
      <c r="N41" s="124">
        <v>36.799999999999997</v>
      </c>
      <c r="O41" s="101">
        <f>L41-N41</f>
        <v>0</v>
      </c>
      <c r="P41" s="124">
        <v>36.799999999999997</v>
      </c>
      <c r="Q41" s="101">
        <f>N41-P41</f>
        <v>0</v>
      </c>
      <c r="R41" s="124">
        <v>36.799999999999997</v>
      </c>
      <c r="S41" s="101">
        <f>P41-R41</f>
        <v>0</v>
      </c>
      <c r="T41" s="124">
        <v>36.799999999999997</v>
      </c>
      <c r="U41" s="101">
        <f>R41-T41</f>
        <v>0</v>
      </c>
      <c r="V41" s="124">
        <v>36.799999999999997</v>
      </c>
      <c r="W41" s="101">
        <f>T41-V41</f>
        <v>0</v>
      </c>
      <c r="X41" s="124">
        <v>36.799999999999997</v>
      </c>
      <c r="Y41" s="101">
        <f>V41-X41</f>
        <v>0</v>
      </c>
      <c r="Z41" s="124">
        <v>36.799999999999997</v>
      </c>
      <c r="AA41" s="101">
        <f>X41-Z41</f>
        <v>0</v>
      </c>
    </row>
    <row r="42" spans="1:27" ht="15" customHeight="1" x14ac:dyDescent="0.2">
      <c r="B42" s="125" t="s">
        <v>106</v>
      </c>
      <c r="C42" s="126">
        <f>(C31+C33-C35-C39)</f>
        <v>2057.916029999999</v>
      </c>
      <c r="D42" s="110"/>
      <c r="E42" s="126">
        <f>(E31+E33-E35-E39)</f>
        <v>3937.1083899999994</v>
      </c>
      <c r="F42" s="110"/>
      <c r="G42" s="107">
        <f>C42-E42</f>
        <v>-1879.1923600000005</v>
      </c>
      <c r="H42" s="126">
        <f>(H31+H33-H35-H39)</f>
        <v>6030.4950099999996</v>
      </c>
      <c r="I42" s="108">
        <f>E42-H42</f>
        <v>-2093.3866200000002</v>
      </c>
      <c r="J42" s="126">
        <f>(J31+J33-J35-J39)</f>
        <v>8107.8952199999958</v>
      </c>
      <c r="K42" s="108">
        <f>H42-J42</f>
        <v>-2077.4002099999962</v>
      </c>
      <c r="L42" s="126">
        <f>(L31+L33-L35-L39)</f>
        <v>10018.844650000003</v>
      </c>
      <c r="M42" s="108">
        <f>J42-L42</f>
        <v>-1910.9494300000069</v>
      </c>
      <c r="N42" s="126">
        <f>(N31+N33-N35-N39)</f>
        <v>11865.799199999996</v>
      </c>
      <c r="O42" s="108">
        <f>L42-N42</f>
        <v>-1846.9545499999931</v>
      </c>
      <c r="P42" s="126">
        <f>(P31+P33-P35-P39)</f>
        <v>13746.965000000004</v>
      </c>
      <c r="Q42" s="108">
        <f>N42-P42</f>
        <v>-1881.1658000000079</v>
      </c>
      <c r="R42" s="126">
        <f>(R31+R33-R35-R39)</f>
        <v>15585.028900000001</v>
      </c>
      <c r="S42" s="108">
        <f>P42-R42</f>
        <v>-1838.0638999999974</v>
      </c>
      <c r="T42" s="126">
        <f>(T31+T33-T35-T39)</f>
        <v>17280.455990000002</v>
      </c>
      <c r="U42" s="108">
        <f>R42-T42</f>
        <v>-1695.427090000001</v>
      </c>
      <c r="V42" s="126">
        <f>(V31+V33-V35-V39)</f>
        <v>18901.328629999993</v>
      </c>
      <c r="W42" s="108">
        <f>T42-V42</f>
        <v>-1620.8726399999905</v>
      </c>
      <c r="X42" s="126">
        <f>(X31+X33-X35-X39)</f>
        <v>20498.206289999998</v>
      </c>
      <c r="Y42" s="108">
        <f>V42-X42</f>
        <v>-1596.8776600000056</v>
      </c>
      <c r="Z42" s="126">
        <f>(Z31+Z33-Z35-Z39)</f>
        <v>23202.020959999998</v>
      </c>
      <c r="AA42" s="108">
        <f>X42-Z42</f>
        <v>-2703.8146699999998</v>
      </c>
    </row>
    <row r="43" spans="1:27" ht="6" customHeight="1" x14ac:dyDescent="0.2">
      <c r="B43" s="81"/>
      <c r="C43" s="127"/>
      <c r="D43" s="127"/>
      <c r="E43" s="127"/>
      <c r="F43" s="127"/>
      <c r="H43" s="127"/>
      <c r="I43" s="96"/>
      <c r="J43" s="127"/>
      <c r="K43" s="96"/>
      <c r="L43" s="127"/>
      <c r="M43" s="96"/>
      <c r="N43" s="127"/>
      <c r="O43" s="96"/>
      <c r="P43" s="127"/>
      <c r="Q43" s="96"/>
      <c r="R43" s="127"/>
      <c r="S43" s="96"/>
      <c r="T43" s="127"/>
      <c r="U43" s="96"/>
      <c r="V43" s="127"/>
      <c r="W43" s="96"/>
      <c r="X43" s="127"/>
      <c r="Y43" s="96"/>
      <c r="Z43" s="127"/>
      <c r="AA43" s="96"/>
    </row>
    <row r="44" spans="1:27" ht="15" customHeight="1" x14ac:dyDescent="0.2">
      <c r="B44" s="87" t="s">
        <v>107</v>
      </c>
      <c r="C44" s="128"/>
      <c r="D44" s="128"/>
      <c r="E44" s="128"/>
      <c r="F44" s="128"/>
      <c r="H44" s="128"/>
      <c r="I44" s="96"/>
      <c r="J44" s="128"/>
      <c r="K44" s="96"/>
      <c r="L44" s="128"/>
      <c r="M44" s="96"/>
      <c r="N44" s="128"/>
      <c r="O44" s="96"/>
      <c r="P44" s="128"/>
      <c r="Q44" s="96"/>
      <c r="R44" s="128"/>
      <c r="S44" s="96"/>
      <c r="T44" s="128"/>
      <c r="U44" s="96"/>
      <c r="V44" s="128"/>
      <c r="W44" s="96"/>
      <c r="X44" s="128"/>
      <c r="Y44" s="96"/>
      <c r="Z44" s="128"/>
      <c r="AA44" s="96"/>
    </row>
    <row r="45" spans="1:27" ht="6" customHeight="1" x14ac:dyDescent="0.2">
      <c r="B45" s="93"/>
      <c r="C45" s="128"/>
      <c r="D45" s="128"/>
      <c r="E45" s="128"/>
      <c r="F45" s="128"/>
      <c r="H45" s="128"/>
      <c r="I45" s="96"/>
      <c r="J45" s="128"/>
      <c r="K45" s="96"/>
      <c r="L45" s="128"/>
      <c r="M45" s="96"/>
      <c r="N45" s="128"/>
      <c r="O45" s="96"/>
      <c r="P45" s="128"/>
      <c r="Q45" s="96"/>
      <c r="R45" s="128"/>
      <c r="S45" s="96"/>
      <c r="T45" s="128"/>
      <c r="U45" s="96"/>
      <c r="V45" s="128"/>
      <c r="W45" s="96"/>
      <c r="X45" s="128"/>
      <c r="Y45" s="96"/>
      <c r="Z45" s="128"/>
      <c r="AA45" s="96"/>
    </row>
    <row r="46" spans="1:27" ht="15" customHeight="1" x14ac:dyDescent="0.2">
      <c r="A46" s="79">
        <v>63</v>
      </c>
      <c r="B46" s="129" t="s">
        <v>19</v>
      </c>
      <c r="C46" s="98">
        <f>IFERROR(IF(VLOOKUP($A46,'[5]Escoja el formato de Salida'!$A$5:$D$900,4,FALSE)&lt;0,(VLOOKUP($A46,'[5]Escoja el formato de Salida'!$A$5:$D$900,4,FALSE))*-1,VLOOKUP($A46,'[5]Escoja el formato de Salida'!$A$5:$D$900,4,FALSE)),0)/1000</f>
        <v>236.75975</v>
      </c>
      <c r="D46" s="100"/>
      <c r="E46" s="98">
        <f>IFERROR(IF(VLOOKUP($A46,'[6]Escoja el formato de Salida'!$A$5:$D$900,4,FALSE)&lt;0,(VLOOKUP($A46,'[6]Escoja el formato de Salida'!$A$5:$D$900,4,FALSE))*-1,VLOOKUP($A46,'[6]Escoja el formato de Salida'!$A$5:$D$900,4,FALSE)),0)/1000</f>
        <v>256.02350000000001</v>
      </c>
      <c r="F46" s="100"/>
      <c r="G46" s="100">
        <f>C46-E46</f>
        <v>-19.263750000000016</v>
      </c>
      <c r="H46" s="98">
        <f>IFERROR(IF(VLOOKUP($A46,'[7]Escoja el formato de Salida'!$A$5:$D$900,4,FALSE)&lt;0,(VLOOKUP($A46,'[7]Escoja el formato de Salida'!$A$5:$D$900,4,FALSE))*-1,VLOOKUP($A46,'[7]Escoja el formato de Salida'!$A$5:$D$900,4,FALSE)),0)/1000</f>
        <v>268.18642999999997</v>
      </c>
      <c r="I46" s="101">
        <f>E46-H46</f>
        <v>-12.16292999999996</v>
      </c>
      <c r="J46" s="98">
        <f>IFERROR(IF(VLOOKUP($A46,'[8]Escoja el formato de Salida'!$A$5:$D$900,4,FALSE)&lt;0,(VLOOKUP($A46,'[8]Escoja el formato de Salida'!$A$5:$D$900,4,FALSE))*-1,VLOOKUP($A46,'[8]Escoja el formato de Salida'!$A$5:$D$900,4,FALSE)),0)/1000</f>
        <v>303.99417</v>
      </c>
      <c r="K46" s="101">
        <f>H46-J46</f>
        <v>-35.807740000000024</v>
      </c>
      <c r="L46" s="98">
        <f>IFERROR(IF(VLOOKUP($A46,'[9]Escoja el formato de Salida'!$A$5:$D$900,4,FALSE)&lt;0,(VLOOKUP($A46,'[9]Escoja el formato de Salida'!$A$5:$D$900,4,FALSE))*-1,VLOOKUP($A46,'[9]Escoja el formato de Salida'!$A$5:$D$900,4,FALSE)),0)/1000</f>
        <v>319.01605000000001</v>
      </c>
      <c r="M46" s="101">
        <f>J46-L46</f>
        <v>-15.02188000000001</v>
      </c>
      <c r="N46" s="98">
        <f>IFERROR(IF(VLOOKUP($A46,'[10]Escoja el formato de Salida'!$A$5:$D$900,4,FALSE)&lt;0,(VLOOKUP($A46,'[10]Escoja el formato de Salida'!$A$5:$D$900,4,FALSE))*-1,VLOOKUP($A46,'[10]Escoja el formato de Salida'!$A$5:$D$900,4,FALSE)),0)/1000</f>
        <v>334.74084000000005</v>
      </c>
      <c r="O46" s="101">
        <f>L46-N46</f>
        <v>-15.724790000000041</v>
      </c>
      <c r="P46" s="98">
        <f>IFERROR(IF(VLOOKUP($A46,'[3]Escoja el formato de Salida'!$A$5:$D$900,4,FALSE)&lt;0,(VLOOKUP($A46,'[3]Escoja el formato de Salida'!$A$5:$D$900,4,FALSE))*-1,VLOOKUP($A46,'[3]Escoja el formato de Salida'!$A$5:$D$900,4,FALSE)),0)/1000</f>
        <v>355.04346999999996</v>
      </c>
      <c r="Q46" s="101">
        <f>N46-P46</f>
        <v>-20.302629999999908</v>
      </c>
      <c r="R46" s="98">
        <f>IFERROR(IF(VLOOKUP($A46,'[11]Escoja el formato de Salida'!$A$5:$D$900,4,FALSE)&lt;0,(VLOOKUP($A46,'[11]Escoja el formato de Salida'!$A$5:$D$900,4,FALSE))*-1,VLOOKUP($A46,'[11]Escoja el formato de Salida'!$A$5:$D$900,4,FALSE)),0)/1000</f>
        <v>376.03546999999998</v>
      </c>
      <c r="S46" s="101">
        <f>P46-R46</f>
        <v>-20.992000000000019</v>
      </c>
      <c r="T46" s="98">
        <f>IFERROR(IF(VLOOKUP($A46,'[12]Escoja el formato de Salida'!$A$5:$D$900,4,FALSE)&lt;0,(VLOOKUP($A46,'[12]Escoja el formato de Salida'!$A$5:$D$900,4,FALSE))*-1,VLOOKUP($A46,'[12]Escoja el formato de Salida'!$A$5:$D$900,4,FALSE)),0)/1000</f>
        <v>398.27628000000004</v>
      </c>
      <c r="U46" s="101">
        <f>R46-T46</f>
        <v>-22.240810000000067</v>
      </c>
      <c r="V46" s="98">
        <f>IFERROR(IF(VLOOKUP($A46,'[13]Escoja el formato de Salida'!$A$5:$D$900,4,FALSE)&lt;0,(VLOOKUP($A46,'[13]Escoja el formato de Salida'!$A$5:$D$900,4,FALSE))*-1,VLOOKUP($A46,'[13]Escoja el formato de Salida'!$A$5:$D$900,4,FALSE)),0)/1000</f>
        <v>539.82038999999997</v>
      </c>
      <c r="W46" s="101">
        <f>T46-V46</f>
        <v>-141.54410999999993</v>
      </c>
      <c r="X46" s="98">
        <f>IFERROR(IF(VLOOKUP($A46,'[14]Escoja el formato de Salida'!$A$5:$D$900,4,FALSE)&lt;0,(VLOOKUP($A46,'[14]Escoja el formato de Salida'!$A$5:$D$900,4,FALSE))*-1,VLOOKUP($A46,'[14]Escoja el formato de Salida'!$A$5:$D$900,4,FALSE)),0)/1000</f>
        <v>568.93907999999999</v>
      </c>
      <c r="Y46" s="101">
        <f>V46-X46</f>
        <v>-29.118690000000015</v>
      </c>
      <c r="Z46" s="98">
        <f>IFERROR(IF(VLOOKUP($A46,'[15]Escoja el formato de Salida'!$A$5:$D$900,4,FALSE)&lt;0,(VLOOKUP($A46,'[15]Escoja el formato de Salida'!$A$5:$D$900,4,FALSE))*-1,VLOOKUP($A46,'[15]Escoja el formato de Salida'!$A$5:$D$900,4,FALSE)),0)/1000</f>
        <v>600.70981000000006</v>
      </c>
      <c r="AA46" s="101">
        <f>X46-Z46</f>
        <v>-31.770730000000071</v>
      </c>
    </row>
    <row r="47" spans="1:27" ht="15" customHeight="1" x14ac:dyDescent="0.2">
      <c r="A47" s="79">
        <v>82</v>
      </c>
      <c r="B47" s="129" t="s">
        <v>23</v>
      </c>
      <c r="C47" s="98">
        <f>IFERROR(IF(VLOOKUP($A47,'[5]Escoja el formato de Salida'!$A$5:$D$900,4,FALSE)&lt;0,(VLOOKUP($A47,'[5]Escoja el formato de Salida'!$A$5:$D$900,4,FALSE))*-1,VLOOKUP($A47,'[5]Escoja el formato de Salida'!$A$5:$D$900,4,FALSE)),0)/1000</f>
        <v>6.74465</v>
      </c>
      <c r="D47" s="100"/>
      <c r="E47" s="98">
        <f>IFERROR(IF(VLOOKUP($A47,'[6]Escoja el formato de Salida'!$A$5:$D$900,4,FALSE)&lt;0,(VLOOKUP($A47,'[6]Escoja el formato de Salida'!$A$5:$D$900,4,FALSE))*-1,VLOOKUP($A47,'[6]Escoja el formato de Salida'!$A$5:$D$900,4,FALSE)),0)/1000</f>
        <v>14.645290000000001</v>
      </c>
      <c r="F47" s="100"/>
      <c r="G47" s="100">
        <f>C47-E47</f>
        <v>-7.900640000000001</v>
      </c>
      <c r="H47" s="98">
        <f>IFERROR(IF(VLOOKUP($A47,'[7]Escoja el formato de Salida'!$A$5:$D$900,4,FALSE)&lt;0,(VLOOKUP($A47,'[7]Escoja el formato de Salida'!$A$5:$D$900,4,FALSE))*-1,VLOOKUP($A47,'[7]Escoja el formato de Salida'!$A$5:$D$900,4,FALSE)),0)/1000</f>
        <v>28.838189999999997</v>
      </c>
      <c r="I47" s="101">
        <f>E47-H47</f>
        <v>-14.192899999999996</v>
      </c>
      <c r="J47" s="98">
        <f>IFERROR(IF(VLOOKUP($A47,'[8]Escoja el formato de Salida'!$A$5:$D$900,4,FALSE)&lt;0,(VLOOKUP($A47,'[8]Escoja el formato de Salida'!$A$5:$D$900,4,FALSE))*-1,VLOOKUP($A47,'[8]Escoja el formato de Salida'!$A$5:$D$900,4,FALSE)),0)/1000</f>
        <v>40.76146</v>
      </c>
      <c r="K47" s="101">
        <f>H47-J47</f>
        <v>-11.923270000000002</v>
      </c>
      <c r="L47" s="98">
        <f>IFERROR(IF(VLOOKUP($A47,'[9]Escoja el formato de Salida'!$A$5:$D$900,4,FALSE)&lt;0,(VLOOKUP($A47,'[9]Escoja el formato de Salida'!$A$5:$D$900,4,FALSE))*-1,VLOOKUP($A47,'[9]Escoja el formato de Salida'!$A$5:$D$900,4,FALSE)),0)/1000</f>
        <v>57.536089999999994</v>
      </c>
      <c r="M47" s="101">
        <f>J47-L47</f>
        <v>-16.774629999999995</v>
      </c>
      <c r="N47" s="98">
        <f>IFERROR(IF(VLOOKUP($A47,'[10]Escoja el formato de Salida'!$A$5:$D$900,4,FALSE)&lt;0,(VLOOKUP($A47,'[10]Escoja el formato de Salida'!$A$5:$D$900,4,FALSE))*-1,VLOOKUP($A47,'[10]Escoja el formato de Salida'!$A$5:$D$900,4,FALSE)),0)/1000</f>
        <v>73.31322999999999</v>
      </c>
      <c r="O47" s="101">
        <f>L47-N47</f>
        <v>-15.777139999999996</v>
      </c>
      <c r="P47" s="98">
        <f>IFERROR(IF(VLOOKUP($A47,'[3]Escoja el formato de Salida'!$A$5:$D$900,4,FALSE)&lt;0,(VLOOKUP($A47,'[3]Escoja el formato de Salida'!$A$5:$D$900,4,FALSE))*-1,VLOOKUP($A47,'[3]Escoja el formato de Salida'!$A$5:$D$900,4,FALSE)),0)/1000</f>
        <v>108.0959</v>
      </c>
      <c r="Q47" s="101">
        <f>N47-P47</f>
        <v>-34.78267000000001</v>
      </c>
      <c r="R47" s="98">
        <f>IFERROR(IF(VLOOKUP($A47,'[11]Escoja el formato de Salida'!$A$5:$D$900,4,FALSE)&lt;0,(VLOOKUP($A47,'[11]Escoja el formato de Salida'!$A$5:$D$900,4,FALSE))*-1,VLOOKUP($A47,'[11]Escoja el formato de Salida'!$A$5:$D$900,4,FALSE)),0)/1000</f>
        <v>128.32213000000002</v>
      </c>
      <c r="S47" s="101">
        <f>P47-R47</f>
        <v>-20.226230000000015</v>
      </c>
      <c r="T47" s="98">
        <f>IFERROR(IF(VLOOKUP($A47,'[12]Escoja el formato de Salida'!$A$5:$D$900,4,FALSE)&lt;0,(VLOOKUP($A47,'[12]Escoja el formato de Salida'!$A$5:$D$900,4,FALSE))*-1,VLOOKUP($A47,'[12]Escoja el formato de Salida'!$A$5:$D$900,4,FALSE)),0)/1000</f>
        <v>511.69853999999998</v>
      </c>
      <c r="U47" s="101">
        <f>R47-T47</f>
        <v>-383.37640999999996</v>
      </c>
      <c r="V47" s="98">
        <f>IFERROR(IF(VLOOKUP($A47,'[13]Escoja el formato de Salida'!$A$5:$D$900,4,FALSE)&lt;0,(VLOOKUP($A47,'[13]Escoja el formato de Salida'!$A$5:$D$900,4,FALSE))*-1,VLOOKUP($A47,'[13]Escoja el formato de Salida'!$A$5:$D$900,4,FALSE)),0)/1000</f>
        <v>541.47918000000004</v>
      </c>
      <c r="W47" s="101">
        <f>T47-V47</f>
        <v>-29.780640000000062</v>
      </c>
      <c r="X47" s="98">
        <f>IFERROR(IF(VLOOKUP($A47,'[14]Escoja el formato de Salida'!$A$5:$D$900,4,FALSE)&lt;0,(VLOOKUP($A47,'[14]Escoja el formato de Salida'!$A$5:$D$900,4,FALSE))*-1,VLOOKUP($A47,'[14]Escoja el formato de Salida'!$A$5:$D$900,4,FALSE)),0)/1000</f>
        <v>733.80355000000009</v>
      </c>
      <c r="Y47" s="101">
        <f>V47-X47</f>
        <v>-192.32437000000004</v>
      </c>
      <c r="Z47" s="98">
        <f>IFERROR(IF(VLOOKUP($A47,'[15]Escoja el formato de Salida'!$A$5:$D$900,4,FALSE)&lt;0,(VLOOKUP($A47,'[15]Escoja el formato de Salida'!$A$5:$D$900,4,FALSE))*-1,VLOOKUP($A47,'[15]Escoja el formato de Salida'!$A$5:$D$900,4,FALSE)),0)/1000</f>
        <v>194.37610999999998</v>
      </c>
      <c r="AA47" s="101">
        <f>X47-Z47</f>
        <v>539.42744000000016</v>
      </c>
    </row>
    <row r="48" spans="1:27" ht="3.75" customHeight="1" x14ac:dyDescent="0.2">
      <c r="B48" s="81"/>
      <c r="C48" s="99"/>
      <c r="D48" s="99"/>
      <c r="E48" s="99"/>
      <c r="F48" s="99"/>
      <c r="H48" s="99"/>
      <c r="I48" s="96"/>
      <c r="J48" s="99"/>
      <c r="K48" s="96"/>
      <c r="L48" s="99"/>
      <c r="M48" s="96"/>
      <c r="N48" s="99"/>
      <c r="O48" s="96"/>
      <c r="P48" s="99"/>
      <c r="Q48" s="96"/>
      <c r="R48" s="99"/>
      <c r="S48" s="96"/>
      <c r="T48" s="99"/>
      <c r="U48" s="96"/>
      <c r="V48" s="99"/>
      <c r="W48" s="96"/>
      <c r="X48" s="99"/>
      <c r="Y48" s="96"/>
      <c r="Z48" s="99"/>
      <c r="AA48" s="96"/>
    </row>
    <row r="49" spans="1:27" ht="14.25" customHeight="1" x14ac:dyDescent="0.2">
      <c r="B49" s="81"/>
      <c r="C49" s="102">
        <f>SUM(C46-C47)</f>
        <v>230.01509999999999</v>
      </c>
      <c r="D49" s="83"/>
      <c r="E49" s="102">
        <f>SUM(E46-E47)</f>
        <v>241.37821000000002</v>
      </c>
      <c r="F49" s="83"/>
      <c r="G49" s="103">
        <f>C49-E49</f>
        <v>-11.363110000000034</v>
      </c>
      <c r="H49" s="102">
        <f>SUM(H46-H47)</f>
        <v>239.34823999999998</v>
      </c>
      <c r="I49" s="105">
        <f>E49-H49</f>
        <v>2.0299700000000485</v>
      </c>
      <c r="J49" s="102">
        <f>SUM(J46-J47)</f>
        <v>263.23271</v>
      </c>
      <c r="K49" s="105">
        <f>H49-J49</f>
        <v>-23.884470000000022</v>
      </c>
      <c r="L49" s="102">
        <f>SUM(L46-L47)</f>
        <v>261.47996000000001</v>
      </c>
      <c r="M49" s="105">
        <f>J49-L49</f>
        <v>1.7527499999999918</v>
      </c>
      <c r="N49" s="102">
        <f>SUM(N46-N47)</f>
        <v>261.42761000000007</v>
      </c>
      <c r="O49" s="105">
        <f>L49-N49</f>
        <v>5.2349999999933061E-2</v>
      </c>
      <c r="P49" s="102">
        <f>SUM(P46-P47)</f>
        <v>246.94756999999996</v>
      </c>
      <c r="Q49" s="105">
        <f>N49-P49</f>
        <v>14.480040000000116</v>
      </c>
      <c r="R49" s="102">
        <f>SUM(R46-R47)</f>
        <v>247.71333999999996</v>
      </c>
      <c r="S49" s="105">
        <f>P49-R49</f>
        <v>-0.76577000000000339</v>
      </c>
      <c r="T49" s="102">
        <f>SUM(T46-T47)</f>
        <v>-113.42225999999994</v>
      </c>
      <c r="U49" s="105">
        <f>R49-T49</f>
        <v>361.1355999999999</v>
      </c>
      <c r="V49" s="102">
        <f>SUM(V46-V47)</f>
        <v>-1.6587900000000673</v>
      </c>
      <c r="W49" s="105">
        <f>T49-V49</f>
        <v>-111.76346999999987</v>
      </c>
      <c r="X49" s="102">
        <f>SUM(X46-X47)</f>
        <v>-164.8644700000001</v>
      </c>
      <c r="Y49" s="105">
        <f>V49-X49</f>
        <v>163.20568000000003</v>
      </c>
      <c r="Z49" s="102">
        <f>SUM(Z46-Z47)</f>
        <v>406.33370000000008</v>
      </c>
      <c r="AA49" s="105">
        <f>X49-Z49</f>
        <v>-571.19817000000012</v>
      </c>
    </row>
    <row r="50" spans="1:27" ht="7.5" customHeight="1" x14ac:dyDescent="0.2">
      <c r="B50" s="81"/>
      <c r="C50" s="99"/>
      <c r="D50" s="99"/>
      <c r="E50" s="99"/>
      <c r="F50" s="99"/>
      <c r="H50" s="99"/>
      <c r="I50" s="96"/>
      <c r="J50" s="99"/>
      <c r="K50" s="96"/>
      <c r="L50" s="99"/>
      <c r="M50" s="96"/>
      <c r="N50" s="99"/>
      <c r="O50" s="96"/>
      <c r="P50" s="99"/>
      <c r="Q50" s="96"/>
      <c r="R50" s="99"/>
      <c r="S50" s="96"/>
      <c r="T50" s="99"/>
      <c r="U50" s="96"/>
      <c r="V50" s="99"/>
      <c r="W50" s="96"/>
      <c r="X50" s="99"/>
      <c r="Y50" s="96"/>
      <c r="Z50" s="99"/>
      <c r="AA50" s="96"/>
    </row>
    <row r="51" spans="1:27" ht="15" customHeight="1" x14ac:dyDescent="0.2">
      <c r="B51" s="109" t="s">
        <v>108</v>
      </c>
      <c r="C51" s="110">
        <f>C42+C49</f>
        <v>2287.931129999999</v>
      </c>
      <c r="D51" s="110"/>
      <c r="E51" s="110">
        <f>E42+E49</f>
        <v>4178.4865999999993</v>
      </c>
      <c r="F51" s="110"/>
      <c r="G51" s="104">
        <f>C51-E51</f>
        <v>-1890.5554700000002</v>
      </c>
      <c r="H51" s="110">
        <f>H42+H49</f>
        <v>6269.8432499999999</v>
      </c>
      <c r="I51" s="111">
        <f>E51-H51</f>
        <v>-2091.3566500000006</v>
      </c>
      <c r="J51" s="110">
        <f>J42+J49</f>
        <v>8371.1279299999951</v>
      </c>
      <c r="K51" s="111">
        <f>H51-J51</f>
        <v>-2101.2846799999952</v>
      </c>
      <c r="L51" s="110">
        <f>L42+L49</f>
        <v>10280.324610000003</v>
      </c>
      <c r="M51" s="111">
        <f>J51-L51</f>
        <v>-1909.1966800000082</v>
      </c>
      <c r="N51" s="110">
        <f>N42+N49</f>
        <v>12127.226809999996</v>
      </c>
      <c r="O51" s="111">
        <f>L51-N51</f>
        <v>-1846.9021999999932</v>
      </c>
      <c r="P51" s="110">
        <f>P42+P49</f>
        <v>13993.912570000004</v>
      </c>
      <c r="Q51" s="111">
        <f>N51-P51</f>
        <v>-1866.6857600000076</v>
      </c>
      <c r="R51" s="110">
        <f>R42+R49</f>
        <v>15832.742240000001</v>
      </c>
      <c r="S51" s="111">
        <f>P51-R51</f>
        <v>-1838.8296699999973</v>
      </c>
      <c r="T51" s="110">
        <f>T42+T49</f>
        <v>17167.033730000003</v>
      </c>
      <c r="U51" s="111">
        <f>R51-T51</f>
        <v>-1334.2914900000014</v>
      </c>
      <c r="V51" s="110">
        <f>V42+V49</f>
        <v>18899.669839999991</v>
      </c>
      <c r="W51" s="111">
        <f>T51-V51</f>
        <v>-1732.6361099999885</v>
      </c>
      <c r="X51" s="110">
        <f>X42+X49</f>
        <v>20333.341819999998</v>
      </c>
      <c r="Y51" s="111">
        <f>V51-X51</f>
        <v>-1433.6719800000064</v>
      </c>
      <c r="Z51" s="110">
        <f>Z42+Z49</f>
        <v>23608.354659999997</v>
      </c>
      <c r="AA51" s="111">
        <f>X51-Z51</f>
        <v>-3275.0128399999994</v>
      </c>
    </row>
    <row r="52" spans="1:27" x14ac:dyDescent="0.2">
      <c r="A52" s="79">
        <v>83</v>
      </c>
      <c r="B52" s="116" t="s">
        <v>109</v>
      </c>
      <c r="C52" s="98">
        <f>IFERROR(IF(VLOOKUP($A52,'[5]Escoja el formato de Salida'!$A$5:$D$900,4,FALSE)&lt;0,(VLOOKUP($A52,'[5]Escoja el formato de Salida'!$A$5:$D$900,4,FALSE))*-1,VLOOKUP($A52,'[5]Escoja el formato de Salida'!$A$5:$D$900,4,FALSE)),0)/1000</f>
        <v>244.63461999999998</v>
      </c>
      <c r="D52" s="100"/>
      <c r="E52" s="98">
        <f>IFERROR(IF(VLOOKUP($A52,'[6]Escoja el formato de Salida'!$A$5:$D$900,4,FALSE)&lt;0,(VLOOKUP($A52,'[6]Escoja el formato de Salida'!$A$5:$D$900,4,FALSE))*-1,VLOOKUP($A52,'[6]Escoja el formato de Salida'!$A$5:$D$900,4,FALSE)),0)/1000</f>
        <v>428.05806000000001</v>
      </c>
      <c r="F52" s="100"/>
      <c r="G52" s="100">
        <f>C52-E52</f>
        <v>-183.42344000000003</v>
      </c>
      <c r="H52" s="98">
        <f>IFERROR(IF(VLOOKUP($A52,'[7]Escoja el formato de Salida'!$A$5:$D$900,4,FALSE)&lt;0,(VLOOKUP($A52,'[7]Escoja el formato de Salida'!$A$5:$D$900,4,FALSE))*-1,VLOOKUP($A52,'[7]Escoja el formato de Salida'!$A$5:$D$900,4,FALSE)),0)/1000</f>
        <v>640.12184999999999</v>
      </c>
      <c r="I52" s="101">
        <f>E52-H52</f>
        <v>-212.06378999999998</v>
      </c>
      <c r="J52" s="98">
        <f>IFERROR(IF(VLOOKUP($A52,'[8]Escoja el formato de Salida'!$A$5:$D$900,4,FALSE)&lt;0,(VLOOKUP($A52,'[8]Escoja el formato de Salida'!$A$5:$D$900,4,FALSE))*-1,VLOOKUP($A52,'[8]Escoja el formato de Salida'!$A$5:$D$900,4,FALSE)),0)/1000</f>
        <v>837.66995999999995</v>
      </c>
      <c r="K52" s="101">
        <f>H52-J52</f>
        <v>-197.54810999999995</v>
      </c>
      <c r="L52" s="98">
        <f>IFERROR(IF(VLOOKUP($A52,'[9]Escoja el formato de Salida'!$A$5:$D$900,4,FALSE)&lt;0,(VLOOKUP($A52,'[9]Escoja el formato de Salida'!$A$5:$D$900,4,FALSE))*-1,VLOOKUP($A52,'[9]Escoja el formato de Salida'!$A$5:$D$900,4,FALSE)),0)/1000</f>
        <v>988.68563000000006</v>
      </c>
      <c r="M52" s="101">
        <f>J52-L52</f>
        <v>-151.01567000000011</v>
      </c>
      <c r="N52" s="98">
        <f>IFERROR(IF(VLOOKUP($A52,'[10]Escoja el formato de Salida'!$A$5:$D$900,4,FALSE)&lt;0,(VLOOKUP($A52,'[10]Escoja el formato de Salida'!$A$5:$D$900,4,FALSE))*-1,VLOOKUP($A52,'[10]Escoja el formato de Salida'!$A$5:$D$900,4,FALSE)),0)/1000</f>
        <v>1142.7826299999999</v>
      </c>
      <c r="O52" s="101">
        <f>L52-N52</f>
        <v>-154.09699999999987</v>
      </c>
      <c r="P52" s="98">
        <f>IFERROR(IF(VLOOKUP($A52,'[3]Escoja el formato de Salida'!$A$5:$D$900,4,FALSE)&lt;0,(VLOOKUP($A52,'[3]Escoja el formato de Salida'!$A$5:$D$900,4,FALSE))*-1,VLOOKUP($A52,'[3]Escoja el formato de Salida'!$A$5:$D$900,4,FALSE)),0)/1000</f>
        <v>1288.44218</v>
      </c>
      <c r="Q52" s="101">
        <f>N52-P52</f>
        <v>-145.65955000000008</v>
      </c>
      <c r="R52" s="98">
        <f>IFERROR(IF(VLOOKUP($A52,'[11]Escoja el formato de Salida'!$A$5:$D$900,4,FALSE)&lt;0,(VLOOKUP($A52,'[11]Escoja el formato de Salida'!$A$5:$D$900,4,FALSE))*-1,VLOOKUP($A52,'[11]Escoja el formato de Salida'!$A$5:$D$900,4,FALSE)),0)/1000</f>
        <v>1458.0870199999999</v>
      </c>
      <c r="S52" s="101">
        <f>P52-R52</f>
        <v>-169.64483999999993</v>
      </c>
      <c r="T52" s="98">
        <f>IFERROR(IF(VLOOKUP($A52,'[12]Escoja el formato de Salida'!$A$5:$D$900,4,FALSE)&lt;0,(VLOOKUP($A52,'[12]Escoja el formato de Salida'!$A$5:$D$900,4,FALSE))*-1,VLOOKUP($A52,'[12]Escoja el formato de Salida'!$A$5:$D$900,4,FALSE)),0)/1000</f>
        <v>1458.0870199999999</v>
      </c>
      <c r="U52" s="101">
        <f>R52-T52</f>
        <v>0</v>
      </c>
      <c r="V52" s="98">
        <f>IFERROR(IF(VLOOKUP($A52,'[13]Escoja el formato de Salida'!$A$5:$D$900,4,FALSE)&lt;0,(VLOOKUP($A52,'[13]Escoja el formato de Salida'!$A$5:$D$900,4,FALSE))*-1,VLOOKUP($A52,'[13]Escoja el formato de Salida'!$A$5:$D$900,4,FALSE)),0)/1000</f>
        <v>1779.8439599999999</v>
      </c>
      <c r="W52" s="101">
        <f>T52-V52</f>
        <v>-321.75693999999999</v>
      </c>
      <c r="X52" s="98">
        <f>IFERROR(IF(VLOOKUP($A52,'[14]Escoja el formato de Salida'!$A$5:$D$900,4,FALSE)&lt;0,(VLOOKUP($A52,'[14]Escoja el formato de Salida'!$A$5:$D$900,4,FALSE))*-1,VLOOKUP($A52,'[14]Escoja el formato de Salida'!$A$5:$D$900,4,FALSE)),0)/1000</f>
        <v>1978.9375</v>
      </c>
      <c r="Y52" s="101">
        <f>V52-X52</f>
        <v>-199.09354000000008</v>
      </c>
      <c r="Z52" s="98">
        <f>IFERROR(IF(VLOOKUP($A52,'[15]Escoja el formato de Salida'!$A$5:$D$900,4,FALSE)&lt;0,(VLOOKUP($A52,'[15]Escoja el formato de Salida'!$A$5:$D$900,4,FALSE))*-1,VLOOKUP($A52,'[15]Escoja el formato de Salida'!$A$5:$D$900,4,FALSE)),0)/1000</f>
        <v>2334.6360099999997</v>
      </c>
      <c r="AA52" s="101">
        <f>X52-Z52</f>
        <v>-355.69850999999971</v>
      </c>
    </row>
    <row r="53" spans="1:27" hidden="1" x14ac:dyDescent="0.2">
      <c r="A53" s="79">
        <v>84</v>
      </c>
      <c r="B53" s="116" t="s">
        <v>110</v>
      </c>
      <c r="C53" s="98">
        <f>IFERROR(IF(VLOOKUP($A53,'[5]Escoja el formato de Salida'!$A$5:$D$900,4,FALSE)&lt;0,(VLOOKUP($A53,'[5]Escoja el formato de Salida'!$A$5:$D$900,4,FALSE))*-1,VLOOKUP($A53,'[5]Escoja el formato de Salida'!$A$5:$D$900,4,FALSE)),0)/1000</f>
        <v>0</v>
      </c>
      <c r="D53" s="100"/>
      <c r="E53" s="98">
        <f>IFERROR(IF(VLOOKUP($A53,'[6]Escoja el formato de Salida'!$A$5:$D$900,4,FALSE)&lt;0,(VLOOKUP($A53,'[6]Escoja el formato de Salida'!$A$5:$D$900,4,FALSE))*-1,VLOOKUP($A53,'[6]Escoja el formato de Salida'!$A$5:$D$900,4,FALSE)),0)/1000</f>
        <v>0</v>
      </c>
      <c r="F53" s="100"/>
      <c r="G53" s="100">
        <f>C53-E53</f>
        <v>0</v>
      </c>
      <c r="H53" s="98">
        <f>IFERROR(IF(VLOOKUP($A53,'[7]Escoja el formato de Salida'!$A$5:$D$900,4,FALSE)&lt;0,(VLOOKUP($A53,'[7]Escoja el formato de Salida'!$A$5:$D$900,4,FALSE))*-1,VLOOKUP($A53,'[7]Escoja el formato de Salida'!$A$5:$D$900,4,FALSE)),0)/1000</f>
        <v>0</v>
      </c>
      <c r="I53" s="101">
        <f>E53-H53</f>
        <v>0</v>
      </c>
      <c r="J53" s="98">
        <f>IFERROR(IF(VLOOKUP($A53,'[8]Escoja el formato de Salida'!$A$5:$D$900,4,FALSE)&lt;0,(VLOOKUP($A53,'[8]Escoja el formato de Salida'!$A$5:$D$900,4,FALSE))*-1,VLOOKUP($A53,'[8]Escoja el formato de Salida'!$A$5:$D$900,4,FALSE)),0)/1000</f>
        <v>0</v>
      </c>
      <c r="K53" s="101">
        <f>H53-J53</f>
        <v>0</v>
      </c>
      <c r="L53" s="98">
        <f>IFERROR(IF(VLOOKUP($A53,'[9]Escoja el formato de Salida'!$A$5:$D$900,4,FALSE)&lt;0,(VLOOKUP($A53,'[9]Escoja el formato de Salida'!$A$5:$D$900,4,FALSE))*-1,VLOOKUP($A53,'[9]Escoja el formato de Salida'!$A$5:$D$900,4,FALSE)),0)/1000</f>
        <v>0</v>
      </c>
      <c r="M53" s="101">
        <f>J53-L53</f>
        <v>0</v>
      </c>
      <c r="N53" s="98">
        <f>IFERROR(IF(VLOOKUP($A53,'[10]Escoja el formato de Salida'!$A$5:$D$900,4,FALSE)&lt;0,(VLOOKUP($A53,'[10]Escoja el formato de Salida'!$A$5:$D$900,4,FALSE))*-1,VLOOKUP($A53,'[10]Escoja el formato de Salida'!$A$5:$D$900,4,FALSE)),0)/1000</f>
        <v>0</v>
      </c>
      <c r="O53" s="101">
        <f>L53-N53</f>
        <v>0</v>
      </c>
      <c r="P53" s="98">
        <f>IFERROR(IF(VLOOKUP($A53,'[3]Escoja el formato de Salida'!$A$5:$D$900,4,FALSE)&lt;0,(VLOOKUP($A53,'[3]Escoja el formato de Salida'!$A$5:$D$900,4,FALSE))*-1,VLOOKUP($A53,'[3]Escoja el formato de Salida'!$A$5:$D$900,4,FALSE)),0)/1000</f>
        <v>0</v>
      </c>
      <c r="Q53" s="101">
        <f>N53-P53</f>
        <v>0</v>
      </c>
      <c r="R53" s="98">
        <f>IFERROR(IF(VLOOKUP($A53,'[11]Escoja el formato de Salida'!$A$5:$D$900,4,FALSE)&lt;0,(VLOOKUP($A53,'[11]Escoja el formato de Salida'!$A$5:$D$900,4,FALSE))*-1,VLOOKUP($A53,'[11]Escoja el formato de Salida'!$A$5:$D$900,4,FALSE)),0)/1000</f>
        <v>0</v>
      </c>
      <c r="S53" s="101">
        <f>P53-R53</f>
        <v>0</v>
      </c>
      <c r="T53" s="98">
        <f>IFERROR(IF(VLOOKUP($A53,'[12]Escoja el formato de Salida'!$A$5:$D$900,4,FALSE)&lt;0,(VLOOKUP($A53,'[12]Escoja el formato de Salida'!$A$5:$D$900,4,FALSE))*-1,VLOOKUP($A53,'[12]Escoja el formato de Salida'!$A$5:$D$900,4,FALSE)),0)/1000</f>
        <v>0</v>
      </c>
      <c r="U53" s="101">
        <f>R53-T53</f>
        <v>0</v>
      </c>
      <c r="V53" s="98">
        <f>IFERROR(IF(VLOOKUP($A53,'[13]Escoja el formato de Salida'!$A$5:$D$900,4,FALSE)&lt;0,(VLOOKUP($A53,'[13]Escoja el formato de Salida'!$A$5:$D$900,4,FALSE))*-1,VLOOKUP($A53,'[13]Escoja el formato de Salida'!$A$5:$D$900,4,FALSE)),0)/1000</f>
        <v>0</v>
      </c>
      <c r="W53" s="101">
        <f>T53-V53</f>
        <v>0</v>
      </c>
      <c r="X53" s="98">
        <f>IFERROR(IF(VLOOKUP($A53,'[14]Escoja el formato de Salida'!$A$5:$D$900,4,FALSE)&lt;0,(VLOOKUP($A53,'[14]Escoja el formato de Salida'!$A$5:$D$900,4,FALSE))*-1,VLOOKUP($A53,'[14]Escoja el formato de Salida'!$A$5:$D$900,4,FALSE)),0)/1000</f>
        <v>0</v>
      </c>
      <c r="Y53" s="101">
        <f>V53-X53</f>
        <v>0</v>
      </c>
      <c r="Z53" s="98">
        <f>IFERROR(IF(VLOOKUP($A53,'[15]Escoja el formato de Salida'!$A$5:$D$900,4,FALSE)&lt;0,(VLOOKUP($A53,'[15]Escoja el formato de Salida'!$A$5:$D$900,4,FALSE))*-1,VLOOKUP($A53,'[15]Escoja el formato de Salida'!$A$5:$D$900,4,FALSE)),0)/1000</f>
        <v>0</v>
      </c>
      <c r="AA53" s="101">
        <f>X53-Z53</f>
        <v>0</v>
      </c>
    </row>
    <row r="54" spans="1:27" ht="13.5" thickBot="1" x14ac:dyDescent="0.25">
      <c r="B54" s="131" t="s">
        <v>111</v>
      </c>
      <c r="C54" s="132">
        <f>SUM(C51-C52-C53)</f>
        <v>2043.296509999999</v>
      </c>
      <c r="D54" s="104"/>
      <c r="E54" s="132">
        <f>SUM(E51-E52-E53)</f>
        <v>3750.4285399999994</v>
      </c>
      <c r="F54" s="104"/>
      <c r="G54" s="132">
        <f>SUM(G51-G52)</f>
        <v>-1707.1320300000002</v>
      </c>
      <c r="H54" s="132">
        <f>SUM(H51-H52-H53)</f>
        <v>5629.7214000000004</v>
      </c>
      <c r="I54" s="133">
        <f>SUM(I51-I52)</f>
        <v>-1879.2928600000007</v>
      </c>
      <c r="J54" s="132">
        <f>SUM(J51-J52-J53)</f>
        <v>7533.4579699999949</v>
      </c>
      <c r="K54" s="133">
        <f>SUM(K51-K52)</f>
        <v>-1903.7365699999953</v>
      </c>
      <c r="L54" s="132">
        <f>SUM(L51-L52-L53)</f>
        <v>9291.6389800000034</v>
      </c>
      <c r="M54" s="133">
        <f>SUM(M51-M52)</f>
        <v>-1758.181010000008</v>
      </c>
      <c r="N54" s="132">
        <f>SUM(N51-N52-N53)</f>
        <v>10984.444179999997</v>
      </c>
      <c r="O54" s="133">
        <f>SUM(O51-O52)</f>
        <v>-1692.8051999999934</v>
      </c>
      <c r="P54" s="132">
        <f>SUM(P51-P52-P53)</f>
        <v>12705.470390000004</v>
      </c>
      <c r="Q54" s="133">
        <f>SUM(Q51-Q52)</f>
        <v>-1721.0262100000075</v>
      </c>
      <c r="R54" s="132">
        <f>SUM(R51-R52-R53)</f>
        <v>14374.655220000001</v>
      </c>
      <c r="S54" s="133">
        <f>SUM(S51-S52)</f>
        <v>-1669.1848299999974</v>
      </c>
      <c r="T54" s="132">
        <f>SUM(T51-T52-T53)</f>
        <v>15708.946710000004</v>
      </c>
      <c r="U54" s="133">
        <f>SUM(U51-U52)</f>
        <v>-1334.2914900000014</v>
      </c>
      <c r="V54" s="132">
        <f>SUM(V51-V52-V53)</f>
        <v>17119.825879999993</v>
      </c>
      <c r="W54" s="133">
        <f>SUM(W51-W52)</f>
        <v>-1410.8791699999886</v>
      </c>
      <c r="X54" s="132">
        <f>SUM(X51-X52-X53)</f>
        <v>18354.404319999998</v>
      </c>
      <c r="Y54" s="133">
        <f>SUM(Y51-Y52)</f>
        <v>-1234.5784400000064</v>
      </c>
      <c r="Z54" s="132">
        <f>SUM(Z51-Z52-Z53)</f>
        <v>21273.718649999999</v>
      </c>
      <c r="AA54" s="133">
        <f>SUM(AA51-AA52)</f>
        <v>-2919.3143299999997</v>
      </c>
    </row>
    <row r="55" spans="1:27" ht="13.5" hidden="1" customHeight="1" thickTop="1" x14ac:dyDescent="0.2">
      <c r="B55" s="116" t="s">
        <v>112</v>
      </c>
      <c r="C55" s="100">
        <v>852.4</v>
      </c>
      <c r="D55" s="100"/>
      <c r="E55" s="100">
        <v>820.5</v>
      </c>
      <c r="F55" s="100"/>
      <c r="G55" s="100">
        <f>C55-E55</f>
        <v>31.899999999999977</v>
      </c>
      <c r="H55" s="100">
        <v>852.4</v>
      </c>
      <c r="I55" s="101">
        <f>E55-H55</f>
        <v>-31.899999999999977</v>
      </c>
      <c r="J55" s="100">
        <v>852.4</v>
      </c>
      <c r="K55" s="101">
        <f>H55-J55</f>
        <v>0</v>
      </c>
      <c r="L55" s="100">
        <v>852.4</v>
      </c>
      <c r="M55" s="101">
        <f>J55-L55</f>
        <v>0</v>
      </c>
      <c r="N55" s="100">
        <v>852.4</v>
      </c>
      <c r="O55" s="101">
        <f>L55-N55</f>
        <v>0</v>
      </c>
      <c r="P55" s="100">
        <v>852.4</v>
      </c>
      <c r="Q55" s="101">
        <f>N55-P55</f>
        <v>0</v>
      </c>
      <c r="R55" s="100">
        <v>852.4</v>
      </c>
      <c r="S55" s="101">
        <f>P55-R55</f>
        <v>0</v>
      </c>
      <c r="T55" s="100">
        <v>852.4</v>
      </c>
      <c r="U55" s="101">
        <f>R55-T55</f>
        <v>0</v>
      </c>
      <c r="V55" s="100">
        <v>852.4</v>
      </c>
      <c r="W55" s="101">
        <f>T55-V55</f>
        <v>0</v>
      </c>
      <c r="X55" s="100">
        <v>852.4</v>
      </c>
      <c r="Y55" s="101">
        <f>V55-X55</f>
        <v>0</v>
      </c>
      <c r="Z55" s="100">
        <v>852.4</v>
      </c>
      <c r="AA55" s="101">
        <f>X55-Z55</f>
        <v>0</v>
      </c>
    </row>
    <row r="56" spans="1:27" ht="14.25" hidden="1" customHeight="1" thickTop="1" thickBot="1" x14ac:dyDescent="0.25">
      <c r="B56" s="116" t="s">
        <v>113</v>
      </c>
      <c r="C56" s="134">
        <f>SUM(C54-C55)</f>
        <v>1190.8965099999991</v>
      </c>
      <c r="D56" s="112"/>
      <c r="E56" s="134">
        <f>SUM(E54-E55)</f>
        <v>2929.9285399999994</v>
      </c>
      <c r="F56" s="99"/>
      <c r="G56" s="134">
        <f t="shared" ref="G56:AA56" si="23">SUM(G54-G55)</f>
        <v>-1739.0320300000003</v>
      </c>
      <c r="H56" s="134">
        <f t="shared" si="23"/>
        <v>4777.3214000000007</v>
      </c>
      <c r="I56" s="135">
        <f t="shared" si="23"/>
        <v>-1847.3928600000008</v>
      </c>
      <c r="J56" s="134">
        <f t="shared" si="23"/>
        <v>6681.0579699999953</v>
      </c>
      <c r="K56" s="135">
        <f t="shared" si="23"/>
        <v>-1903.7365699999953</v>
      </c>
      <c r="L56" s="134">
        <f t="shared" si="23"/>
        <v>8439.2389800000037</v>
      </c>
      <c r="M56" s="135">
        <f t="shared" si="23"/>
        <v>-1758.181010000008</v>
      </c>
      <c r="N56" s="134">
        <f t="shared" si="23"/>
        <v>10132.044179999997</v>
      </c>
      <c r="O56" s="135">
        <f t="shared" si="23"/>
        <v>-1692.8051999999934</v>
      </c>
      <c r="P56" s="134">
        <f t="shared" si="23"/>
        <v>11853.070390000004</v>
      </c>
      <c r="Q56" s="135">
        <f t="shared" si="23"/>
        <v>-1721.0262100000075</v>
      </c>
      <c r="R56" s="134">
        <f t="shared" si="23"/>
        <v>13522.255220000001</v>
      </c>
      <c r="S56" s="135">
        <f t="shared" si="23"/>
        <v>-1669.1848299999974</v>
      </c>
      <c r="T56" s="134">
        <f t="shared" si="23"/>
        <v>14856.546710000004</v>
      </c>
      <c r="U56" s="135">
        <f t="shared" si="23"/>
        <v>-1334.2914900000014</v>
      </c>
      <c r="V56" s="134">
        <f t="shared" si="23"/>
        <v>16267.425879999993</v>
      </c>
      <c r="W56" s="135">
        <f t="shared" si="23"/>
        <v>-1410.8791699999886</v>
      </c>
      <c r="X56" s="134">
        <f t="shared" si="23"/>
        <v>17502.004319999996</v>
      </c>
      <c r="Y56" s="135">
        <f t="shared" si="23"/>
        <v>-1234.5784400000064</v>
      </c>
      <c r="Z56" s="134">
        <f t="shared" si="23"/>
        <v>20421.318649999997</v>
      </c>
      <c r="AA56" s="135">
        <f t="shared" si="23"/>
        <v>-2919.3143299999997</v>
      </c>
    </row>
    <row r="57" spans="1:27" ht="14.25" hidden="1" thickTop="1" thickBot="1" x14ac:dyDescent="0.25">
      <c r="B57" s="136"/>
      <c r="C57" s="137"/>
      <c r="D57" s="137"/>
      <c r="E57" s="137"/>
      <c r="F57" s="137"/>
      <c r="G57" s="138"/>
      <c r="H57" s="137"/>
      <c r="I57" s="139"/>
      <c r="J57" s="137"/>
      <c r="K57" s="139"/>
      <c r="L57" s="137"/>
      <c r="M57" s="139"/>
      <c r="N57" s="137"/>
      <c r="O57" s="139"/>
      <c r="P57" s="137"/>
      <c r="Q57" s="139"/>
      <c r="R57" s="137"/>
      <c r="S57" s="139"/>
      <c r="T57" s="137"/>
      <c r="U57" s="139"/>
      <c r="V57" s="137"/>
      <c r="W57" s="139"/>
      <c r="X57" s="137"/>
      <c r="Y57" s="139"/>
      <c r="Z57" s="137"/>
      <c r="AA57" s="139"/>
    </row>
    <row r="58" spans="1:27" ht="9.75" hidden="1" customHeight="1" thickTop="1" thickBot="1" x14ac:dyDescent="0.25">
      <c r="B58" s="116"/>
      <c r="C58" s="100"/>
      <c r="D58" s="100"/>
      <c r="E58" s="100"/>
      <c r="F58" s="100"/>
      <c r="H58" s="100"/>
      <c r="I58" s="96"/>
      <c r="J58" s="100"/>
      <c r="K58" s="96"/>
      <c r="L58" s="100"/>
      <c r="M58" s="96"/>
      <c r="N58" s="100"/>
      <c r="O58" s="96"/>
      <c r="P58" s="100"/>
      <c r="Q58" s="96"/>
      <c r="R58" s="100"/>
      <c r="S58" s="96"/>
      <c r="T58" s="100"/>
      <c r="U58" s="96"/>
      <c r="V58" s="100"/>
      <c r="W58" s="96"/>
      <c r="X58" s="100"/>
      <c r="Y58" s="96"/>
      <c r="Z58" s="100"/>
      <c r="AA58" s="96"/>
    </row>
    <row r="59" spans="1:27" ht="14.25" hidden="1" customHeight="1" thickTop="1" thickBot="1" x14ac:dyDescent="0.25">
      <c r="B59" s="140"/>
      <c r="C59" s="127"/>
      <c r="D59" s="127"/>
      <c r="E59" s="127"/>
      <c r="F59" s="127"/>
      <c r="H59" s="127"/>
      <c r="I59" s="96"/>
      <c r="J59" s="127"/>
      <c r="K59" s="96"/>
      <c r="L59" s="127"/>
      <c r="M59" s="96"/>
      <c r="N59" s="127"/>
      <c r="O59" s="96"/>
      <c r="P59" s="127"/>
      <c r="Q59" s="96"/>
      <c r="R59" s="127"/>
      <c r="S59" s="96"/>
      <c r="T59" s="127"/>
      <c r="U59" s="96"/>
      <c r="V59" s="127"/>
      <c r="W59" s="96"/>
      <c r="X59" s="127"/>
      <c r="Y59" s="96"/>
      <c r="Z59" s="127"/>
      <c r="AA59" s="96"/>
    </row>
    <row r="60" spans="1:27" ht="14.25" thickTop="1" thickBot="1" x14ac:dyDescent="0.25">
      <c r="B60" s="142"/>
      <c r="C60" s="143"/>
      <c r="D60" s="143"/>
      <c r="E60" s="143"/>
      <c r="F60" s="143"/>
      <c r="G60" s="138"/>
      <c r="H60" s="143"/>
      <c r="I60" s="139"/>
      <c r="J60" s="143"/>
      <c r="K60" s="139"/>
      <c r="L60" s="143"/>
      <c r="M60" s="139"/>
      <c r="N60" s="143"/>
      <c r="O60" s="139"/>
      <c r="P60" s="143"/>
      <c r="Q60" s="139"/>
      <c r="R60" s="143"/>
      <c r="S60" s="139"/>
      <c r="T60" s="143"/>
      <c r="U60" s="139"/>
      <c r="V60" s="143"/>
      <c r="W60" s="139"/>
      <c r="X60" s="143"/>
      <c r="Y60" s="139"/>
      <c r="Z60" s="143"/>
      <c r="AA60" s="139"/>
    </row>
    <row r="61" spans="1:27" ht="11.45" customHeight="1" thickTop="1" x14ac:dyDescent="0.2">
      <c r="C61" s="127"/>
      <c r="D61" s="127"/>
      <c r="E61" s="127"/>
      <c r="F61" s="127"/>
      <c r="H61" s="127"/>
      <c r="J61" s="127"/>
    </row>
    <row r="62" spans="1:27" x14ac:dyDescent="0.2">
      <c r="C62" s="127"/>
      <c r="D62" s="127"/>
      <c r="E62" s="127"/>
      <c r="F62" s="127"/>
      <c r="H62" s="127"/>
      <c r="J62" s="127"/>
    </row>
  </sheetData>
  <mergeCells count="5">
    <mergeCell ref="B5:I5"/>
    <mergeCell ref="B1:AA1"/>
    <mergeCell ref="B2:AA2"/>
    <mergeCell ref="B3:AA3"/>
    <mergeCell ref="B4:AA4"/>
  </mergeCells>
  <hyperlinks>
    <hyperlink ref="B33" location="ING.OT.OPERAC.!D1" display="INGRESOS DE OTRAS OPERACIONES" xr:uid="{4305ACB6-E961-4CC3-9174-6216DDFAC0CB}"/>
    <hyperlink ref="B35" location="'COSTOS DE OT.OPERAC.'!D1" display="COSTOS DE OTRAS OPERACIONES" xr:uid="{498CEC47-91CB-4CEF-BEA6-0BF4F515BF4B}"/>
    <hyperlink ref="B46" location="'INGRESOS NO OPERAC.'!D1" display="INGRESOS" xr:uid="{6CFA5584-3A3D-4221-9228-E9839C71A4D9}"/>
    <hyperlink ref="B47" location="'GASTOS NO OPERAC.'!D1" display="GASTOS" xr:uid="{0DCC1A4A-A723-4B52-B960-74159BB36CC3}"/>
  </hyperlinks>
  <pageMargins left="0.59055118110236227" right="0.39370078740157483" top="0.74803149606299213" bottom="0.98425196850393704" header="0.51181102362204722" footer="0.51181102362204722"/>
  <pageSetup scale="93" fitToHeight="0" orientation="portrait" r:id="rId1"/>
  <headerFooter alignWithMargins="0">
    <oddFooter>&amp;LMCASTANEDA/DCONT/GP/DFO&amp;RPagina  2</oddFooter>
  </headerFooter>
  <colBreaks count="1" manualBreakCount="1">
    <brk id="9" max="1048575" man="1"/>
  </colBreaks>
  <ignoredErrors>
    <ignoredError sqref="L9:L5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BALANCE JUL 2023-2022</vt:lpstr>
      <vt:lpstr>BALANCE ANUAL (2)</vt:lpstr>
      <vt:lpstr>ESTAD.RESULT. JUL 2023-2022</vt:lpstr>
      <vt:lpstr>BALANCE JUL Y JUN 2023</vt:lpstr>
      <vt:lpstr>EST RESUL JUL Y JUN 2023</vt:lpstr>
      <vt:lpstr>CIFRAS ESTAD.RESULT. ABR</vt:lpstr>
      <vt:lpstr>CIFRAS ESTAD.RESULT. MAY 2023</vt:lpstr>
      <vt:lpstr>'BALANCE JUL 2023-2022'!Área_de_impresión</vt:lpstr>
      <vt:lpstr>'BALANCE JUL Y JUN 2023'!Área_de_impresión</vt:lpstr>
      <vt:lpstr>'CIFRAS ESTAD.RESULT. ABR'!Área_de_impresión</vt:lpstr>
      <vt:lpstr>'CIFRAS ESTAD.RESULT. MAY 2023'!Área_de_impresión</vt:lpstr>
      <vt:lpstr>'EST RESUL JUL Y JUN 2023'!Área_de_impresión</vt:lpstr>
      <vt:lpstr>'ESTAD.RESULT. JUL 2023-2022'!Área_de_impresión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Rómulo Escobar Guzmán</dc:creator>
  <cp:lastModifiedBy>Iris Esmeralda Arabia de Martell</cp:lastModifiedBy>
  <cp:lastPrinted>2023-06-14T17:04:36Z</cp:lastPrinted>
  <dcterms:created xsi:type="dcterms:W3CDTF">2023-04-28T15:07:32Z</dcterms:created>
  <dcterms:modified xsi:type="dcterms:W3CDTF">2023-08-11T15:54:16Z</dcterms:modified>
</cp:coreProperties>
</file>