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40.66\Finanzas\3.Vida\Año 2024\EE FF BVES\Mensuales\2024\6. Junio\"/>
    </mc:Choice>
  </mc:AlternateContent>
  <xr:revisionPtr revIDLastSave="0" documentId="13_ncr:1_{6954A454-F77C-480B-BAEB-C8CA6B4FCA0D}" xr6:coauthVersionLast="47" xr6:coauthVersionMax="47" xr10:uidLastSave="{00000000-0000-0000-0000-000000000000}"/>
  <bookViews>
    <workbookView xWindow="-120" yWindow="-120" windowWidth="29040" windowHeight="15720" xr2:uid="{9D480ACA-7BC6-4533-892A-150E75AAEC03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C53" i="1"/>
  <c r="C51" i="1"/>
  <c r="C50" i="1"/>
  <c r="C49" i="1"/>
  <c r="D54" i="1" s="1"/>
  <c r="C44" i="1"/>
  <c r="C43" i="1"/>
  <c r="D45" i="1" s="1"/>
  <c r="C40" i="1"/>
  <c r="C39" i="1"/>
  <c r="D41" i="1" s="1"/>
  <c r="C36" i="1"/>
  <c r="C35" i="1"/>
  <c r="C34" i="1"/>
  <c r="D37" i="1" s="1"/>
  <c r="C31" i="1"/>
  <c r="C30" i="1"/>
  <c r="C29" i="1"/>
  <c r="C28" i="1"/>
  <c r="C27" i="1"/>
  <c r="D32" i="1" s="1"/>
  <c r="D46" i="1" s="1"/>
  <c r="D56" i="1" s="1"/>
  <c r="C21" i="1"/>
  <c r="D22" i="1" s="1"/>
  <c r="C18" i="1"/>
  <c r="C17" i="1"/>
  <c r="C16" i="1"/>
  <c r="D19" i="1" s="1"/>
  <c r="F20" i="1" s="1"/>
  <c r="C13" i="1"/>
  <c r="C12" i="1"/>
  <c r="C11" i="1"/>
  <c r="C10" i="1"/>
  <c r="C9" i="1"/>
  <c r="C8" i="1"/>
  <c r="D14" i="1" s="1"/>
  <c r="D25" i="2" l="1"/>
  <c r="D32" i="2" s="1"/>
  <c r="D36" i="2" s="1"/>
  <c r="D40" i="2" s="1"/>
  <c r="D23" i="1"/>
  <c r="G56" i="1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<sst xmlns="http://schemas.openxmlformats.org/spreadsheetml/2006/main" count="88" uniqueCount="82">
  <si>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</si>
  <si>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30 de Junio de 2024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</si>
  <si>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</si>
  <si>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</si>
  <si>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</si>
  <si>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</si>
  <si>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</si>
  <si>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</si>
  <si>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</si>
  <si>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</si>
  <si>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</si>
  <si>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</si>
  <si>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</si>
  <si>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</si>
  <si>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</si>
  <si>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</si>
  <si>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</si>
  <si>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</si>
  <si>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</si>
  <si>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</si>
  <si>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</si>
  <si>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</si>
  <si>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</si>
  <si>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</si>
  <si>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</si>
  <si>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</si>
  <si>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</si>
  <si>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</si>
  <si>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</si>
  <si>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</si>
  <si>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</si>
  <si>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</si>
  <si>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</si>
  <si>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</si>
  <si>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</si>
  <si>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</si>
  <si>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</si>
  <si>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</si>
  <si>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</si>
  <si>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</si>
  <si>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</si>
  <si>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</si>
  <si>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</si>
  <si>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</si>
  <si>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</si>
  <si>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</si>
  <si>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</si>
  <si>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</si>
  <si>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</si>
  <si>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</si>
  <si>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</si>
  <si>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</si>
  <si>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Izela Anabell Olivares</t>
  </si>
  <si>
    <t>Gerente General</t>
  </si>
  <si>
    <t>Contador General</t>
  </si>
  <si>
    <t>Estado de Resultados del 1 de Enero al 30 de Junio de 2024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</si>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</sst>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40.66\Finanzas\3.Vida\A&#241;o%202024\Estados%20Financieros%20AVida\EF%20ATLANTIDA%20VIDA%20062024.xlsx" TargetMode="External"/><Relationship Id="rId1" Type="http://schemas.openxmlformats.org/officeDocument/2006/relationships/externalLinkPath" Target="/3.Vida/A&#241;o%202024/Estados%20Financieros%20AVida/EF%20ATLANTIDA%20VIDA%2006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"/>
      <sheetName val="BG1"/>
      <sheetName val="BG"/>
      <sheetName val="BGv3"/>
      <sheetName val="BGvM"/>
      <sheetName val="BGvM2"/>
      <sheetName val="ER1"/>
      <sheetName val="ER"/>
      <sheetName val="ERv3"/>
      <sheetName val="ERvM"/>
      <sheetName val="ERvM2"/>
    </sheetNames>
    <sheetDataSet>
      <sheetData sheetId="0">
        <row r="4">
          <cell r="H4">
            <v>0</v>
          </cell>
        </row>
        <row r="17">
          <cell r="H17">
            <v>0</v>
          </cell>
        </row>
        <row r="27">
          <cell r="H27">
            <v>2252490.6800000002</v>
          </cell>
        </row>
        <row r="34">
          <cell r="H34">
            <v>0</v>
          </cell>
        </row>
        <row r="39">
          <cell r="H39">
            <v>19416083.539999999</v>
          </cell>
        </row>
        <row r="134">
          <cell r="H134">
            <v>1481811.72</v>
          </cell>
        </row>
        <row r="360">
          <cell r="H360">
            <v>540218.02</v>
          </cell>
        </row>
        <row r="706">
          <cell r="H706">
            <v>728708.49</v>
          </cell>
        </row>
        <row r="764">
          <cell r="H764">
            <v>0</v>
          </cell>
        </row>
        <row r="783">
          <cell r="H783">
            <v>68239.11</v>
          </cell>
        </row>
        <row r="808">
          <cell r="H808">
            <v>213882.58</v>
          </cell>
        </row>
        <row r="818">
          <cell r="H818">
            <v>180885.88</v>
          </cell>
        </row>
        <row r="826">
          <cell r="H826">
            <v>370740.74</v>
          </cell>
        </row>
        <row r="830">
          <cell r="H830">
            <v>0</v>
          </cell>
        </row>
        <row r="832">
          <cell r="H832">
            <v>0</v>
          </cell>
        </row>
        <row r="839">
          <cell r="H839">
            <v>0</v>
          </cell>
        </row>
        <row r="840">
          <cell r="H840">
            <v>0</v>
          </cell>
        </row>
        <row r="842">
          <cell r="H842">
            <v>-2051.4699999999998</v>
          </cell>
        </row>
        <row r="893">
          <cell r="H893">
            <v>-17864.080000000002</v>
          </cell>
        </row>
        <row r="910">
          <cell r="H910">
            <v>-1178.29</v>
          </cell>
        </row>
        <row r="927">
          <cell r="H927">
            <v>-66178.47</v>
          </cell>
        </row>
        <row r="930">
          <cell r="H930">
            <v>0</v>
          </cell>
        </row>
        <row r="933">
          <cell r="H933">
            <v>0</v>
          </cell>
        </row>
        <row r="986">
          <cell r="H986">
            <v>0</v>
          </cell>
        </row>
        <row r="1055">
          <cell r="H1055">
            <v>-921904.18</v>
          </cell>
        </row>
        <row r="1124">
          <cell r="H1124">
            <v>0</v>
          </cell>
        </row>
        <row r="1159">
          <cell r="H1159">
            <v>0</v>
          </cell>
        </row>
        <row r="1177">
          <cell r="H1177">
            <v>0</v>
          </cell>
        </row>
        <row r="1603">
          <cell r="H1603">
            <v>0</v>
          </cell>
        </row>
        <row r="1655">
          <cell r="H1655">
            <v>0</v>
          </cell>
        </row>
        <row r="1672">
          <cell r="H1672">
            <v>-8132441.0599999996</v>
          </cell>
        </row>
        <row r="1694">
          <cell r="H1694">
            <v>-30650.720000000001</v>
          </cell>
        </row>
        <row r="1716">
          <cell r="H1716">
            <v>-1571914.92</v>
          </cell>
        </row>
        <row r="1773">
          <cell r="H1773">
            <v>0</v>
          </cell>
        </row>
        <row r="1799">
          <cell r="H1799">
            <v>0</v>
          </cell>
        </row>
        <row r="1829">
          <cell r="H1829">
            <v>-102836.71</v>
          </cell>
        </row>
        <row r="1854">
          <cell r="H1854">
            <v>-263557.12</v>
          </cell>
        </row>
        <row r="1909">
          <cell r="H1909">
            <v>-126283.68</v>
          </cell>
        </row>
        <row r="1916">
          <cell r="H1916">
            <v>0</v>
          </cell>
        </row>
        <row r="1944">
          <cell r="H1944">
            <v>-11015000</v>
          </cell>
        </row>
        <row r="1953">
          <cell r="H1953">
            <v>-740572.54</v>
          </cell>
        </row>
        <row r="1959">
          <cell r="H1959">
            <v>-340609.02</v>
          </cell>
        </row>
        <row r="1969">
          <cell r="H1969">
            <v>-1597741.02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ADD3D-F125-4498-9C1B-948D3DCB72EC}">
  <sheetPr>
    <tabColor theme="0" tint="-0.249977111117893"/>
  </sheetPr>
  <dimension ref="A1:O1982"/>
  <sheetViews>
    <sheetView showGridLines="0" tabSelected="1" zoomScaleNormal="100" workbookViewId="0">
      <selection activeCell="F6" sqref="F6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f>+[1]Balanza!H4+[1]Balanza!H27+[1]Balanza!H34</f>
        <v>2252490.6800000002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f>+[1]Balanza!H17</f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f>+[1]Balanza!H39</f>
        <v>19416083.539999999</v>
      </c>
      <c r="D10" s="12"/>
      <c r="G10" s="8"/>
    </row>
    <row r="11" spans="1:10" s="6" customFormat="1" ht="12.95" customHeight="1" x14ac:dyDescent="0.2">
      <c r="A11" s="11" t="s">
        <v>8</v>
      </c>
      <c r="C11" s="13">
        <f>+[1]Balanza!H134</f>
        <v>1481811.72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f>+[1]Balanza!H360</f>
        <v>540218.02</v>
      </c>
      <c r="D12" s="8"/>
      <c r="G12" s="8"/>
    </row>
    <row r="13" spans="1:10" s="6" customFormat="1" ht="12.95" customHeight="1" x14ac:dyDescent="0.2">
      <c r="A13" s="11" t="s">
        <v>10</v>
      </c>
      <c r="C13" s="13">
        <f>+[1]Balanza!H706</f>
        <v>728708.49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24419312.449999996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f>[1]Balanza!H832+[1]Balanza!H840</f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f>+[1]Balanza!H764</f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f>+[1]Balanza!H808+[1]Balanza!H818+[1]Balanza!H826+[1]Balanza!H830+[1]Balanza!H839</f>
        <v>765509.2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765509.2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>
        <f>+D19+D22</f>
        <v>833748.30999999994</v>
      </c>
      <c r="H20" s="16"/>
    </row>
    <row r="21" spans="1:15" s="6" customFormat="1" ht="12.95" customHeight="1" x14ac:dyDescent="0.2">
      <c r="A21" s="6" t="s">
        <v>18</v>
      </c>
      <c r="C21" s="20">
        <f>+[1]Balanza!H783</f>
        <v>68239.11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68239.11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25253060.759999994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f>+[1]Balanza!H842*-1</f>
        <v>2051.4699999999998</v>
      </c>
      <c r="D27" s="8"/>
    </row>
    <row r="28" spans="1:15" s="6" customFormat="1" ht="12.95" hidden="1" customHeight="1" x14ac:dyDescent="0.2">
      <c r="A28" s="11" t="s">
        <v>25</v>
      </c>
      <c r="C28" s="27">
        <f>+[1]Balanza!H1773*-1</f>
        <v>0</v>
      </c>
      <c r="D28" s="8"/>
      <c r="G28" s="8"/>
    </row>
    <row r="29" spans="1:15" s="6" customFormat="1" ht="12.95" customHeight="1" x14ac:dyDescent="0.2">
      <c r="A29" s="11" t="s">
        <v>26</v>
      </c>
      <c r="C29" s="27">
        <f>([1]Balanza!H1716*-1)</f>
        <v>1571914.92</v>
      </c>
      <c r="D29" s="8"/>
    </row>
    <row r="30" spans="1:15" s="6" customFormat="1" ht="12.95" customHeight="1" x14ac:dyDescent="0.2">
      <c r="A30" s="11" t="s">
        <v>27</v>
      </c>
      <c r="C30" s="27">
        <f>+[1]Balanza!H1829*-1</f>
        <v>102836.71</v>
      </c>
      <c r="D30" s="8"/>
    </row>
    <row r="31" spans="1:15" s="6" customFormat="1" ht="12.95" hidden="1" customHeight="1" x14ac:dyDescent="0.2">
      <c r="A31" s="6" t="s">
        <v>28</v>
      </c>
      <c r="C31" s="27">
        <f>+[1]Balanza!H1799*-1</f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1676803.0999999999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f>+[1]Balanza!H1854*-1</f>
        <v>263557.12</v>
      </c>
      <c r="D34" s="12"/>
    </row>
    <row r="35" spans="1:8" s="6" customFormat="1" ht="12.95" customHeight="1" x14ac:dyDescent="0.2">
      <c r="A35" s="25" t="s">
        <v>32</v>
      </c>
      <c r="C35" s="27">
        <f>+[1]Balanza!H1909*-1</f>
        <v>126283.68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f>+[1]Balanza!H1916*-1</f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389840.8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customHeight="1" x14ac:dyDescent="0.2">
      <c r="A39" s="6" t="s">
        <v>35</v>
      </c>
      <c r="C39" s="27">
        <f>([1]Balanza!H893*-1)+([1]Balanza!H986*-1)</f>
        <v>17864.080000000002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f>([1]Balanza!H910*-1)+([1]Balanza!H927*-1)+([1]Balanza!H930*-1)+([1]Balanza!H933*-1)+([1]Balanza!H1055*-1)+([1]Balanza!H1124*-1)+([1]Balanza!H1159*-1)+([1]Balanza!H1177*-1)+([1]Balanza!H1603*-1)+([1]Balanza!H1655*-1)</f>
        <v>989260.94000000006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1007125.02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f>+[1]Balanza!H1672*-1</f>
        <v>8132441.0599999996</v>
      </c>
    </row>
    <row r="44" spans="1:8" s="6" customFormat="1" ht="12.95" customHeight="1" x14ac:dyDescent="0.2">
      <c r="A44" s="6" t="s">
        <v>40</v>
      </c>
      <c r="C44" s="20">
        <f>+[1]Balanza!H1694*-1</f>
        <v>30650.720000000001</v>
      </c>
    </row>
    <row r="45" spans="1:8" s="6" customFormat="1" ht="12.95" customHeight="1" x14ac:dyDescent="0.2">
      <c r="A45" s="21" t="s">
        <v>41</v>
      </c>
      <c r="C45" s="12"/>
      <c r="D45" s="32">
        <f>SUM(C43:C44)</f>
        <v>8163091.7799999993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11236860.699999999</v>
      </c>
    </row>
    <row r="47" spans="1:8" s="6" customFormat="1" ht="12.95" hidden="1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f>([1]Balanza!H1944)*-1</f>
        <v>11015000</v>
      </c>
      <c r="D49" s="12"/>
    </row>
    <row r="50" spans="1:7" s="6" customFormat="1" ht="12.95" customHeight="1" x14ac:dyDescent="0.2">
      <c r="A50" s="6" t="s">
        <v>45</v>
      </c>
      <c r="C50" s="13">
        <f>([1]Balanza!H1953)*-1</f>
        <v>740572.54</v>
      </c>
      <c r="D50" s="12"/>
    </row>
    <row r="51" spans="1:7" s="6" customFormat="1" ht="12.95" customHeight="1" x14ac:dyDescent="0.2">
      <c r="A51" s="6" t="s">
        <v>46</v>
      </c>
      <c r="C51" s="13">
        <f>([1]Balanza!H1959)*-1</f>
        <v>340609.02</v>
      </c>
      <c r="D51" s="12"/>
    </row>
    <row r="52" spans="1:7" s="6" customFormat="1" ht="12.95" customHeight="1" x14ac:dyDescent="0.2">
      <c r="A52" s="6" t="s">
        <v>47</v>
      </c>
      <c r="C52" s="13">
        <v>322277.48</v>
      </c>
      <c r="D52" s="12"/>
    </row>
    <row r="53" spans="1:7" s="6" customFormat="1" ht="12.95" customHeight="1" x14ac:dyDescent="0.2">
      <c r="A53" s="6" t="s">
        <v>48</v>
      </c>
      <c r="C53" s="17">
        <f>([1]Balanza!H1969)*-1</f>
        <v>1597741.02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14016200.059999999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25253060.759999998</v>
      </c>
      <c r="G56" s="33">
        <f>+D23-D56</f>
        <v>0</v>
      </c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C0FD7-3EEB-4660-A42A-0C9E4577CC61}">
  <sheetPr>
    <tabColor theme="0" tint="-0.249977111117893"/>
  </sheetPr>
  <dimension ref="A2:N1871"/>
  <sheetViews>
    <sheetView showGridLines="0" zoomScaleNormal="100" workbookViewId="0">
      <selection activeCell="E15" sqref="E15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6" width="14" customWidth="1"/>
    <col min="7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1842418.4500000002</v>
      </c>
      <c r="F9" s="47"/>
      <c r="I9" s="48"/>
    </row>
    <row r="10" spans="1:9" ht="14.1" customHeight="1" x14ac:dyDescent="0.25">
      <c r="B10" s="44"/>
      <c r="C10" s="45" t="s">
        <v>58</v>
      </c>
      <c r="D10" s="46">
        <v>4334030.13</v>
      </c>
      <c r="F10" s="47"/>
      <c r="I10" s="49"/>
    </row>
    <row r="11" spans="1:9" ht="14.1" customHeight="1" x14ac:dyDescent="0.25">
      <c r="B11" s="44"/>
      <c r="C11" s="45" t="s">
        <v>59</v>
      </c>
      <c r="D11" s="46">
        <v>360417.3</v>
      </c>
      <c r="F11" s="47"/>
      <c r="I11" s="40"/>
    </row>
    <row r="12" spans="1:9" ht="14.1" customHeight="1" x14ac:dyDescent="0.25">
      <c r="B12" s="44"/>
      <c r="C12" s="45" t="s">
        <v>60</v>
      </c>
      <c r="D12" s="46">
        <v>82671.53</v>
      </c>
      <c r="F12" s="47"/>
      <c r="I12" s="41"/>
    </row>
    <row r="13" spans="1:9" ht="14.1" customHeight="1" x14ac:dyDescent="0.25">
      <c r="A13" s="50"/>
      <c r="B13" s="6"/>
      <c r="C13" s="45" t="s">
        <v>61</v>
      </c>
      <c r="D13" s="46">
        <v>775602.26</v>
      </c>
      <c r="E13" s="6"/>
      <c r="F13" s="47"/>
      <c r="I13" s="41"/>
    </row>
    <row r="14" spans="1:9" s="6" customFormat="1" ht="14.1" customHeight="1" x14ac:dyDescent="0.25">
      <c r="B14" s="51" t="s">
        <v>62</v>
      </c>
      <c r="C14" s="51"/>
      <c r="D14" s="14">
        <f>SUM(D9:D13)</f>
        <v>7395139.6699999999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64</v>
      </c>
      <c r="D17" s="46">
        <v>3984372.84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65</v>
      </c>
      <c r="D18" s="46">
        <v>534798.31999999995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66</v>
      </c>
      <c r="D19" s="46">
        <v>1391400.15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67</v>
      </c>
      <c r="D20" s="46">
        <v>271763.83</v>
      </c>
      <c r="F20" s="47"/>
      <c r="G20" s="26"/>
      <c r="I20" s="54"/>
    </row>
    <row r="21" spans="1:9" s="6" customFormat="1" ht="14.1" customHeight="1" x14ac:dyDescent="0.25">
      <c r="A21" s="50"/>
      <c r="B21" s="51" t="s">
        <v>68</v>
      </c>
      <c r="C21" s="51"/>
      <c r="D21" s="55">
        <f>SUM(D17:D20)</f>
        <v>6182335.1400000006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69</v>
      </c>
      <c r="C23" s="51"/>
      <c r="D23" s="15">
        <v>53178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70</v>
      </c>
      <c r="C25" s="51"/>
      <c r="D25" s="58">
        <f>+D14-D21-D23</f>
        <v>1159626.5299999993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71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72</v>
      </c>
      <c r="D28" s="46">
        <v>16163.14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73</v>
      </c>
      <c r="D29" s="46">
        <v>911807.16999999993</v>
      </c>
      <c r="E29" s="59"/>
      <c r="F29" s="47"/>
      <c r="G29" s="26"/>
      <c r="I29" s="41"/>
    </row>
    <row r="30" spans="1:9" s="6" customFormat="1" ht="14.1" customHeight="1" x14ac:dyDescent="0.25">
      <c r="B30" s="51" t="s">
        <v>74</v>
      </c>
      <c r="C30" s="51"/>
      <c r="D30" s="61">
        <f>SUM(D28:D29)</f>
        <v>927970.30999999994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75</v>
      </c>
      <c r="D32" s="63">
        <f>+D25-D30</f>
        <v>231656.21999999939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76</v>
      </c>
      <c r="D34" s="65">
        <v>236345.72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77</v>
      </c>
      <c r="D36" s="28">
        <f>+D32+D34</f>
        <v>468001.93999999936</v>
      </c>
      <c r="F36" s="47"/>
      <c r="I36" s="64"/>
    </row>
    <row r="37" spans="1:11" s="6" customFormat="1" ht="14.1" customHeight="1" x14ac:dyDescent="0.25">
      <c r="B37" s="21"/>
      <c r="D37" s="12"/>
      <c r="F37" s="47"/>
      <c r="I37" s="64"/>
    </row>
    <row r="38" spans="1:11" s="6" customFormat="1" ht="14.1" customHeight="1" x14ac:dyDescent="0.25">
      <c r="B38" s="21" t="s">
        <v>78</v>
      </c>
      <c r="D38" s="20">
        <v>145724.46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79</v>
      </c>
      <c r="D40" s="67">
        <f>+D36-D38</f>
        <v>322277.4799999994</v>
      </c>
      <c r="F40" s="10"/>
      <c r="G40" s="18"/>
      <c r="K40" s="26"/>
    </row>
    <row r="41" spans="1:11" s="6" customFormat="1" ht="14.1" customHeight="1" thickTop="1" x14ac:dyDescent="0.2">
      <c r="D41" s="68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80</v>
      </c>
      <c r="D48" s="34" t="s">
        <v>52</v>
      </c>
    </row>
    <row r="49" spans="3:7" s="6" customFormat="1" ht="12.95" customHeight="1" x14ac:dyDescent="0.2">
      <c r="C49" s="70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2024-07-09T17:30:15Z</dcterms:created>
  <dcterms:modified xsi:type="dcterms:W3CDTF">2024-07-09T17:39:10Z</dcterms:modified>
</cp:coreProperties>
</file>