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1_{3BA35B79-96AD-4855-88E1-508A1F288EF9}" xr6:coauthVersionLast="47" xr6:coauthVersionMax="47" xr10:uidLastSave="{00000000-0000-0000-0000-000000000000}"/>
  <bookViews>
    <workbookView xWindow="-120" yWindow="-120" windowWidth="20730" windowHeight="11160" xr2:uid="{8A6191CE-9B1D-4642-8834-5E2A558CBA73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'01-BG'!$B$1:$D$69</definedName>
    <definedName name="_xlnm.Print_Area" localSheetId="1">'01-ER'!$B$1:$D$71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40" i="2"/>
  <c r="D33" i="2"/>
  <c r="D15" i="2"/>
  <c r="D9" i="2"/>
  <c r="D54" i="1"/>
  <c r="D51" i="1"/>
  <c r="D47" i="1"/>
  <c r="D44" i="1"/>
  <c r="D58" i="1"/>
  <c r="D37" i="1"/>
  <c r="D15" i="1"/>
  <c r="D12" i="1"/>
  <c r="D26" i="1"/>
  <c r="D21" i="2" l="1"/>
  <c r="D28" i="2" s="1"/>
  <c r="D38" i="2" s="1"/>
  <c r="D46" i="2" s="1"/>
  <c r="D50" i="2" s="1"/>
  <c r="D59" i="2" s="1"/>
  <c r="D59" i="1"/>
</calcChain>
</file>

<file path=xl/sharedStrings.xml><?xml version="1.0" encoding="utf-8"?>
<sst xmlns="http://schemas.openxmlformats.org/spreadsheetml/2006/main" count="103" uniqueCount="91">
  <si>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</si>
  <si>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</si>
  <si>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</si>
  <si>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</si>
  <si>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</si>
  <si>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</si>
  <si>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</si>
  <si>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</si>
  <si>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</si>
  <si>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</si>
  <si>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</si>
  <si>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</si>
  <si>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</si>
  <si>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</si>
  <si>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</si>
  <si>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</si>
  <si>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</si>
  <si>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</si>
  <si>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</si>
  <si>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</si>
  <si>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</si>
  <si>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</si>
  <si>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</si>
  <si>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</si>
  <si>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</si>
  <si>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</si>
  <si>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</si>
  <si>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</si>
  <si>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</si>
  <si>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</si>
  <si>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</si>
  <si>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</si>
  <si>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</si>
  <si>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</si>
  <si>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</si>
  <si>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</si>
  <si>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</si>
  <si>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</si>
  <si>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</si>
  <si>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</si>
  <si>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</si>
  <si>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</si>
  <si>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</si>
  <si>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</si>
  <si>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</si>
  <si>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</si>
  <si>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Raúl Luis Fernando González Paz</t>
  </si>
  <si>
    <t>Director Vicepresidente</t>
  </si>
  <si>
    <t>Karla Lucia Ayala De Avalos</t>
  </si>
  <si>
    <t>Contadora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</si>
  <si>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</si>
  <si>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</si>
  <si>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</si>
  <si>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</si>
  <si>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</si>
  <si>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</si>
  <si>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</si>
  <si>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</si>
  <si>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</si>
  <si>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</si>
  <si>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</si>
  <si>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</si>
  <si>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</si>
  <si>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</si>
  <si>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</si>
  <si>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</si>
  <si>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</si>
  <si>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</si>
  <si>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</si>
  <si>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</si>
  <si>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</si>
  <si>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</si>
  <si>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</si>
  <si>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</si>
  <si>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</si>
  <si>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</si>
  <si>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</si>
  <si>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</si>
  <si>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</si>
  <si>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</si>
  <si>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</si>
  <si>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</si>
  <si>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</si>
  <si>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</si>
  <si>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</si>
  <si>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</si>
  <si>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</si>
  <si>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</si>
  <si>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30 de Septiembre de 2024 </t>
  </si>
  <si>
    <t>Por el período del 1 de enero al 30 de Septiembre de 2024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</si>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</sst>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0" fontId="10" fillId="2" borderId="0" xfId="3" applyFont="1" applyFill="1" applyAlignment="1">
      <alignment horizontal="left" vertical="center" wrapText="1" indent="1"/>
    </xf>
    <xf numFmtId="0" fontId="7" fillId="2" borderId="0" xfId="3" applyFill="1" applyAlignment="1">
      <alignment horizontal="left" vertical="center" indent="1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0" fontId="7" fillId="2" borderId="6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8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168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168" fontId="13" fillId="0" borderId="0" xfId="3" applyNumberFormat="1" applyFont="1" applyAlignment="1">
      <alignment horizontal="right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168" fontId="3" fillId="0" borderId="3" xfId="6" applyNumberFormat="1" applyFont="1" applyBorder="1" applyAlignment="1">
      <alignment horizontal="right"/>
    </xf>
    <xf numFmtId="168" fontId="3" fillId="0" borderId="0" xfId="6" applyNumberFormat="1" applyFont="1" applyAlignment="1">
      <alignment horizontal="right"/>
    </xf>
    <xf numFmtId="168" fontId="3" fillId="0" borderId="3" xfId="3" applyNumberFormat="1" applyFont="1" applyBorder="1" applyAlignment="1">
      <alignment horizontal="right"/>
    </xf>
    <xf numFmtId="168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168" fontId="13" fillId="0" borderId="7" xfId="3" applyNumberFormat="1" applyFont="1" applyBorder="1" applyAlignment="1">
      <alignment horizontal="right"/>
    </xf>
    <xf numFmtId="40" fontId="3" fillId="0" borderId="0" xfId="3" applyNumberFormat="1" applyFont="1" applyAlignment="1">
      <alignment horizontal="right" vertical="center"/>
    </xf>
    <xf numFmtId="40" fontId="13" fillId="0" borderId="2" xfId="3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2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40" fontId="13" fillId="0" borderId="5" xfId="3" applyNumberFormat="1" applyFont="1" applyBorder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  <xf numFmtId="40" fontId="9" fillId="2" borderId="2" xfId="4" applyNumberFormat="1" applyFont="1" applyFill="1" applyBorder="1" applyAlignment="1">
      <alignment horizontal="right" vertical="center"/>
    </xf>
    <xf numFmtId="40" fontId="7" fillId="2" borderId="0" xfId="4" applyNumberFormat="1" applyFont="1" applyFill="1" applyBorder="1" applyAlignment="1">
      <alignment horizontal="right"/>
    </xf>
    <xf numFmtId="40" fontId="7" fillId="2" borderId="3" xfId="4" applyNumberFormat="1" applyFont="1" applyFill="1" applyBorder="1" applyAlignment="1">
      <alignment horizontal="right" vertical="center"/>
    </xf>
    <xf numFmtId="40" fontId="9" fillId="2" borderId="4" xfId="4" applyNumberFormat="1" applyFont="1" applyFill="1" applyBorder="1" applyAlignment="1">
      <alignment horizontal="right" vertical="center"/>
    </xf>
    <xf numFmtId="40" fontId="9" fillId="2" borderId="0" xfId="4" applyNumberFormat="1" applyFont="1" applyFill="1" applyBorder="1" applyAlignment="1">
      <alignment horizontal="right" vertical="center"/>
    </xf>
    <xf numFmtId="40" fontId="9" fillId="2" borderId="5" xfId="4" applyNumberFormat="1" applyFont="1" applyFill="1" applyBorder="1" applyAlignment="1">
      <alignment horizontal="right" vertical="center"/>
    </xf>
    <xf numFmtId="40" fontId="7" fillId="2" borderId="6" xfId="2" applyNumberFormat="1" applyFont="1" applyFill="1" applyBorder="1" applyAlignment="1">
      <alignment vertical="center"/>
    </xf>
  </cellXfs>
  <cellStyles count="7">
    <cellStyle name="Comma [0]" xfId="5" xr:uid="{EBBD3603-EF29-43C9-911C-4BAB9CD98719}"/>
    <cellStyle name="Millares 2" xfId="4" xr:uid="{D6A78540-7541-4BC7-AC93-A113CEAC6482}"/>
    <cellStyle name="Moneda" xfId="1" builtinId="4"/>
    <cellStyle name="Normal" xfId="0" builtinId="0"/>
    <cellStyle name="Normal 2" xfId="3" xr:uid="{CCA955EC-A49D-4FC7-950F-02A0F3A85AD7}"/>
    <cellStyle name="Normal_Bal, Utl, Fluj y anex" xfId="2" xr:uid="{CFF55655-2140-4563-829B-BF824E24B29A}"/>
    <cellStyle name="Percent" xfId="6" xr:uid="{66AD4517-A360-4A55-8F09-095347D4C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72BA-DCDF-4425-A0F5-3C6CBF59A1A0}">
  <sheetPr>
    <tabColor rgb="FFC00000"/>
    <pageSetUpPr fitToPage="1"/>
  </sheetPr>
  <dimension ref="B1:E69"/>
  <sheetViews>
    <sheetView showGridLines="0" tabSelected="1" zoomScaleNormal="100" workbookViewId="0">
      <selection activeCell="B15" sqref="B15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0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88</v>
      </c>
      <c r="C5" s="2"/>
      <c r="D5" s="3"/>
    </row>
    <row r="6" spans="2:4" ht="15">
      <c r="B6" s="5" t="s">
        <v>90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16">
        <v>468746311.63</v>
      </c>
    </row>
    <row r="11" spans="2:4">
      <c r="B11" s="17"/>
      <c r="C11" s="18"/>
      <c r="D11" s="16"/>
    </row>
    <row r="12" spans="2:4">
      <c r="B12" s="19" t="s">
        <v>6</v>
      </c>
      <c r="C12" s="20"/>
      <c r="D12" s="70">
        <f>SUM(D13)</f>
        <v>404722445.22000003</v>
      </c>
    </row>
    <row r="13" spans="2:4" ht="25.5">
      <c r="B13" s="21" t="s">
        <v>7</v>
      </c>
      <c r="C13" s="18"/>
      <c r="D13" s="71">
        <v>404722445.22000003</v>
      </c>
    </row>
    <row r="14" spans="2:4" ht="8.25" customHeight="1">
      <c r="B14" s="22"/>
      <c r="C14" s="18"/>
      <c r="D14" s="72"/>
    </row>
    <row r="15" spans="2:4">
      <c r="B15" s="19" t="s">
        <v>8</v>
      </c>
      <c r="C15" s="20"/>
      <c r="D15" s="70">
        <f>SUM(D16:D19)</f>
        <v>2635990769.7799997</v>
      </c>
    </row>
    <row r="16" spans="2:4">
      <c r="B16" s="23" t="s">
        <v>9</v>
      </c>
      <c r="C16" s="18"/>
      <c r="D16" s="16">
        <v>601083806.40999997</v>
      </c>
    </row>
    <row r="17" spans="2:4">
      <c r="B17" s="23" t="s">
        <v>10</v>
      </c>
      <c r="C17" s="18"/>
      <c r="D17" s="16">
        <v>2050235555.6500001</v>
      </c>
    </row>
    <row r="18" spans="2:4">
      <c r="B18" s="23" t="s">
        <v>11</v>
      </c>
      <c r="C18" s="18"/>
      <c r="D18" s="16">
        <v>34834640.579999998</v>
      </c>
    </row>
    <row r="19" spans="2:4">
      <c r="B19" s="23" t="s">
        <v>12</v>
      </c>
      <c r="C19" s="18"/>
      <c r="D19" s="16">
        <v>-50163232.859999999</v>
      </c>
    </row>
    <row r="20" spans="2:4" ht="6" customHeight="1">
      <c r="B20" s="22"/>
      <c r="C20" s="18"/>
      <c r="D20" s="72"/>
    </row>
    <row r="21" spans="2:4">
      <c r="B21" s="24" t="s">
        <v>13</v>
      </c>
      <c r="C21" s="25"/>
      <c r="D21" s="16">
        <v>7277335.1000000015</v>
      </c>
    </row>
    <row r="22" spans="2:4">
      <c r="B22" s="24" t="s">
        <v>14</v>
      </c>
      <c r="C22" s="17"/>
      <c r="D22" s="16">
        <v>61589078.569999993</v>
      </c>
    </row>
    <row r="23" spans="2:4">
      <c r="B23" s="24" t="s">
        <v>15</v>
      </c>
      <c r="C23" s="17"/>
      <c r="D23" s="16">
        <v>493024.37</v>
      </c>
    </row>
    <row r="24" spans="2:4">
      <c r="B24" s="24" t="s">
        <v>16</v>
      </c>
      <c r="C24" s="26"/>
      <c r="D24" s="16">
        <v>7182618.8100000024</v>
      </c>
    </row>
    <row r="25" spans="2:4">
      <c r="B25" s="24" t="s">
        <v>17</v>
      </c>
      <c r="C25" s="26"/>
      <c r="D25" s="16">
        <v>19266683.629999999</v>
      </c>
    </row>
    <row r="26" spans="2:4">
      <c r="B26" s="19" t="s">
        <v>18</v>
      </c>
      <c r="C26" s="25"/>
      <c r="D26" s="73">
        <f>+D10+D12+D15+D21+D22+D23+D24+D25</f>
        <v>3605268267.1099997</v>
      </c>
    </row>
    <row r="27" spans="2:4" ht="6" customHeight="1">
      <c r="B27" s="22"/>
      <c r="C27" s="27"/>
      <c r="D27" s="16"/>
    </row>
    <row r="28" spans="2:4">
      <c r="B28" s="28" t="s">
        <v>19</v>
      </c>
      <c r="C28" s="27"/>
      <c r="D28" s="16"/>
    </row>
    <row r="29" spans="2:4">
      <c r="B29" s="24" t="s">
        <v>20</v>
      </c>
      <c r="C29" s="27"/>
      <c r="D29" s="16">
        <v>2702788804.0500002</v>
      </c>
    </row>
    <row r="30" spans="2:4">
      <c r="B30" s="24" t="s">
        <v>21</v>
      </c>
      <c r="C30" s="27"/>
      <c r="D30" s="16">
        <v>3006838.36</v>
      </c>
    </row>
    <row r="31" spans="2:4">
      <c r="B31" s="17" t="s">
        <v>22</v>
      </c>
      <c r="C31" s="27"/>
      <c r="D31" s="16">
        <v>263772402.03</v>
      </c>
    </row>
    <row r="32" spans="2:4">
      <c r="B32" s="17" t="s">
        <v>23</v>
      </c>
      <c r="C32" s="27"/>
      <c r="D32" s="16">
        <v>157476567.28999999</v>
      </c>
    </row>
    <row r="33" spans="2:5">
      <c r="B33" s="24" t="s">
        <v>24</v>
      </c>
      <c r="C33" s="27"/>
      <c r="D33" s="16">
        <v>18951640.140000001</v>
      </c>
    </row>
    <row r="34" spans="2:5">
      <c r="B34" s="24" t="s">
        <v>25</v>
      </c>
      <c r="C34" s="27"/>
      <c r="D34" s="16">
        <v>48332444.439999998</v>
      </c>
    </row>
    <row r="35" spans="2:5">
      <c r="B35" s="24" t="s">
        <v>26</v>
      </c>
      <c r="C35" s="27"/>
      <c r="D35" s="16">
        <v>22061068.859999999</v>
      </c>
    </row>
    <row r="36" spans="2:5">
      <c r="B36" s="24" t="s">
        <v>27</v>
      </c>
      <c r="C36" s="27"/>
      <c r="D36" s="16">
        <v>14092559.449999999</v>
      </c>
    </row>
    <row r="37" spans="2:5">
      <c r="B37" s="29" t="s">
        <v>28</v>
      </c>
      <c r="C37" s="27"/>
      <c r="D37" s="73">
        <f>SUM(D29:D36)</f>
        <v>3230482324.6200004</v>
      </c>
    </row>
    <row r="38" spans="2:5" ht="6" customHeight="1">
      <c r="B38" s="29"/>
      <c r="C38" s="27"/>
      <c r="D38" s="74"/>
    </row>
    <row r="39" spans="2:5">
      <c r="B39" s="29" t="s">
        <v>29</v>
      </c>
      <c r="C39" s="27"/>
      <c r="D39" s="74">
        <v>294.6800000667572</v>
      </c>
    </row>
    <row r="40" spans="2:5" ht="6" customHeight="1">
      <c r="B40" s="24"/>
      <c r="C40" s="27"/>
      <c r="D40" s="16"/>
    </row>
    <row r="41" spans="2:5">
      <c r="B41" s="14" t="s">
        <v>30</v>
      </c>
      <c r="C41" s="27"/>
      <c r="D41" s="16"/>
    </row>
    <row r="42" spans="2:5">
      <c r="B42" s="24" t="s">
        <v>31</v>
      </c>
      <c r="C42" s="27"/>
      <c r="D42" s="16">
        <v>146949600</v>
      </c>
    </row>
    <row r="43" spans="2:5" ht="9" customHeight="1">
      <c r="B43" s="24"/>
      <c r="C43" s="27"/>
      <c r="D43" s="16"/>
    </row>
    <row r="44" spans="2:5">
      <c r="B44" s="29" t="s">
        <v>32</v>
      </c>
      <c r="C44" s="30"/>
      <c r="D44" s="70">
        <f>SUM(D45)</f>
        <v>36737399.999999993</v>
      </c>
    </row>
    <row r="45" spans="2:5">
      <c r="B45" s="23" t="s">
        <v>33</v>
      </c>
      <c r="C45" s="27"/>
      <c r="D45" s="16">
        <v>36737399.999999993</v>
      </c>
    </row>
    <row r="46" spans="2:5" ht="9" customHeight="1">
      <c r="B46" s="23"/>
      <c r="C46" s="27"/>
      <c r="D46" s="72"/>
    </row>
    <row r="47" spans="2:5">
      <c r="B47" s="29" t="s">
        <v>34</v>
      </c>
      <c r="C47" s="30"/>
      <c r="D47" s="70">
        <f>SUM(D48:D49)</f>
        <v>192905298.81</v>
      </c>
    </row>
    <row r="48" spans="2:5">
      <c r="B48" s="23" t="s">
        <v>35</v>
      </c>
      <c r="C48" s="27"/>
      <c r="D48" s="16">
        <v>163967803.49000001</v>
      </c>
      <c r="E48" s="31"/>
    </row>
    <row r="49" spans="2:4">
      <c r="B49" s="23" t="s">
        <v>36</v>
      </c>
      <c r="C49" s="27"/>
      <c r="D49" s="16">
        <v>28937495.319999997</v>
      </c>
    </row>
    <row r="50" spans="2:4" ht="9" customHeight="1">
      <c r="B50" s="23"/>
      <c r="C50" s="27"/>
      <c r="D50" s="72"/>
    </row>
    <row r="51" spans="2:4">
      <c r="B51" s="29" t="s">
        <v>37</v>
      </c>
      <c r="C51" s="29"/>
      <c r="D51" s="70">
        <f>SUM(D52)</f>
        <v>0</v>
      </c>
    </row>
    <row r="52" spans="2:4">
      <c r="B52" s="23" t="s">
        <v>38</v>
      </c>
      <c r="C52" s="24"/>
      <c r="D52" s="16">
        <v>0</v>
      </c>
    </row>
    <row r="53" spans="2:4" ht="9" customHeight="1">
      <c r="B53" s="23"/>
      <c r="C53" s="24"/>
      <c r="D53" s="72"/>
    </row>
    <row r="54" spans="2:4">
      <c r="B54" s="29" t="s">
        <v>39</v>
      </c>
      <c r="C54" s="29"/>
      <c r="D54" s="70">
        <f>SUM(D55:D56)</f>
        <v>-1806651.0000000002</v>
      </c>
    </row>
    <row r="55" spans="2:4">
      <c r="B55" s="23" t="s">
        <v>40</v>
      </c>
      <c r="C55" s="29"/>
      <c r="D55" s="16">
        <v>-1679939.9100000001</v>
      </c>
    </row>
    <row r="56" spans="2:4">
      <c r="B56" s="23" t="s">
        <v>41</v>
      </c>
      <c r="C56" s="24"/>
      <c r="D56" s="16">
        <v>-126711.08999999998</v>
      </c>
    </row>
    <row r="57" spans="2:4" ht="9" customHeight="1">
      <c r="B57" s="24"/>
      <c r="C57" s="24"/>
      <c r="D57" s="72"/>
    </row>
    <row r="58" spans="2:4">
      <c r="B58" s="29" t="s">
        <v>42</v>
      </c>
      <c r="C58" s="24"/>
      <c r="D58" s="70">
        <f>+D42+D44+D47+D51+D54</f>
        <v>374785647.81</v>
      </c>
    </row>
    <row r="59" spans="2:4" ht="16.5" customHeight="1" thickBot="1">
      <c r="B59" s="32" t="s">
        <v>43</v>
      </c>
      <c r="C59" s="24"/>
      <c r="D59" s="75">
        <f>+D37+D58+D39</f>
        <v>3605268267.1100006</v>
      </c>
    </row>
    <row r="60" spans="2:4" ht="15.75" thickTop="1" thickBot="1">
      <c r="B60" s="33"/>
      <c r="C60" s="33"/>
      <c r="D60" s="76"/>
    </row>
    <row r="61" spans="2:4" ht="15" thickTop="1">
      <c r="D61" s="4"/>
    </row>
    <row r="62" spans="2:4">
      <c r="B62" s="34"/>
      <c r="C62" s="34"/>
      <c r="D62" s="35"/>
    </row>
    <row r="63" spans="2:4" ht="15">
      <c r="B63" s="36" t="s">
        <v>44</v>
      </c>
      <c r="C63" s="37"/>
      <c r="D63" s="38"/>
    </row>
    <row r="64" spans="2:4" ht="15">
      <c r="B64" s="36" t="s">
        <v>45</v>
      </c>
      <c r="C64" s="39" t="s">
        <v>46</v>
      </c>
      <c r="D64" s="39"/>
    </row>
    <row r="65" spans="2:4" ht="15">
      <c r="B65" s="36"/>
      <c r="C65" s="39" t="s">
        <v>47</v>
      </c>
      <c r="D65" s="39"/>
    </row>
    <row r="66" spans="2:4" ht="15">
      <c r="B66" s="37"/>
      <c r="C66" s="37"/>
      <c r="D66" s="38"/>
    </row>
    <row r="67" spans="2:4" ht="15">
      <c r="B67" s="37"/>
      <c r="C67" s="37"/>
      <c r="D67" s="38"/>
    </row>
    <row r="68" spans="2:4" ht="15">
      <c r="B68" s="39" t="s">
        <v>48</v>
      </c>
      <c r="C68" s="39"/>
      <c r="D68" s="39"/>
    </row>
    <row r="69" spans="2:4" ht="15">
      <c r="B69" s="39" t="s">
        <v>49</v>
      </c>
      <c r="C69" s="39"/>
      <c r="D69" s="39"/>
    </row>
  </sheetData>
  <mergeCells count="4">
    <mergeCell ref="C64:D64"/>
    <mergeCell ref="C65:D65"/>
    <mergeCell ref="B68:D68"/>
    <mergeCell ref="B69:D69"/>
  </mergeCells>
  <printOptions horizontalCentered="1"/>
  <pageMargins left="0.70866141732283472" right="0.53" top="0.44" bottom="0.36" header="0.31496062992125984" footer="0.31496062992125984"/>
  <pageSetup paperSize="9" scale="92" orientation="portrait" r:id="rId1"/>
  <rowBreaks count="1" manualBreakCount="1">
    <brk id="69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C9AE-2B5C-4F05-B75F-69821CFE5F4F}">
  <sheetPr>
    <tabColor rgb="FFC00000"/>
    <pageSetUpPr fitToPage="1"/>
  </sheetPr>
  <dimension ref="A1:J71"/>
  <sheetViews>
    <sheetView showGridLines="0" zoomScaleNormal="100" workbookViewId="0">
      <selection activeCell="B15" sqref="B15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69" customWidth="1"/>
    <col min="5" max="5" width="8.88671875" style="4"/>
    <col min="6" max="6" width="14.33203125" style="31" customWidth="1"/>
    <col min="7" max="16384" width="8.88671875" style="4"/>
  </cols>
  <sheetData>
    <row r="1" spans="1:10" ht="15.75">
      <c r="B1" s="1" t="s">
        <v>50</v>
      </c>
      <c r="C1" s="5"/>
      <c r="D1" s="41"/>
      <c r="E1" s="2"/>
    </row>
    <row r="2" spans="1:10" ht="15.75">
      <c r="B2" s="1" t="s">
        <v>1</v>
      </c>
      <c r="C2" s="5"/>
      <c r="D2" s="41"/>
      <c r="E2" s="2"/>
    </row>
    <row r="3" spans="1:10" ht="15">
      <c r="B3" s="5" t="s">
        <v>2</v>
      </c>
      <c r="C3" s="5"/>
      <c r="D3" s="41"/>
      <c r="E3" s="2"/>
    </row>
    <row r="4" spans="1:10" ht="15.75">
      <c r="B4" s="42" t="s">
        <v>51</v>
      </c>
      <c r="C4" s="42"/>
      <c r="D4" s="42"/>
      <c r="E4" s="43"/>
      <c r="F4" s="44"/>
      <c r="G4" s="43"/>
      <c r="H4" s="43"/>
      <c r="I4" s="43"/>
      <c r="J4" s="43"/>
    </row>
    <row r="5" spans="1:10" ht="15">
      <c r="B5" s="45" t="s">
        <v>89</v>
      </c>
      <c r="C5" s="45"/>
      <c r="D5" s="45"/>
      <c r="E5" s="2"/>
    </row>
    <row r="6" spans="1:10" ht="15">
      <c r="B6" s="46" t="s">
        <v>90</v>
      </c>
      <c r="C6" s="46"/>
      <c r="D6" s="46"/>
      <c r="E6" s="2"/>
    </row>
    <row r="7" spans="1:10" ht="3.75" customHeight="1" thickBot="1">
      <c r="B7" s="10"/>
      <c r="C7" s="10"/>
      <c r="D7" s="47"/>
      <c r="E7" s="2"/>
    </row>
    <row r="8" spans="1:10">
      <c r="A8" s="2"/>
      <c r="B8" s="2"/>
      <c r="C8" s="2" t="s">
        <v>52</v>
      </c>
      <c r="D8" s="48"/>
      <c r="E8" s="2"/>
    </row>
    <row r="9" spans="1:10" s="49" customFormat="1" ht="15">
      <c r="B9" s="50" t="s">
        <v>53</v>
      </c>
      <c r="D9" s="51">
        <f>SUM(D10:D13)</f>
        <v>218248561.22</v>
      </c>
      <c r="F9" s="52"/>
    </row>
    <row r="10" spans="1:10" s="49" customFormat="1">
      <c r="B10" s="53" t="s">
        <v>54</v>
      </c>
      <c r="C10" s="53"/>
      <c r="D10" s="54">
        <v>22691720.57</v>
      </c>
      <c r="F10" s="52"/>
    </row>
    <row r="11" spans="1:10" s="49" customFormat="1">
      <c r="B11" s="53" t="s">
        <v>55</v>
      </c>
      <c r="D11" s="55">
        <v>4186161.1</v>
      </c>
      <c r="F11" s="52"/>
    </row>
    <row r="12" spans="1:10" s="49" customFormat="1">
      <c r="B12" s="53" t="s">
        <v>56</v>
      </c>
      <c r="D12" s="55">
        <v>191299159.63</v>
      </c>
      <c r="F12" s="52"/>
    </row>
    <row r="13" spans="1:10" s="49" customFormat="1">
      <c r="B13" s="53" t="s">
        <v>57</v>
      </c>
      <c r="D13" s="55">
        <v>71519.92</v>
      </c>
      <c r="F13" s="52"/>
    </row>
    <row r="14" spans="1:10" s="49" customFormat="1" ht="9" customHeight="1">
      <c r="B14" s="53"/>
      <c r="D14" s="54"/>
      <c r="F14" s="52"/>
    </row>
    <row r="15" spans="1:10" s="49" customFormat="1" ht="15">
      <c r="B15" s="50" t="s">
        <v>58</v>
      </c>
      <c r="D15" s="51">
        <f>SUM(D16:D19)</f>
        <v>74579595.450000003</v>
      </c>
      <c r="F15" s="52"/>
    </row>
    <row r="16" spans="1:10" s="49" customFormat="1">
      <c r="B16" s="53" t="s">
        <v>20</v>
      </c>
      <c r="D16" s="56">
        <v>52677890.259999998</v>
      </c>
      <c r="F16" s="52"/>
    </row>
    <row r="17" spans="2:6" s="49" customFormat="1">
      <c r="B17" s="53" t="s">
        <v>23</v>
      </c>
      <c r="D17" s="57">
        <v>7986289.1699999999</v>
      </c>
      <c r="F17" s="52"/>
    </row>
    <row r="18" spans="2:6" s="49" customFormat="1">
      <c r="B18" s="53" t="s">
        <v>22</v>
      </c>
      <c r="D18" s="57">
        <v>13416905.16</v>
      </c>
      <c r="F18" s="52"/>
    </row>
    <row r="19" spans="2:6" s="49" customFormat="1">
      <c r="B19" s="53" t="s">
        <v>59</v>
      </c>
      <c r="D19" s="57">
        <v>498510.86</v>
      </c>
      <c r="F19" s="52"/>
    </row>
    <row r="20" spans="2:6" s="49" customFormat="1" ht="9" customHeight="1">
      <c r="B20" s="53"/>
      <c r="D20" s="56"/>
      <c r="F20" s="52"/>
    </row>
    <row r="21" spans="2:6" s="49" customFormat="1" ht="15">
      <c r="B21" s="50" t="s">
        <v>60</v>
      </c>
      <c r="D21" s="51">
        <f>+D9-D15</f>
        <v>143668965.76999998</v>
      </c>
      <c r="F21" s="52"/>
    </row>
    <row r="22" spans="2:6" s="49" customFormat="1" ht="6.75" customHeight="1">
      <c r="D22" s="57"/>
      <c r="F22" s="52"/>
    </row>
    <row r="23" spans="2:6" s="49" customFormat="1" ht="28.5" customHeight="1">
      <c r="B23" s="58" t="s">
        <v>61</v>
      </c>
      <c r="C23" s="58"/>
      <c r="D23" s="57">
        <v>-1159.46</v>
      </c>
      <c r="F23" s="52"/>
    </row>
    <row r="24" spans="2:6" s="49" customFormat="1" ht="28.5" customHeight="1">
      <c r="B24" s="58" t="s">
        <v>62</v>
      </c>
      <c r="C24" s="58"/>
      <c r="D24" s="57">
        <v>-39758734.719999999</v>
      </c>
      <c r="F24" s="52"/>
    </row>
    <row r="25" spans="2:6" s="49" customFormat="1" ht="28.5" customHeight="1">
      <c r="B25" s="58" t="s">
        <v>63</v>
      </c>
      <c r="C25" s="58"/>
      <c r="D25" s="57">
        <v>509935.34</v>
      </c>
      <c r="F25" s="52"/>
    </row>
    <row r="26" spans="2:6" s="49" customFormat="1" ht="28.5" customHeight="1">
      <c r="B26" s="58" t="s">
        <v>64</v>
      </c>
      <c r="C26" s="58"/>
      <c r="D26" s="57">
        <v>-20753.650000000001</v>
      </c>
      <c r="F26" s="52"/>
    </row>
    <row r="27" spans="2:6" s="49" customFormat="1" ht="9" customHeight="1">
      <c r="B27" s="59"/>
      <c r="D27" s="56"/>
      <c r="F27" s="52"/>
    </row>
    <row r="28" spans="2:6" s="49" customFormat="1" ht="30">
      <c r="B28" s="60" t="s">
        <v>65</v>
      </c>
      <c r="D28" s="51">
        <f>SUM(D21:D27)</f>
        <v>104398253.27999997</v>
      </c>
      <c r="F28" s="52"/>
    </row>
    <row r="29" spans="2:6" s="49" customFormat="1" ht="6.75" customHeight="1">
      <c r="D29" s="57"/>
      <c r="F29" s="52"/>
    </row>
    <row r="30" spans="2:6" s="49" customFormat="1">
      <c r="B30" s="53" t="s">
        <v>66</v>
      </c>
      <c r="D30" s="57">
        <v>69416160.180000007</v>
      </c>
      <c r="F30" s="52"/>
    </row>
    <row r="31" spans="2:6" s="49" customFormat="1">
      <c r="B31" s="53" t="s">
        <v>67</v>
      </c>
      <c r="D31" s="57">
        <v>-4280574.63</v>
      </c>
      <c r="F31" s="52"/>
    </row>
    <row r="32" spans="2:6" s="49" customFormat="1" ht="6.75" customHeight="1">
      <c r="B32" s="53"/>
      <c r="D32" s="56"/>
      <c r="F32" s="52"/>
    </row>
    <row r="33" spans="2:6" s="49" customFormat="1" ht="15">
      <c r="B33" s="50" t="s">
        <v>68</v>
      </c>
      <c r="D33" s="51">
        <f>SUM(D30:D32)</f>
        <v>65135585.550000004</v>
      </c>
      <c r="F33" s="52"/>
    </row>
    <row r="34" spans="2:6" s="49" customFormat="1" ht="6.75" customHeight="1">
      <c r="D34" s="57"/>
      <c r="F34" s="52"/>
    </row>
    <row r="35" spans="2:6" s="49" customFormat="1" ht="28.5">
      <c r="B35" s="59" t="s">
        <v>69</v>
      </c>
      <c r="D35" s="57">
        <v>-76786.52</v>
      </c>
      <c r="F35" s="52"/>
    </row>
    <row r="36" spans="2:6" s="49" customFormat="1">
      <c r="B36" s="59" t="s">
        <v>70</v>
      </c>
      <c r="D36" s="57">
        <v>14196494.220000001</v>
      </c>
      <c r="F36" s="52"/>
    </row>
    <row r="37" spans="2:6" s="49" customFormat="1" ht="6.75" customHeight="1">
      <c r="D37" s="56"/>
      <c r="F37" s="52"/>
    </row>
    <row r="38" spans="2:6" s="49" customFormat="1" ht="15">
      <c r="B38" s="50" t="s">
        <v>71</v>
      </c>
      <c r="D38" s="51">
        <f>+D28+D33+D35+D36</f>
        <v>183653546.52999997</v>
      </c>
      <c r="F38" s="52"/>
    </row>
    <row r="39" spans="2:6" s="49" customFormat="1" ht="12" customHeight="1">
      <c r="D39" s="56"/>
      <c r="F39" s="52"/>
    </row>
    <row r="40" spans="2:6" s="49" customFormat="1" ht="15">
      <c r="B40" s="50" t="s">
        <v>72</v>
      </c>
      <c r="D40" s="51">
        <f>SUM(D41:D44)</f>
        <v>144402567.03999999</v>
      </c>
      <c r="F40" s="52"/>
    </row>
    <row r="41" spans="2:6" s="49" customFormat="1">
      <c r="B41" s="53" t="s">
        <v>73</v>
      </c>
      <c r="D41" s="56">
        <v>38191119.050000004</v>
      </c>
      <c r="F41" s="52"/>
    </row>
    <row r="42" spans="2:6" s="49" customFormat="1">
      <c r="B42" s="53" t="s">
        <v>74</v>
      </c>
      <c r="D42" s="57">
        <v>82820878.649999991</v>
      </c>
      <c r="F42" s="52"/>
    </row>
    <row r="43" spans="2:6" s="49" customFormat="1">
      <c r="B43" s="53" t="s">
        <v>75</v>
      </c>
      <c r="D43" s="57">
        <v>10942861.949999999</v>
      </c>
      <c r="F43" s="52"/>
    </row>
    <row r="44" spans="2:6" s="49" customFormat="1">
      <c r="B44" s="53" t="s">
        <v>76</v>
      </c>
      <c r="D44" s="57">
        <v>12447707.390000001</v>
      </c>
      <c r="F44" s="52"/>
    </row>
    <row r="45" spans="2:6" s="49" customFormat="1" ht="8.25" customHeight="1">
      <c r="B45" s="53"/>
      <c r="D45" s="56"/>
      <c r="F45" s="52"/>
    </row>
    <row r="46" spans="2:6" s="49" customFormat="1" ht="15">
      <c r="B46" s="50" t="s">
        <v>77</v>
      </c>
      <c r="D46" s="51">
        <f>+D38-D40</f>
        <v>39250979.48999998</v>
      </c>
      <c r="F46" s="52"/>
    </row>
    <row r="47" spans="2:6" s="49" customFormat="1" ht="6.75" customHeight="1">
      <c r="D47" s="57"/>
      <c r="F47" s="52"/>
    </row>
    <row r="48" spans="2:6" s="49" customFormat="1">
      <c r="B48" s="53" t="s">
        <v>78</v>
      </c>
      <c r="D48" s="57">
        <v>-10313188.399999999</v>
      </c>
      <c r="F48" s="52"/>
    </row>
    <row r="49" spans="2:6" s="49" customFormat="1" ht="6.75" customHeight="1">
      <c r="D49" s="56"/>
      <c r="F49" s="52"/>
    </row>
    <row r="50" spans="2:6" s="49" customFormat="1" ht="15.75" thickBot="1">
      <c r="B50" s="50" t="s">
        <v>79</v>
      </c>
      <c r="D50" s="61">
        <f>SUM(D46:D49)</f>
        <v>28937791.089999981</v>
      </c>
      <c r="F50" s="52"/>
    </row>
    <row r="51" spans="2:6" s="49" customFormat="1" ht="7.5" customHeight="1" thickTop="1">
      <c r="D51" s="62"/>
      <c r="F51" s="52"/>
    </row>
    <row r="52" spans="2:6" s="49" customFormat="1" ht="15" customHeight="1">
      <c r="B52" s="50" t="s">
        <v>80</v>
      </c>
      <c r="D52" s="63">
        <f>SUM(D53:D58)</f>
        <v>415179.72</v>
      </c>
      <c r="F52" s="52"/>
    </row>
    <row r="53" spans="2:6" s="49" customFormat="1" ht="15" customHeight="1">
      <c r="B53" s="64" t="s">
        <v>81</v>
      </c>
      <c r="D53" s="62"/>
      <c r="F53" s="52"/>
    </row>
    <row r="54" spans="2:6" s="49" customFormat="1" ht="29.25" customHeight="1">
      <c r="B54" s="65" t="s">
        <v>82</v>
      </c>
      <c r="C54" s="65"/>
      <c r="D54" s="62">
        <v>-131104.38</v>
      </c>
      <c r="F54" s="52"/>
    </row>
    <row r="55" spans="2:6" s="49" customFormat="1" ht="15" customHeight="1">
      <c r="B55" s="65" t="s">
        <v>83</v>
      </c>
      <c r="C55" s="65"/>
      <c r="D55" s="62">
        <v>39331.089999999997</v>
      </c>
      <c r="F55" s="52"/>
    </row>
    <row r="56" spans="2:6" s="49" customFormat="1" ht="15" customHeight="1">
      <c r="B56" s="66" t="s">
        <v>84</v>
      </c>
      <c r="D56" s="62"/>
      <c r="F56" s="52"/>
    </row>
    <row r="57" spans="2:6" s="49" customFormat="1" ht="29.25" customHeight="1">
      <c r="B57" s="67" t="s">
        <v>85</v>
      </c>
      <c r="C57" s="67"/>
      <c r="D57" s="62">
        <v>724218.89</v>
      </c>
      <c r="F57" s="52"/>
    </row>
    <row r="58" spans="2:6" s="49" customFormat="1" ht="14.25" customHeight="1">
      <c r="B58" s="67" t="s">
        <v>86</v>
      </c>
      <c r="C58" s="67"/>
      <c r="D58" s="62">
        <v>-217265.88</v>
      </c>
      <c r="F58" s="52"/>
    </row>
    <row r="59" spans="2:6" s="49" customFormat="1" ht="15" customHeight="1" thickBot="1">
      <c r="B59" s="66" t="s">
        <v>87</v>
      </c>
      <c r="D59" s="68">
        <f>+D50+D52</f>
        <v>29352970.80999998</v>
      </c>
      <c r="F59" s="52"/>
    </row>
    <row r="60" spans="2:6" s="49" customFormat="1" ht="7.5" customHeight="1" thickTop="1" thickBot="1">
      <c r="B60" s="33"/>
      <c r="C60" s="33"/>
      <c r="D60" s="33"/>
      <c r="F60" s="52"/>
    </row>
    <row r="61" spans="2:6" ht="15" thickTop="1"/>
    <row r="64" spans="2:6" ht="15">
      <c r="B64" s="36" t="s">
        <v>44</v>
      </c>
      <c r="C64" s="37"/>
      <c r="D64" s="38"/>
    </row>
    <row r="65" spans="2:4" ht="15">
      <c r="B65" s="36" t="s">
        <v>45</v>
      </c>
      <c r="C65" s="39" t="s">
        <v>46</v>
      </c>
      <c r="D65" s="39"/>
    </row>
    <row r="66" spans="2:4" ht="15">
      <c r="B66" s="36"/>
      <c r="C66" s="39" t="s">
        <v>47</v>
      </c>
      <c r="D66" s="39"/>
    </row>
    <row r="67" spans="2:4" ht="15">
      <c r="B67" s="37"/>
      <c r="C67" s="37"/>
      <c r="D67" s="38"/>
    </row>
    <row r="68" spans="2:4" ht="15">
      <c r="B68" s="37"/>
      <c r="C68" s="37"/>
      <c r="D68" s="38"/>
    </row>
    <row r="69" spans="2:4" ht="15">
      <c r="B69" s="37"/>
      <c r="C69" s="37"/>
      <c r="D69" s="38"/>
    </row>
    <row r="70" spans="2:4" ht="15">
      <c r="B70" s="39" t="s">
        <v>48</v>
      </c>
      <c r="C70" s="39"/>
      <c r="D70" s="39"/>
    </row>
    <row r="71" spans="2:4" ht="15">
      <c r="B71" s="39" t="s">
        <v>49</v>
      </c>
      <c r="C71" s="39"/>
      <c r="D71" s="39"/>
    </row>
  </sheetData>
  <mergeCells count="12">
    <mergeCell ref="B57:C57"/>
    <mergeCell ref="B58:C58"/>
    <mergeCell ref="C65:D65"/>
    <mergeCell ref="C66:D66"/>
    <mergeCell ref="B70:D70"/>
    <mergeCell ref="B71:D71"/>
    <mergeCell ref="B23:C23"/>
    <mergeCell ref="B24:C24"/>
    <mergeCell ref="B25:C25"/>
    <mergeCell ref="B26:C26"/>
    <mergeCell ref="B54:C54"/>
    <mergeCell ref="B55:C55"/>
  </mergeCells>
  <printOptions horizontalCentered="1"/>
  <pageMargins left="0.70866141732283472" right="0.70866141732283472" top="0.43307086614173229" bottom="0.35433070866141736" header="0.31496062992125984" footer="0.31496062992125984"/>
  <pageSetup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2024-10-21T18:30:47Z</cp:lastPrinted>
  <dcterms:created xsi:type="dcterms:W3CDTF">2024-10-21T18:26:30Z</dcterms:created>
  <dcterms:modified xsi:type="dcterms:W3CDTF">2024-10-21T18:31:11Z</dcterms:modified>
</cp:coreProperties>
</file>