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283" documentId="8_{1C45253B-57BC-464C-9611-7DFD7FF000DA}" xr6:coauthVersionLast="47" xr6:coauthVersionMax="47" xr10:uidLastSave="{16E7B4D7-0759-4E33-AD19-8E7408549BEF}"/>
  <bookViews>
    <workbookView xWindow="-120" yWindow="-120" windowWidth="29040" windowHeight="15720" xr2:uid="{00000000-000D-0000-FFFF-FFFF00000000}"/>
  </bookViews>
  <sheets>
    <sheet name="BG y ER" sheetId="7" r:id="rId1"/>
    <sheet name="Anexos" sheetId="6" state="hidden" r:id="rId2"/>
  </sheets>
  <externalReferences>
    <externalReference r:id="rId3"/>
  </externalReferences>
  <definedNames>
    <definedName name="_xlnm.Print_Area" localSheetId="0">'BG y ER'!$B$3:$D$110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7" l="1"/>
  <c r="D97" i="7"/>
  <c r="D91" i="7"/>
  <c r="D87" i="7"/>
  <c r="D67" i="7" l="1"/>
  <c r="D63" i="7"/>
  <c r="D65" i="7" s="1"/>
  <c r="D49" i="7"/>
  <c r="D56" i="7" s="1"/>
  <c r="D22" i="7"/>
  <c r="D37" i="7" s="1"/>
  <c r="H116" i="6"/>
  <c r="D66" i="7" l="1"/>
  <c r="F117" i="6"/>
  <c r="I116" i="6" l="1"/>
  <c r="I125" i="6" l="1"/>
  <c r="B125" i="6" l="1"/>
  <c r="C125" i="6" l="1"/>
  <c r="C126" i="6"/>
</calcChain>
</file>

<file path=xl/sharedStrings.xml><?xml version="1.0" encoding="utf-8"?>
<sst xmlns="http://schemas.openxmlformats.org/spreadsheetml/2006/main" count="94" uniqueCount="80">
  <si>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</si>
  <si>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</si>
  <si>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</si>
  <si>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</si>
  <si>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</si>
  <si>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</si>
  <si>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</si>
  <si>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</si>
  <si>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</si>
  <si>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</si>
  <si>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</si>
  <si>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</si>
  <si>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</si>
  <si>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</si>
  <si>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</si>
  <si>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</si>
  <si>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</si>
  <si>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</si>
  <si>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</si>
  <si>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</si>
  <si>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</si>
  <si>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</si>
  <si>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</si>
  <si>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</si>
  <si>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</si>
  <si>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</si>
  <si>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</si>
  <si>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</si>
  <si>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</si>
  <si>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</si>
  <si>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</si>
  <si>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</si>
  <si>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</si>
  <si>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</si>
  <si>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</si>
  <si>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</si>
  <si>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</si>
  <si>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</si>
  <si>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</si>
  <si>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</si>
  <si>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</si>
  <si>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</si>
  <si>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</si>
  <si>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</si>
  <si>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</si>
  <si>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</si>
  <si>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</si>
  <si>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</si>
  <si>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</si>
  <si>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</si>
  <si>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</si>
  <si>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</si>
  <si>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</si>
  <si>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</si>
  <si>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</si>
  <si>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</si>
  <si>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</si>
  <si>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</si>
  <si>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</si>
  <si>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(Compañía salvadoreña subsidiaria de Sercotel, S.A. de C.V.)</t>
  </si>
  <si>
    <t>Pasivo Neto Actuarial</t>
  </si>
  <si>
    <t>Obligaciones Laborales</t>
  </si>
  <si>
    <t>GASTOS ANTICIPADOS POR COMISIONES IFRS 15</t>
  </si>
  <si>
    <t>AMORT. GASTOS ANTICIPADOS POR COMISIONES IFRS 15</t>
  </si>
  <si>
    <t xml:space="preserve">Se consulta la BT en la AJ el codigo de "Activos por costos de obtención de contratos" 1060.1 en este codigo me salen las siguientes cuentas </t>
  </si>
  <si>
    <t xml:space="preserve">se consultan en SAP esas cuentas </t>
  </si>
  <si>
    <t>Tiene que cuadrar</t>
  </si>
  <si>
    <t>PROV DE CONTINGENCIAS</t>
  </si>
  <si>
    <t>PROVISIÓN DESMANTELAMIENTO</t>
  </si>
  <si>
    <t>CONSULTAR MES</t>
  </si>
  <si>
    <t>Contigencias fiscales</t>
  </si>
  <si>
    <t xml:space="preserve">Compañía de Telecomunicaciones de El Salvador, S.A. de C.V. </t>
  </si>
  <si>
    <t>Estado de Situación Financiera</t>
  </si>
  <si>
    <t>Compañía de Telecomunicaciones de El Salvador, S.A. de C.V.</t>
  </si>
  <si>
    <t>Estado de Resultados Integral</t>
  </si>
  <si>
    <t>Junio</t>
  </si>
  <si>
    <t>Julio</t>
  </si>
  <si>
    <t>Al 31 de Julio 2024</t>
  </si>
  <si>
    <t>Por el período que terminó al 31 de Julio 2024</t>
  </si>
  <si>
    <t>31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</si>
</sst>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2"/>
    </xf>
    <xf numFmtId="43" fontId="0" fillId="0" borderId="0" xfId="1" applyFont="1"/>
    <xf numFmtId="9" fontId="0" fillId="0" borderId="0" xfId="0" applyNumberFormat="1"/>
    <xf numFmtId="3" fontId="2" fillId="0" borderId="0" xfId="0" applyNumberFormat="1" applyFont="1" applyAlignment="1">
      <alignment horizontal="right" vertical="center" wrapText="1"/>
    </xf>
    <xf numFmtId="43" fontId="0" fillId="0" borderId="0" xfId="1" applyFont="1" applyFill="1"/>
    <xf numFmtId="0" fontId="7" fillId="0" borderId="0" xfId="0" applyFont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4" fontId="0" fillId="0" borderId="0" xfId="0" applyNumberFormat="1"/>
    <xf numFmtId="4" fontId="0" fillId="3" borderId="0" xfId="0" applyNumberFormat="1" applyFill="1"/>
    <xf numFmtId="44" fontId="0" fillId="0" borderId="0" xfId="5" applyFont="1"/>
    <xf numFmtId="44" fontId="0" fillId="3" borderId="0" xfId="5" applyFont="1" applyFill="1"/>
    <xf numFmtId="43" fontId="0" fillId="0" borderId="4" xfId="1" applyFont="1" applyFill="1" applyBorder="1"/>
    <xf numFmtId="0" fontId="4" fillId="0" borderId="0" xfId="0" applyFont="1" applyAlignment="1">
      <alignment vertical="center"/>
    </xf>
    <xf numFmtId="165" fontId="2" fillId="0" borderId="0" xfId="1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4" fontId="0" fillId="2" borderId="0" xfId="5" applyFont="1" applyFill="1"/>
    <xf numFmtId="17" fontId="0" fillId="0" borderId="0" xfId="0" applyNumberFormat="1" applyAlignment="1">
      <alignment horizontal="right"/>
    </xf>
    <xf numFmtId="0" fontId="0" fillId="4" borderId="0" xfId="0" applyFill="1"/>
    <xf numFmtId="44" fontId="0" fillId="4" borderId="0" xfId="5" applyFont="1" applyFill="1"/>
    <xf numFmtId="0" fontId="0" fillId="5" borderId="0" xfId="0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9" fillId="0" borderId="0" xfId="0" applyFont="1"/>
    <xf numFmtId="165" fontId="9" fillId="0" borderId="0" xfId="1" applyNumberFormat="1" applyFont="1" applyFill="1"/>
    <xf numFmtId="17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43" fontId="9" fillId="0" borderId="0" xfId="1" applyFont="1" applyFill="1"/>
    <xf numFmtId="0" fontId="11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3" fontId="13" fillId="0" borderId="0" xfId="0" applyNumberFormat="1" applyFont="1" applyAlignment="1">
      <alignment horizontal="center" vertical="center" wrapText="1"/>
    </xf>
    <xf numFmtId="43" fontId="14" fillId="0" borderId="0" xfId="1" applyFont="1" applyFill="1"/>
    <xf numFmtId="166" fontId="14" fillId="0" borderId="0" xfId="5" applyNumberFormat="1" applyFont="1" applyFill="1"/>
    <xf numFmtId="166" fontId="15" fillId="0" borderId="0" xfId="5" applyNumberFormat="1" applyFont="1" applyFill="1"/>
    <xf numFmtId="0" fontId="2" fillId="0" borderId="0" xfId="0" applyFont="1"/>
    <xf numFmtId="0" fontId="4" fillId="0" borderId="0" xfId="0" applyFont="1" applyAlignment="1">
      <alignment horizontal="left"/>
    </xf>
    <xf numFmtId="164" fontId="2" fillId="0" borderId="0" xfId="1" applyNumberFormat="1" applyFont="1" applyFill="1"/>
    <xf numFmtId="164" fontId="2" fillId="0" borderId="1" xfId="1" applyNumberFormat="1" applyFont="1" applyFill="1" applyBorder="1"/>
    <xf numFmtId="164" fontId="4" fillId="0" borderId="3" xfId="1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43" fontId="12" fillId="0" borderId="0" xfId="1" applyFont="1" applyAlignment="1">
      <alignment horizontal="right" vertical="center" wrapText="1"/>
    </xf>
    <xf numFmtId="165" fontId="12" fillId="0" borderId="0" xfId="1" applyNumberFormat="1" applyFont="1" applyFill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43" fontId="12" fillId="0" borderId="1" xfId="1" applyFont="1" applyBorder="1" applyAlignment="1">
      <alignment horizontal="right" vertical="center" wrapText="1"/>
    </xf>
    <xf numFmtId="165" fontId="9" fillId="2" borderId="0" xfId="1" applyNumberFormat="1" applyFont="1" applyFill="1"/>
    <xf numFmtId="43" fontId="9" fillId="0" borderId="0" xfId="1" applyFont="1"/>
    <xf numFmtId="43" fontId="13" fillId="0" borderId="0" xfId="1" applyFont="1" applyAlignment="1">
      <alignment horizontal="center" vertical="center"/>
    </xf>
  </cellXfs>
  <cellStyles count="6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 10" xfId="4" xr:uid="{00000000-0005-0000-0000-000005000000}"/>
    <cellStyle name="Porcentaje 2" xfId="3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31</xdr:row>
      <xdr:rowOff>114300</xdr:rowOff>
    </xdr:from>
    <xdr:to>
      <xdr:col>8</xdr:col>
      <xdr:colOff>951544</xdr:colOff>
      <xdr:row>63</xdr:row>
      <xdr:rowOff>192767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473"/>
        <a:stretch/>
      </xdr:blipFill>
      <xdr:spPr>
        <a:xfrm>
          <a:off x="849238" y="5821740"/>
          <a:ext cx="12016116" cy="5872843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1723572</xdr:colOff>
      <xdr:row>99</xdr:row>
      <xdr:rowOff>11338</xdr:rowOff>
    </xdr:from>
    <xdr:to>
      <xdr:col>5</xdr:col>
      <xdr:colOff>398630</xdr:colOff>
      <xdr:row>109</xdr:row>
      <xdr:rowOff>46083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9DC5CF-E1E0-00C1-4B36-80989648E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3304" y="14162767"/>
          <a:ext cx="6068272" cy="196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1746250</xdr:colOff>
      <xdr:row>127</xdr:row>
      <xdr:rowOff>34018</xdr:rowOff>
    </xdr:from>
    <xdr:to>
      <xdr:col>5</xdr:col>
      <xdr:colOff>392729</xdr:colOff>
      <xdr:row>137</xdr:row>
      <xdr:rowOff>49710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05C49C-0950-37BC-FF31-2E1F2FAC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982" y="19605625"/>
          <a:ext cx="6039693" cy="1943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lina.cesar\AppData\Local\Microsoft\Windows\INetCache\Content.Outlook\5WYSDGP7\HT%20Informe%20SV%20Consolidado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Carátulas"/>
      <sheetName val="Registros 2023"/>
      <sheetName val="BT"/>
      <sheetName val="Balanzas"/>
      <sheetName val="Mapeo"/>
      <sheetName val="Registros 2022"/>
      <sheetName val="Registros 2021"/>
      <sheetName val="Mapeo PR"/>
      <sheetName val="Rev EF"/>
      <sheetName val="Flujo de Efectivo"/>
      <sheetName val="Patrimonio"/>
      <sheetName val="Notas"/>
      <sheetName val="Rev Ntas"/>
      <sheetName val="PR"/>
      <sheetName val="Rev Ntas PR"/>
      <sheetName val="Provisiones"/>
      <sheetName val="Contratos Laborales"/>
      <sheetName val="Re expresión ISR 2021-CTE"/>
      <sheetName val="ISR"/>
      <sheetName val="Rev ISR"/>
      <sheetName val="ADU Conso"/>
      <sheetName val="AI Conso"/>
      <sheetName val="AI SV02"/>
      <sheetName val="AI SV03"/>
      <sheetName val="AI GT09"/>
      <sheetName val="AF Conso"/>
      <sheetName val="AF SV02"/>
      <sheetName val="AF SV03"/>
      <sheetName val="AF SV08"/>
      <sheetName val="AF GT09"/>
      <sheetName val="Liquidez"/>
      <sheetName val="Mov Préstamos"/>
      <sheetName val="Préstamos"/>
      <sheetName val="Flujos por var"/>
      <sheetName val="Segmentos"/>
      <sheetName val="Cobros EFe CTE"/>
      <sheetName val="Contingencias pdte paga"/>
      <sheetName val="Propocionalidad DUSO-SV02"/>
      <sheetName val="Hoja1"/>
      <sheetName val="Sensibilidad y tipo de cambio"/>
      <sheetName val="Propocionalidad DUSO-SV01"/>
      <sheetName val="Antiguedades"/>
      <sheetName val="PP part. del incobrable 2021"/>
      <sheetName val="Posición monet"/>
      <sheetName val="ORI Beneficios laborales SV02"/>
      <sheetName val="ORI Beneficios laborales SV06"/>
    </sheetNames>
    <sheetDataSet>
      <sheetData sheetId="0"/>
      <sheetData sheetId="1">
        <row r="12">
          <cell r="Q12">
            <v>6102773</v>
          </cell>
        </row>
        <row r="54">
          <cell r="Q54">
            <v>2824250</v>
          </cell>
        </row>
      </sheetData>
      <sheetData sheetId="2"/>
      <sheetData sheetId="3">
        <row r="3280">
          <cell r="AL3280">
            <v>9254.1200000001118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9061-7E95-4F91-A3F2-5E6D414E86B6}">
  <dimension ref="B3:G110"/>
  <sheetViews>
    <sheetView showGridLines="0" tabSelected="1" topLeftCell="A18" zoomScaleNormal="100" workbookViewId="0">
      <selection activeCell="B108" sqref="B108:F111"/>
    </sheetView>
  </sheetViews>
  <sheetFormatPr baseColWidth="10" defaultColWidth="9.140625" defaultRowHeight="14.25" x14ac:dyDescent="0.2"/>
  <cols>
    <col min="1" max="1" width="8.42578125" style="32" customWidth="1"/>
    <col min="2" max="2" width="47.140625" style="32" customWidth="1"/>
    <col min="3" max="3" width="1.85546875" style="32" bestFit="1" customWidth="1"/>
    <col min="4" max="4" width="14.140625" style="32" customWidth="1"/>
    <col min="5" max="5" width="17.28515625" style="33" hidden="1" customWidth="1"/>
    <col min="6" max="6" width="18.7109375" style="32" customWidth="1"/>
    <col min="7" max="7" width="15" style="32" bestFit="1" customWidth="1"/>
    <col min="8" max="16384" width="9.140625" style="32"/>
  </cols>
  <sheetData>
    <row r="3" spans="2:6" x14ac:dyDescent="0.2">
      <c r="B3" s="21" t="s">
        <v>71</v>
      </c>
      <c r="C3" s="52"/>
    </row>
    <row r="4" spans="2:6" x14ac:dyDescent="0.2">
      <c r="B4" s="21" t="s">
        <v>59</v>
      </c>
      <c r="C4" s="52"/>
    </row>
    <row r="5" spans="2:6" x14ac:dyDescent="0.2">
      <c r="B5" s="21" t="s">
        <v>72</v>
      </c>
      <c r="C5" s="52"/>
    </row>
    <row r="6" spans="2:6" x14ac:dyDescent="0.2">
      <c r="B6" s="21" t="s">
        <v>77</v>
      </c>
      <c r="C6" s="52"/>
    </row>
    <row r="7" spans="2:6" x14ac:dyDescent="0.2">
      <c r="C7" s="52"/>
    </row>
    <row r="8" spans="2:6" x14ac:dyDescent="0.2">
      <c r="C8" s="52"/>
      <c r="D8" s="34" t="s">
        <v>76</v>
      </c>
      <c r="E8" s="34" t="s">
        <v>75</v>
      </c>
    </row>
    <row r="9" spans="2:6" x14ac:dyDescent="0.2">
      <c r="B9" s="1"/>
      <c r="C9" s="53"/>
      <c r="D9" s="35">
        <v>2024</v>
      </c>
      <c r="E9" s="35">
        <v>2023</v>
      </c>
    </row>
    <row r="10" spans="2:6" x14ac:dyDescent="0.2">
      <c r="B10" s="36" t="s">
        <v>0</v>
      </c>
      <c r="C10" s="2"/>
      <c r="D10" s="2"/>
    </row>
    <row r="11" spans="2:6" x14ac:dyDescent="0.2">
      <c r="B11" s="36" t="s">
        <v>1</v>
      </c>
      <c r="C11" s="2"/>
      <c r="D11" s="2"/>
    </row>
    <row r="12" spans="2:6" x14ac:dyDescent="0.2">
      <c r="B12" s="37" t="s">
        <v>2</v>
      </c>
      <c r="C12" s="57" t="s">
        <v>3</v>
      </c>
      <c r="D12" s="54">
        <v>4538972</v>
      </c>
      <c r="E12" s="63">
        <v>5463518</v>
      </c>
      <c r="F12" s="64"/>
    </row>
    <row r="13" spans="2:6" x14ac:dyDescent="0.2">
      <c r="B13" s="37" t="s">
        <v>4</v>
      </c>
      <c r="C13" s="57"/>
      <c r="D13" s="54">
        <v>16634871</v>
      </c>
      <c r="E13" s="63">
        <v>16410462</v>
      </c>
      <c r="F13" s="64"/>
    </row>
    <row r="14" spans="2:6" x14ac:dyDescent="0.2">
      <c r="B14" s="37" t="s">
        <v>5</v>
      </c>
      <c r="C14" s="57"/>
      <c r="D14" s="54">
        <v>14497012</v>
      </c>
      <c r="E14" s="63">
        <v>7107598</v>
      </c>
      <c r="F14" s="64"/>
    </row>
    <row r="15" spans="2:6" x14ac:dyDescent="0.2">
      <c r="B15" s="37" t="s">
        <v>6</v>
      </c>
      <c r="C15" s="57"/>
      <c r="D15" s="54">
        <v>58700293</v>
      </c>
      <c r="E15" s="63">
        <v>57105216</v>
      </c>
      <c r="F15" s="64"/>
    </row>
    <row r="16" spans="2:6" x14ac:dyDescent="0.2">
      <c r="B16" s="37" t="s">
        <v>7</v>
      </c>
      <c r="C16" s="57"/>
      <c r="D16" s="54">
        <v>8525670</v>
      </c>
      <c r="E16" s="63">
        <v>6101171</v>
      </c>
      <c r="F16" s="64"/>
    </row>
    <row r="17" spans="2:6" x14ac:dyDescent="0.2">
      <c r="B17" s="37" t="s">
        <v>8</v>
      </c>
      <c r="C17" s="57"/>
      <c r="D17" s="54">
        <v>5511013</v>
      </c>
      <c r="E17" s="63">
        <v>3332699</v>
      </c>
      <c r="F17" s="64"/>
    </row>
    <row r="18" spans="2:6" x14ac:dyDescent="0.2">
      <c r="B18" s="37" t="s">
        <v>9</v>
      </c>
      <c r="C18" s="57"/>
      <c r="D18" s="54">
        <v>1154803</v>
      </c>
      <c r="E18" s="63">
        <v>1741484</v>
      </c>
      <c r="F18" s="64"/>
    </row>
    <row r="19" spans="2:6" x14ac:dyDescent="0.2">
      <c r="B19" s="37" t="s">
        <v>10</v>
      </c>
      <c r="C19" s="57"/>
      <c r="D19" s="54">
        <v>2897509</v>
      </c>
      <c r="E19" s="63">
        <v>1977079</v>
      </c>
      <c r="F19" s="64"/>
    </row>
    <row r="20" spans="2:6" hidden="1" x14ac:dyDescent="0.2">
      <c r="B20" s="37" t="s">
        <v>11</v>
      </c>
      <c r="C20" s="57"/>
      <c r="D20" s="58">
        <v>0</v>
      </c>
      <c r="E20" s="33">
        <v>0</v>
      </c>
      <c r="F20" s="64"/>
    </row>
    <row r="21" spans="2:6" ht="15" thickBot="1" x14ac:dyDescent="0.25">
      <c r="B21" s="37" t="s">
        <v>12</v>
      </c>
      <c r="C21" s="57"/>
      <c r="D21" s="55">
        <v>4623101</v>
      </c>
      <c r="E21" s="63">
        <v>3912967</v>
      </c>
      <c r="F21" s="64"/>
    </row>
    <row r="22" spans="2:6" x14ac:dyDescent="0.2">
      <c r="B22" s="39" t="s">
        <v>13</v>
      </c>
      <c r="C22" s="57"/>
      <c r="D22" s="56">
        <f>SUM(D12:D21)</f>
        <v>117083244</v>
      </c>
      <c r="E22" s="33">
        <v>103152194</v>
      </c>
      <c r="F22" s="64"/>
    </row>
    <row r="23" spans="2:6" x14ac:dyDescent="0.2">
      <c r="B23" s="37"/>
      <c r="C23" s="57"/>
      <c r="D23" s="57"/>
      <c r="F23" s="64"/>
    </row>
    <row r="24" spans="2:6" x14ac:dyDescent="0.2">
      <c r="B24" s="37" t="s">
        <v>14</v>
      </c>
      <c r="C24" s="57"/>
      <c r="D24" s="54">
        <v>413250190</v>
      </c>
      <c r="E24" s="63">
        <v>353072814</v>
      </c>
      <c r="F24" s="64"/>
    </row>
    <row r="25" spans="2:6" hidden="1" x14ac:dyDescent="0.2">
      <c r="B25" s="37" t="s">
        <v>15</v>
      </c>
      <c r="C25" s="57"/>
      <c r="D25" s="58">
        <v>0</v>
      </c>
      <c r="E25" s="33">
        <v>0</v>
      </c>
      <c r="F25" s="64"/>
    </row>
    <row r="26" spans="2:6" x14ac:dyDescent="0.2">
      <c r="B26" s="37" t="s">
        <v>16</v>
      </c>
      <c r="C26" s="57"/>
      <c r="D26" s="54">
        <v>57995278</v>
      </c>
      <c r="E26" s="63">
        <v>57937908</v>
      </c>
      <c r="F26" s="64"/>
    </row>
    <row r="27" spans="2:6" x14ac:dyDescent="0.2">
      <c r="B27" s="37" t="s">
        <v>17</v>
      </c>
      <c r="C27" s="57"/>
      <c r="D27" s="58">
        <v>499283</v>
      </c>
      <c r="E27" s="33">
        <v>6581540</v>
      </c>
      <c r="F27" s="64"/>
    </row>
    <row r="28" spans="2:6" x14ac:dyDescent="0.2">
      <c r="B28" s="37" t="s">
        <v>18</v>
      </c>
      <c r="C28" s="57"/>
      <c r="D28" s="54">
        <v>1389873</v>
      </c>
      <c r="E28" s="63">
        <v>2708632</v>
      </c>
      <c r="F28" s="64"/>
    </row>
    <row r="29" spans="2:6" hidden="1" x14ac:dyDescent="0.2">
      <c r="B29" s="37" t="s">
        <v>5</v>
      </c>
      <c r="C29" s="57"/>
      <c r="D29" s="58">
        <v>0</v>
      </c>
      <c r="E29" s="33">
        <v>0</v>
      </c>
      <c r="F29" s="64"/>
    </row>
    <row r="30" spans="2:6" hidden="1" x14ac:dyDescent="0.2">
      <c r="B30" s="37" t="s">
        <v>6</v>
      </c>
      <c r="C30" s="57"/>
      <c r="D30" s="58">
        <v>0</v>
      </c>
      <c r="E30" s="33">
        <v>0</v>
      </c>
      <c r="F30" s="64"/>
    </row>
    <row r="31" spans="2:6" hidden="1" x14ac:dyDescent="0.2">
      <c r="B31" s="37" t="s">
        <v>7</v>
      </c>
      <c r="C31" s="57"/>
      <c r="D31" s="58">
        <v>0</v>
      </c>
      <c r="E31" s="33">
        <v>0</v>
      </c>
      <c r="F31" s="64"/>
    </row>
    <row r="32" spans="2:6" x14ac:dyDescent="0.2">
      <c r="B32" s="37" t="s">
        <v>19</v>
      </c>
      <c r="C32" s="57"/>
      <c r="D32" s="54">
        <v>93278</v>
      </c>
      <c r="E32" s="63">
        <v>88887</v>
      </c>
      <c r="F32" s="64"/>
    </row>
    <row r="33" spans="2:6" hidden="1" x14ac:dyDescent="0.2">
      <c r="B33" s="37" t="s">
        <v>11</v>
      </c>
      <c r="C33" s="57"/>
      <c r="D33" s="58">
        <v>0</v>
      </c>
      <c r="E33" s="33">
        <v>0</v>
      </c>
      <c r="F33" s="64"/>
    </row>
    <row r="34" spans="2:6" x14ac:dyDescent="0.2">
      <c r="B34" s="37" t="s">
        <v>12</v>
      </c>
      <c r="C34" s="57"/>
      <c r="D34" s="54">
        <v>4175128</v>
      </c>
      <c r="E34" s="63">
        <v>4381954</v>
      </c>
      <c r="F34" s="64"/>
    </row>
    <row r="35" spans="2:6" x14ac:dyDescent="0.2">
      <c r="B35" s="37" t="s">
        <v>20</v>
      </c>
      <c r="C35" s="57"/>
      <c r="D35" s="59">
        <v>134277347</v>
      </c>
      <c r="E35" s="63">
        <v>134277347</v>
      </c>
      <c r="F35" s="64"/>
    </row>
    <row r="36" spans="2:6" ht="15" thickBot="1" x14ac:dyDescent="0.25">
      <c r="B36" s="37" t="s">
        <v>21</v>
      </c>
      <c r="C36" s="57"/>
      <c r="D36" s="55">
        <v>2117812</v>
      </c>
      <c r="E36" s="63">
        <v>3779752</v>
      </c>
      <c r="F36" s="64"/>
    </row>
    <row r="37" spans="2:6" ht="15" thickBot="1" x14ac:dyDescent="0.25">
      <c r="B37" s="36" t="s">
        <v>22</v>
      </c>
      <c r="C37" s="57" t="s">
        <v>3</v>
      </c>
      <c r="D37" s="60">
        <f>SUM(D22:D36)</f>
        <v>730881433</v>
      </c>
      <c r="E37" s="33">
        <v>665981028</v>
      </c>
      <c r="F37" s="64"/>
    </row>
    <row r="38" spans="2:6" ht="15" thickTop="1" x14ac:dyDescent="0.2">
      <c r="B38" s="36"/>
      <c r="C38" s="57"/>
      <c r="D38" s="57"/>
      <c r="F38" s="64"/>
    </row>
    <row r="39" spans="2:6" x14ac:dyDescent="0.2">
      <c r="B39" s="39" t="s">
        <v>23</v>
      </c>
      <c r="C39" s="57"/>
      <c r="D39" s="54"/>
      <c r="F39" s="64"/>
    </row>
    <row r="40" spans="2:6" x14ac:dyDescent="0.2">
      <c r="B40" s="39" t="s">
        <v>24</v>
      </c>
      <c r="C40" s="57"/>
      <c r="D40" s="57"/>
      <c r="F40" s="64"/>
    </row>
    <row r="41" spans="2:6" x14ac:dyDescent="0.2">
      <c r="B41" s="40" t="s">
        <v>25</v>
      </c>
      <c r="C41" s="57" t="s">
        <v>3</v>
      </c>
      <c r="D41" s="54">
        <v>30284971</v>
      </c>
      <c r="E41" s="33">
        <v>26307808</v>
      </c>
      <c r="F41" s="64"/>
    </row>
    <row r="42" spans="2:6" x14ac:dyDescent="0.2">
      <c r="B42" s="40" t="s">
        <v>26</v>
      </c>
      <c r="C42" s="57"/>
      <c r="D42" s="54">
        <v>18130812</v>
      </c>
      <c r="E42" s="33">
        <v>12900089</v>
      </c>
      <c r="F42" s="64"/>
    </row>
    <row r="43" spans="2:6" x14ac:dyDescent="0.2">
      <c r="B43" s="40" t="s">
        <v>27</v>
      </c>
      <c r="C43" s="57"/>
      <c r="D43" s="54">
        <v>2267629</v>
      </c>
      <c r="E43" s="33">
        <v>1015067</v>
      </c>
      <c r="F43" s="64"/>
    </row>
    <row r="44" spans="2:6" x14ac:dyDescent="0.2">
      <c r="B44" s="40" t="s">
        <v>28</v>
      </c>
      <c r="C44" s="57"/>
      <c r="D44" s="54">
        <v>89676317</v>
      </c>
      <c r="E44" s="33">
        <v>54775599</v>
      </c>
      <c r="F44" s="64"/>
    </row>
    <row r="45" spans="2:6" hidden="1" x14ac:dyDescent="0.2">
      <c r="B45" s="40" t="s">
        <v>29</v>
      </c>
      <c r="C45" s="57"/>
      <c r="D45" s="58">
        <v>354336</v>
      </c>
      <c r="E45" s="33">
        <v>0</v>
      </c>
      <c r="F45" s="64"/>
    </row>
    <row r="46" spans="2:6" x14ac:dyDescent="0.2">
      <c r="B46" s="40" t="s">
        <v>30</v>
      </c>
      <c r="C46" s="57"/>
      <c r="D46" s="54">
        <v>1286</v>
      </c>
      <c r="E46" s="33">
        <v>8011</v>
      </c>
      <c r="F46" s="64"/>
    </row>
    <row r="47" spans="2:6" x14ac:dyDescent="0.2">
      <c r="B47" s="37" t="s">
        <v>31</v>
      </c>
      <c r="C47" s="57"/>
      <c r="D47" s="54">
        <v>1701669</v>
      </c>
      <c r="E47" s="33">
        <v>2193947</v>
      </c>
      <c r="F47" s="64"/>
    </row>
    <row r="48" spans="2:6" ht="15" thickBot="1" x14ac:dyDescent="0.25">
      <c r="B48" s="37" t="s">
        <v>32</v>
      </c>
      <c r="C48" s="57"/>
      <c r="D48" s="55">
        <v>972436</v>
      </c>
      <c r="E48" s="33">
        <v>2076154</v>
      </c>
      <c r="F48" s="64"/>
    </row>
    <row r="49" spans="2:7" x14ac:dyDescent="0.2">
      <c r="B49" s="39" t="s">
        <v>33</v>
      </c>
      <c r="C49" s="57"/>
      <c r="D49" s="56">
        <f>SUM(D41:D48)</f>
        <v>143389456</v>
      </c>
      <c r="E49" s="33">
        <v>99276675</v>
      </c>
      <c r="F49" s="64"/>
    </row>
    <row r="50" spans="2:7" x14ac:dyDescent="0.2">
      <c r="B50" s="40"/>
      <c r="C50" s="57"/>
      <c r="D50" s="57"/>
      <c r="F50" s="64"/>
    </row>
    <row r="51" spans="2:7" x14ac:dyDescent="0.2">
      <c r="B51" s="37" t="s">
        <v>34</v>
      </c>
      <c r="C51" s="57"/>
      <c r="D51" s="54">
        <v>65028313</v>
      </c>
      <c r="E51" s="33">
        <v>59186353</v>
      </c>
      <c r="F51" s="64"/>
    </row>
    <row r="52" spans="2:7" x14ac:dyDescent="0.2">
      <c r="B52" s="37" t="s">
        <v>31</v>
      </c>
      <c r="C52" s="57"/>
      <c r="D52" s="54">
        <v>6793759</v>
      </c>
      <c r="E52" s="33">
        <v>5918261</v>
      </c>
      <c r="F52" s="64"/>
    </row>
    <row r="53" spans="2:7" hidden="1" x14ac:dyDescent="0.2">
      <c r="B53" s="40" t="s">
        <v>60</v>
      </c>
      <c r="C53" s="57"/>
      <c r="D53" s="58">
        <v>0</v>
      </c>
      <c r="E53" s="33">
        <v>0</v>
      </c>
      <c r="F53" s="64"/>
    </row>
    <row r="54" spans="2:7" x14ac:dyDescent="0.2">
      <c r="B54" s="40" t="s">
        <v>35</v>
      </c>
      <c r="C54" s="57"/>
      <c r="D54" s="54">
        <v>1134897</v>
      </c>
      <c r="E54" s="33">
        <v>518797</v>
      </c>
      <c r="F54" s="64"/>
    </row>
    <row r="55" spans="2:7" ht="15" thickBot="1" x14ac:dyDescent="0.25">
      <c r="B55" s="40" t="s">
        <v>61</v>
      </c>
      <c r="C55" s="57"/>
      <c r="D55" s="55">
        <v>4629878</v>
      </c>
      <c r="E55" s="33">
        <v>4958106</v>
      </c>
      <c r="F55" s="64"/>
    </row>
    <row r="56" spans="2:7" ht="15" thickBot="1" x14ac:dyDescent="0.25">
      <c r="B56" s="39" t="s">
        <v>36</v>
      </c>
      <c r="C56" s="57"/>
      <c r="D56" s="61">
        <f>SUM(D49:D55)</f>
        <v>220976303</v>
      </c>
      <c r="E56" s="33">
        <v>169858192</v>
      </c>
      <c r="F56" s="64"/>
    </row>
    <row r="57" spans="2:7" x14ac:dyDescent="0.2">
      <c r="B57" s="39"/>
      <c r="C57" s="57"/>
      <c r="D57" s="57"/>
      <c r="F57" s="64"/>
    </row>
    <row r="58" spans="2:7" x14ac:dyDescent="0.2">
      <c r="B58" s="39" t="s">
        <v>37</v>
      </c>
      <c r="C58" s="57"/>
      <c r="D58" s="57"/>
      <c r="F58" s="64"/>
    </row>
    <row r="59" spans="2:7" x14ac:dyDescent="0.2">
      <c r="B59" s="40" t="s">
        <v>38</v>
      </c>
      <c r="C59" s="57"/>
      <c r="D59" s="54">
        <v>322841400</v>
      </c>
      <c r="E59" s="33">
        <v>322841400</v>
      </c>
      <c r="F59" s="38"/>
    </row>
    <row r="60" spans="2:7" x14ac:dyDescent="0.2">
      <c r="B60" s="40" t="s">
        <v>39</v>
      </c>
      <c r="C60" s="57"/>
      <c r="D60" s="54">
        <v>81446258</v>
      </c>
      <c r="E60" s="33">
        <v>81446258</v>
      </c>
      <c r="F60" s="42"/>
      <c r="G60" s="41"/>
    </row>
    <row r="61" spans="2:7" ht="15" thickBot="1" x14ac:dyDescent="0.25">
      <c r="B61" s="40" t="s">
        <v>40</v>
      </c>
      <c r="C61" s="57"/>
      <c r="D61" s="55">
        <v>105617472</v>
      </c>
      <c r="E61" s="33">
        <v>91835178</v>
      </c>
      <c r="F61" s="65"/>
      <c r="G61" s="43"/>
    </row>
    <row r="62" spans="2:7" ht="15" hidden="1" thickBot="1" x14ac:dyDescent="0.25">
      <c r="B62" s="40" t="s">
        <v>41</v>
      </c>
      <c r="C62" s="57"/>
      <c r="D62" s="62">
        <v>0</v>
      </c>
      <c r="E62" s="33">
        <v>0</v>
      </c>
      <c r="F62" s="64"/>
    </row>
    <row r="63" spans="2:7" hidden="1" x14ac:dyDescent="0.2">
      <c r="B63" s="40" t="s">
        <v>42</v>
      </c>
      <c r="C63" s="57"/>
      <c r="D63" s="54">
        <f>SUM(D59:D62)</f>
        <v>509905130</v>
      </c>
      <c r="E63" s="33">
        <v>496122836</v>
      </c>
      <c r="F63" s="64"/>
    </row>
    <row r="64" spans="2:7" ht="15" hidden="1" thickBot="1" x14ac:dyDescent="0.25">
      <c r="B64" s="40" t="s">
        <v>43</v>
      </c>
      <c r="C64" s="57"/>
      <c r="D64" s="62">
        <v>0</v>
      </c>
      <c r="E64" s="33">
        <v>0</v>
      </c>
      <c r="F64" s="64"/>
    </row>
    <row r="65" spans="2:6" ht="15" thickBot="1" x14ac:dyDescent="0.25">
      <c r="B65" s="39" t="s">
        <v>44</v>
      </c>
      <c r="C65" s="57"/>
      <c r="D65" s="55">
        <f>+D63</f>
        <v>509905130</v>
      </c>
      <c r="E65" s="33">
        <v>496122836</v>
      </c>
      <c r="F65" s="64"/>
    </row>
    <row r="66" spans="2:6" ht="15" thickBot="1" x14ac:dyDescent="0.25">
      <c r="B66" s="39" t="s">
        <v>45</v>
      </c>
      <c r="C66" s="57" t="s">
        <v>3</v>
      </c>
      <c r="D66" s="60">
        <f>+D65+D56</f>
        <v>730881433</v>
      </c>
      <c r="E66" s="33">
        <v>665981028</v>
      </c>
      <c r="F66" s="64"/>
    </row>
    <row r="67" spans="2:6" ht="15" thickTop="1" x14ac:dyDescent="0.2">
      <c r="C67" s="52"/>
      <c r="D67" s="44">
        <f>+D66-D37</f>
        <v>0</v>
      </c>
    </row>
    <row r="68" spans="2:6" x14ac:dyDescent="0.2">
      <c r="C68" s="52"/>
      <c r="D68" s="45">
        <v>0</v>
      </c>
    </row>
    <row r="69" spans="2:6" x14ac:dyDescent="0.2">
      <c r="C69" s="52"/>
      <c r="D69" s="46"/>
    </row>
    <row r="70" spans="2:6" x14ac:dyDescent="0.2">
      <c r="B70" s="29"/>
      <c r="C70" s="52"/>
      <c r="D70" s="47"/>
    </row>
    <row r="71" spans="2:6" x14ac:dyDescent="0.2">
      <c r="B71" s="29"/>
      <c r="C71" s="52"/>
      <c r="D71" s="47"/>
    </row>
    <row r="72" spans="2:6" x14ac:dyDescent="0.2">
      <c r="C72" s="52"/>
    </row>
    <row r="73" spans="2:6" x14ac:dyDescent="0.2">
      <c r="C73" s="52"/>
    </row>
    <row r="74" spans="2:6" x14ac:dyDescent="0.2">
      <c r="C74" s="52"/>
    </row>
    <row r="75" spans="2:6" x14ac:dyDescent="0.2">
      <c r="B75" s="48" t="s">
        <v>73</v>
      </c>
      <c r="C75" s="52"/>
    </row>
    <row r="76" spans="2:6" x14ac:dyDescent="0.2">
      <c r="B76" s="48" t="s">
        <v>59</v>
      </c>
      <c r="C76" s="52"/>
    </row>
    <row r="77" spans="2:6" x14ac:dyDescent="0.2">
      <c r="B77" s="48" t="s">
        <v>74</v>
      </c>
      <c r="C77" s="52"/>
    </row>
    <row r="78" spans="2:6" x14ac:dyDescent="0.2">
      <c r="B78" s="48" t="s">
        <v>78</v>
      </c>
      <c r="C78" s="52"/>
    </row>
    <row r="82" spans="2:6" x14ac:dyDescent="0.2">
      <c r="D82" s="30" t="s">
        <v>79</v>
      </c>
    </row>
    <row r="83" spans="2:6" x14ac:dyDescent="0.2">
      <c r="B83" s="3"/>
      <c r="C83" s="4"/>
      <c r="D83" s="35">
        <v>2024</v>
      </c>
    </row>
    <row r="84" spans="2:6" x14ac:dyDescent="0.2">
      <c r="B84" s="5"/>
      <c r="C84" s="6"/>
      <c r="D84" s="6"/>
    </row>
    <row r="85" spans="2:6" x14ac:dyDescent="0.2">
      <c r="B85" s="3" t="s">
        <v>46</v>
      </c>
      <c r="C85" s="4" t="s">
        <v>3</v>
      </c>
      <c r="D85" s="49">
        <v>144759765</v>
      </c>
      <c r="E85" s="33">
        <v>111918361</v>
      </c>
      <c r="F85" s="64"/>
    </row>
    <row r="86" spans="2:6" ht="15" thickBot="1" x14ac:dyDescent="0.25">
      <c r="B86" s="3" t="s">
        <v>47</v>
      </c>
      <c r="C86" s="4"/>
      <c r="D86" s="50">
        <v>-52083314</v>
      </c>
      <c r="E86" s="33">
        <v>-62889625</v>
      </c>
      <c r="F86" s="64"/>
    </row>
    <row r="87" spans="2:6" x14ac:dyDescent="0.2">
      <c r="B87" s="7" t="s">
        <v>48</v>
      </c>
      <c r="C87" s="4"/>
      <c r="D87" s="49">
        <f>SUM(D85:D86)</f>
        <v>92676451</v>
      </c>
      <c r="E87" s="33">
        <v>49028736</v>
      </c>
      <c r="F87" s="64"/>
    </row>
    <row r="88" spans="2:6" x14ac:dyDescent="0.2">
      <c r="B88" s="3"/>
      <c r="C88" s="4"/>
      <c r="D88" s="49"/>
      <c r="F88" s="64"/>
    </row>
    <row r="89" spans="2:6" x14ac:dyDescent="0.2">
      <c r="B89" s="3" t="s">
        <v>49</v>
      </c>
      <c r="C89" s="4"/>
      <c r="D89" s="49">
        <v>-43076317</v>
      </c>
      <c r="E89" s="33">
        <v>-18919648</v>
      </c>
      <c r="F89" s="64"/>
    </row>
    <row r="90" spans="2:6" ht="26.25" thickBot="1" x14ac:dyDescent="0.25">
      <c r="B90" s="3" t="s">
        <v>50</v>
      </c>
      <c r="C90" s="4"/>
      <c r="D90" s="50">
        <v>-45113757</v>
      </c>
      <c r="E90" s="33">
        <v>-34457305</v>
      </c>
      <c r="F90" s="64"/>
    </row>
    <row r="91" spans="2:6" x14ac:dyDescent="0.2">
      <c r="B91" s="7" t="s">
        <v>51</v>
      </c>
      <c r="C91" s="4"/>
      <c r="D91" s="49">
        <f>SUM(D87:D90)</f>
        <v>4486377</v>
      </c>
      <c r="E91" s="33">
        <v>-4348217</v>
      </c>
      <c r="F91" s="64"/>
    </row>
    <row r="92" spans="2:6" x14ac:dyDescent="0.2">
      <c r="B92" s="7"/>
      <c r="C92" s="4"/>
      <c r="D92" s="49"/>
      <c r="F92" s="64"/>
    </row>
    <row r="93" spans="2:6" x14ac:dyDescent="0.2">
      <c r="B93" s="3" t="s">
        <v>52</v>
      </c>
      <c r="C93" s="4"/>
      <c r="D93" s="49">
        <v>2274560</v>
      </c>
      <c r="E93" s="33">
        <v>1479336</v>
      </c>
      <c r="F93" s="64"/>
    </row>
    <row r="94" spans="2:6" x14ac:dyDescent="0.2">
      <c r="B94" s="3" t="s">
        <v>53</v>
      </c>
      <c r="C94" s="4"/>
      <c r="D94" s="49">
        <v>-139780</v>
      </c>
      <c r="E94" s="33">
        <v>-90758</v>
      </c>
      <c r="F94" s="64"/>
    </row>
    <row r="95" spans="2:6" x14ac:dyDescent="0.2">
      <c r="B95" s="3" t="s">
        <v>54</v>
      </c>
      <c r="C95" s="4"/>
      <c r="D95" s="49">
        <v>-5665</v>
      </c>
      <c r="E95" s="33">
        <v>-11211</v>
      </c>
      <c r="F95" s="64"/>
    </row>
    <row r="96" spans="2:6" ht="15" thickBot="1" x14ac:dyDescent="0.25">
      <c r="B96" s="3" t="s">
        <v>55</v>
      </c>
      <c r="C96" s="4"/>
      <c r="D96" s="50">
        <v>4200728</v>
      </c>
      <c r="E96" s="33">
        <v>3347787</v>
      </c>
      <c r="F96" s="64"/>
    </row>
    <row r="97" spans="2:6" x14ac:dyDescent="0.2">
      <c r="B97" s="7" t="s">
        <v>56</v>
      </c>
      <c r="C97" s="4"/>
      <c r="D97" s="49">
        <f>SUM(D91:D96)</f>
        <v>10816220</v>
      </c>
      <c r="E97" s="33">
        <v>376937</v>
      </c>
      <c r="F97" s="64"/>
    </row>
    <row r="98" spans="2:6" x14ac:dyDescent="0.2">
      <c r="B98" s="3"/>
      <c r="C98" s="8"/>
      <c r="D98" s="49"/>
      <c r="F98" s="64"/>
    </row>
    <row r="99" spans="2:6" ht="15" thickBot="1" x14ac:dyDescent="0.25">
      <c r="B99" s="3" t="s">
        <v>57</v>
      </c>
      <c r="C99" s="8"/>
      <c r="D99" s="50">
        <v>-5363678</v>
      </c>
      <c r="E99" s="33">
        <v>113081.09999999999</v>
      </c>
      <c r="F99" s="64"/>
    </row>
    <row r="100" spans="2:6" ht="15" thickBot="1" x14ac:dyDescent="0.25">
      <c r="B100" s="7" t="s">
        <v>58</v>
      </c>
      <c r="C100" s="4" t="s">
        <v>3</v>
      </c>
      <c r="D100" s="51">
        <f>+D97+D99</f>
        <v>5452542</v>
      </c>
      <c r="E100" s="33">
        <v>263855.90000000002</v>
      </c>
      <c r="F100" s="64"/>
    </row>
    <row r="101" spans="2:6" ht="15" thickTop="1" x14ac:dyDescent="0.2">
      <c r="B101" s="7"/>
      <c r="C101" s="4"/>
      <c r="D101" s="49"/>
    </row>
    <row r="102" spans="2:6" x14ac:dyDescent="0.2">
      <c r="B102" s="7"/>
      <c r="C102" s="4"/>
      <c r="D102" s="49"/>
    </row>
    <row r="103" spans="2:6" x14ac:dyDescent="0.2">
      <c r="B103" s="7"/>
      <c r="C103" s="4"/>
      <c r="D103" s="49"/>
    </row>
    <row r="104" spans="2:6" x14ac:dyDescent="0.2">
      <c r="B104" s="7"/>
      <c r="C104" s="4"/>
      <c r="D104" s="49"/>
    </row>
    <row r="105" spans="2:6" x14ac:dyDescent="0.2">
      <c r="B105" s="7"/>
      <c r="C105" s="4"/>
      <c r="D105" s="11"/>
    </row>
    <row r="106" spans="2:6" x14ac:dyDescent="0.2">
      <c r="B106" s="7"/>
      <c r="C106" s="4"/>
      <c r="D106" s="22"/>
    </row>
    <row r="107" spans="2:6" x14ac:dyDescent="0.2">
      <c r="B107" s="29"/>
      <c r="C107" s="47"/>
      <c r="D107" s="47"/>
    </row>
    <row r="108" spans="2:6" x14ac:dyDescent="0.2">
      <c r="B108" s="29"/>
      <c r="C108" s="47"/>
      <c r="D108" s="47"/>
    </row>
    <row r="109" spans="2:6" x14ac:dyDescent="0.2">
      <c r="B109" s="29"/>
      <c r="C109" s="29"/>
      <c r="D109" s="29"/>
    </row>
    <row r="110" spans="2:6" x14ac:dyDescent="0.2">
      <c r="B110" s="29"/>
      <c r="C110" s="29"/>
      <c r="D110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rowBreaks count="1" manualBreakCount="1">
    <brk id="73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49"/>
  <sheetViews>
    <sheetView showGridLines="0" topLeftCell="A21" zoomScale="84" zoomScaleNormal="84" workbookViewId="0">
      <selection activeCell="E31" sqref="E31"/>
    </sheetView>
  </sheetViews>
  <sheetFormatPr baseColWidth="10" defaultRowHeight="15" x14ac:dyDescent="0.25"/>
  <cols>
    <col min="2" max="2" width="28.28515625" customWidth="1"/>
    <col min="3" max="3" width="19.140625" customWidth="1"/>
    <col min="4" max="4" width="26" customWidth="1"/>
    <col min="5" max="5" width="37.42578125" customWidth="1"/>
    <col min="6" max="6" width="23.7109375" customWidth="1"/>
    <col min="8" max="8" width="14.140625" bestFit="1" customWidth="1"/>
    <col min="9" max="9" width="49" bestFit="1" customWidth="1"/>
    <col min="10" max="10" width="15.42578125" customWidth="1"/>
    <col min="11" max="11" width="15.5703125" customWidth="1"/>
  </cols>
  <sheetData>
    <row r="1" spans="2:2" ht="21" hidden="1" customHeight="1" x14ac:dyDescent="0.25"/>
    <row r="2" spans="2:2" hidden="1" x14ac:dyDescent="0.25">
      <c r="B2" s="13"/>
    </row>
    <row r="3" spans="2:2" hidden="1" x14ac:dyDescent="0.25"/>
    <row r="4" spans="2:2" hidden="1" x14ac:dyDescent="0.25"/>
    <row r="5" spans="2:2" hidden="1" x14ac:dyDescent="0.25"/>
    <row r="6" spans="2:2" hidden="1" x14ac:dyDescent="0.25"/>
    <row r="7" spans="2:2" hidden="1" x14ac:dyDescent="0.25"/>
    <row r="8" spans="2:2" hidden="1" x14ac:dyDescent="0.25"/>
    <row r="9" spans="2:2" hidden="1" x14ac:dyDescent="0.25"/>
    <row r="10" spans="2:2" hidden="1" x14ac:dyDescent="0.25"/>
    <row r="11" spans="2:2" hidden="1" x14ac:dyDescent="0.25"/>
    <row r="12" spans="2:2" hidden="1" x14ac:dyDescent="0.25"/>
    <row r="13" spans="2:2" hidden="1" x14ac:dyDescent="0.25"/>
    <row r="14" spans="2:2" hidden="1" x14ac:dyDescent="0.25"/>
    <row r="15" spans="2:2" hidden="1" x14ac:dyDescent="0.25"/>
    <row r="16" spans="2:2" hidden="1" x14ac:dyDescent="0.25"/>
    <row r="17" spans="2:3" hidden="1" x14ac:dyDescent="0.25"/>
    <row r="18" spans="2:3" hidden="1" x14ac:dyDescent="0.25">
      <c r="B18" s="25"/>
      <c r="C18" s="12"/>
    </row>
    <row r="19" spans="2:3" hidden="1" x14ac:dyDescent="0.25">
      <c r="C19" s="20"/>
    </row>
    <row r="20" spans="2:3" hidden="1" x14ac:dyDescent="0.25">
      <c r="C20" s="12"/>
    </row>
    <row r="24" spans="2:3" x14ac:dyDescent="0.25">
      <c r="B24" t="s">
        <v>12</v>
      </c>
    </row>
    <row r="25" spans="2:3" x14ac:dyDescent="0.25">
      <c r="B25" t="s">
        <v>64</v>
      </c>
    </row>
    <row r="27" spans="2:3" x14ac:dyDescent="0.25">
      <c r="B27">
        <v>1107000000</v>
      </c>
      <c r="C27" t="s">
        <v>62</v>
      </c>
    </row>
    <row r="28" spans="2:3" x14ac:dyDescent="0.25">
      <c r="B28">
        <v>1107010000</v>
      </c>
      <c r="C28" t="s">
        <v>63</v>
      </c>
    </row>
    <row r="30" spans="2:3" x14ac:dyDescent="0.25">
      <c r="B30" t="s">
        <v>65</v>
      </c>
    </row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6:6" hidden="1" x14ac:dyDescent="0.25"/>
    <row r="98" spans="6:6" s="28" customFormat="1" x14ac:dyDescent="0.25"/>
    <row r="110" spans="6:6" x14ac:dyDescent="0.25">
      <c r="F110" s="16"/>
    </row>
    <row r="111" spans="6:6" x14ac:dyDescent="0.25">
      <c r="F111" s="16"/>
    </row>
    <row r="112" spans="6:6" x14ac:dyDescent="0.25">
      <c r="F112" s="16"/>
    </row>
    <row r="113" spans="1:10" x14ac:dyDescent="0.25">
      <c r="F113" s="16"/>
    </row>
    <row r="114" spans="1:10" x14ac:dyDescent="0.25">
      <c r="F114" s="16"/>
    </row>
    <row r="115" spans="1:10" x14ac:dyDescent="0.25">
      <c r="B115" s="16"/>
      <c r="C115" s="16"/>
      <c r="D115" s="16"/>
      <c r="E115" s="16"/>
      <c r="F115" s="16"/>
    </row>
    <row r="116" spans="1:10" x14ac:dyDescent="0.25">
      <c r="A116" t="s">
        <v>69</v>
      </c>
      <c r="B116">
        <v>3</v>
      </c>
      <c r="C116" s="16"/>
      <c r="D116" s="16"/>
      <c r="E116" s="16"/>
      <c r="F116" s="23">
        <v>8253463.2800000003</v>
      </c>
      <c r="H116" s="16">
        <f>F116</f>
        <v>8253463.2800000003</v>
      </c>
      <c r="I116" s="17">
        <f>+F116-H116</f>
        <v>0</v>
      </c>
      <c r="J116" t="s">
        <v>66</v>
      </c>
    </row>
    <row r="117" spans="1:10" x14ac:dyDescent="0.25">
      <c r="F117" s="24">
        <f>+F116*40%</f>
        <v>3301385.3120000004</v>
      </c>
    </row>
    <row r="118" spans="1:10" s="28" customFormat="1" x14ac:dyDescent="0.25"/>
    <row r="119" spans="1:10" x14ac:dyDescent="0.25">
      <c r="B119" t="s">
        <v>31</v>
      </c>
    </row>
    <row r="120" spans="1:10" ht="15.75" x14ac:dyDescent="0.25">
      <c r="B120" s="14">
        <v>2103030378</v>
      </c>
      <c r="C120" s="15" t="s">
        <v>67</v>
      </c>
    </row>
    <row r="121" spans="1:10" ht="15.75" x14ac:dyDescent="0.25">
      <c r="B121" s="14">
        <v>2207010000</v>
      </c>
      <c r="C121" s="15" t="s">
        <v>68</v>
      </c>
    </row>
    <row r="123" spans="1:10" x14ac:dyDescent="0.25">
      <c r="C123" s="16"/>
      <c r="D123" s="16"/>
      <c r="F123" s="9"/>
    </row>
    <row r="124" spans="1:10" x14ac:dyDescent="0.25">
      <c r="C124" s="18"/>
    </row>
    <row r="125" spans="1:10" x14ac:dyDescent="0.25">
      <c r="B125" s="18">
        <f>+[1]Carátulas!$Q$54</f>
        <v>2824250</v>
      </c>
      <c r="C125" s="19">
        <f>ROUND(+B125*90%,2)</f>
        <v>2541825</v>
      </c>
      <c r="E125" s="10">
        <v>0.9</v>
      </c>
      <c r="G125" s="26" t="s">
        <v>70</v>
      </c>
      <c r="H125" s="26"/>
      <c r="I125" s="27">
        <f>-[1]BT!$AL$3280</f>
        <v>-9254.1200000001118</v>
      </c>
      <c r="J125" s="31"/>
    </row>
    <row r="126" spans="1:10" x14ac:dyDescent="0.25">
      <c r="C126" s="18">
        <f>ROUND(+B125*10%,2)</f>
        <v>282425</v>
      </c>
      <c r="E126" s="10">
        <v>0.1</v>
      </c>
    </row>
    <row r="149" s="28" customFormat="1" x14ac:dyDescent="0.25"/>
  </sheetData>
  <conditionalFormatting sqref="B120:B121">
    <cfRule type="duplicateValues" dxfId="4" priority="1"/>
  </conditionalFormatting>
  <conditionalFormatting sqref="B120:B121">
    <cfRule type="duplicateValues" dxfId="3" priority="2"/>
  </conditionalFormatting>
  <conditionalFormatting sqref="B120:B121">
    <cfRule type="duplicateValues" dxfId="2" priority="3"/>
  </conditionalFormatting>
  <conditionalFormatting sqref="B120:B121">
    <cfRule type="duplicateValues" dxfId="1" priority="4"/>
  </conditionalFormatting>
  <conditionalFormatting sqref="B120:B121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y ER</vt:lpstr>
      <vt:lpstr>Anexos</vt:lpstr>
      <vt:lpstr>'BG y 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2024-12-11T16:41:58Z</dcterms:modified>
</cp:coreProperties>
</file>