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REPORTES BCO CUSCATLAN ES\mensual\2024\EEFF FORMATO EXCEL Y PDF  PARA BVES\Diciembre\"/>
    </mc:Choice>
  </mc:AlternateContent>
  <bookViews>
    <workbookView xWindow="0" yWindow="0" windowWidth="23040" windowHeight="9195" activeTab="1"/>
  </bookViews>
  <sheets>
    <sheet name="ESTADO DE SITUACION FINANCIERA" sheetId="1" r:id="rId1"/>
    <sheet name="ESTADO DE RESULTADOS INTEGRAL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1" i="2" l="1"/>
  <c r="C57" i="1"/>
  <c r="C50" i="1"/>
  <c r="C7" i="1" l="1"/>
  <c r="C16" i="1"/>
  <c r="C47" i="1"/>
  <c r="C6" i="2"/>
  <c r="C10" i="1"/>
  <c r="C40" i="2"/>
  <c r="C59" i="2"/>
  <c r="C50" i="2" s="1"/>
  <c r="C13" i="2"/>
  <c r="C32" i="2"/>
  <c r="C20" i="2" l="1"/>
  <c r="C28" i="2" s="1"/>
  <c r="C32" i="1" l="1"/>
  <c r="C43" i="1" s="1"/>
  <c r="C54" i="1"/>
  <c r="C61" i="1" s="1"/>
  <c r="C63" i="1" l="1"/>
  <c r="C38" i="2"/>
  <c r="C46" i="2" l="1"/>
  <c r="C48" i="2" s="1"/>
  <c r="C70" i="2" s="1"/>
  <c r="C27" i="1"/>
  <c r="C64" i="1" s="1"/>
</calcChain>
</file>

<file path=xl/sharedStrings.xml><?xml version="1.0" encoding="utf-8"?>
<sst xmlns="http://schemas.openxmlformats.org/spreadsheetml/2006/main" count="134" uniqueCount="124">
  <si>
    <t>Activo</t>
  </si>
  <si>
    <t>Pasivo</t>
  </si>
  <si>
    <t>BANCO CUSCATLAN DE EL SALVADOR, S.A.</t>
  </si>
  <si>
    <t>Estado de Situación Financiera Separado</t>
  </si>
  <si>
    <t>Efectivo y equivalentes de efectivo</t>
  </si>
  <si>
    <t>Disponibilidades</t>
  </si>
  <si>
    <t>Operaciones con pacto de retroventa</t>
  </si>
  <si>
    <t>Instrumentos financieros de inversión (neto)</t>
  </si>
  <si>
    <t>A Valor razonable con cambios en resultados</t>
  </si>
  <si>
    <t>A Valor razonable con cambios en otro resultado integral</t>
  </si>
  <si>
    <t>A Costo amortizado</t>
  </si>
  <si>
    <t>Derivados financieros para coberturas</t>
  </si>
  <si>
    <t>Instrumentos Financieros Restringidos</t>
  </si>
  <si>
    <t>Cartera de créditos (neta)</t>
  </si>
  <si>
    <t>Créditos vigentes a un año plazo</t>
  </si>
  <si>
    <t>Créditos vigentes a más de un año plazo</t>
  </si>
  <si>
    <t>Créditos vencidos</t>
  </si>
  <si>
    <t>Estimación de pérdida por deterioro</t>
  </si>
  <si>
    <t>Cuentas por cobrar (neto)</t>
  </si>
  <si>
    <t>Activos físicos e intangibles (neto)</t>
  </si>
  <si>
    <t>Activos extraordinarios (neto)</t>
  </si>
  <si>
    <t>Activos de largo plazo mantenidos para la venta</t>
  </si>
  <si>
    <t>Inversiones en acciones (neto)</t>
  </si>
  <si>
    <t>Otros activos</t>
  </si>
  <si>
    <t>Total activos</t>
  </si>
  <si>
    <t xml:space="preserve">Pasivos financieros a valor razonable con cambios en resultados (neto) </t>
  </si>
  <si>
    <t>Derivados para cobertura</t>
  </si>
  <si>
    <t>Pasivos financieros a costo amortizado (neto)</t>
  </si>
  <si>
    <t>Depósitos</t>
  </si>
  <si>
    <t>Operaciones con pacto de retrocompra</t>
  </si>
  <si>
    <t>Préstamos</t>
  </si>
  <si>
    <t>Títulos de emisión propia</t>
  </si>
  <si>
    <t>Obligaciones convertibles en acciones</t>
  </si>
  <si>
    <t>Obligaciones a la vista</t>
  </si>
  <si>
    <t>Cuentas por pagar</t>
  </si>
  <si>
    <t>Provisiones</t>
  </si>
  <si>
    <t>Otros pasivos</t>
  </si>
  <si>
    <t>Préstamos subordinados</t>
  </si>
  <si>
    <t>Total pasivos</t>
  </si>
  <si>
    <t>Patrimonio neto</t>
  </si>
  <si>
    <t>Capital social</t>
  </si>
  <si>
    <t>Reservas</t>
  </si>
  <si>
    <t>De capital</t>
  </si>
  <si>
    <t>Otras reservas</t>
  </si>
  <si>
    <t>Resultados por aplicar</t>
  </si>
  <si>
    <t>Primas sobre acciones</t>
  </si>
  <si>
    <t>Patrimonio restringido</t>
  </si>
  <si>
    <t>Utilidades no distribuibles</t>
  </si>
  <si>
    <t>Donaciones</t>
  </si>
  <si>
    <t>Otro resultado integral acumulado</t>
  </si>
  <si>
    <t>Elementos que no se reclasificarán a resultados</t>
  </si>
  <si>
    <t>Elementos que se reclasificarán a resultados</t>
  </si>
  <si>
    <t>Participaciones no controladoras</t>
  </si>
  <si>
    <t>Total patrimonio</t>
  </si>
  <si>
    <t>Total pasivo y patrimonio</t>
  </si>
  <si>
    <t>Ingresos por intereses</t>
  </si>
  <si>
    <t>Activos financieros a valor razonable con cambios en resultados</t>
  </si>
  <si>
    <t>Activos financieros a valor razonable con cambios en otro resultado integral</t>
  </si>
  <si>
    <t>Activos financieros a costo amortizado</t>
  </si>
  <si>
    <t xml:space="preserve">Cartera de préstamos </t>
  </si>
  <si>
    <t>Otros ingresos por intereses</t>
  </si>
  <si>
    <t>Gastos por intereses</t>
  </si>
  <si>
    <t>Pasivos financieros a valor razonable con cambios en resultados</t>
  </si>
  <si>
    <t>Otros gastos por intereses</t>
  </si>
  <si>
    <t>Ingresos por intereses netos</t>
  </si>
  <si>
    <t>Ganancia (Pérdida) por cambios en el valor razonable de activos y pasivos financieros, Neta</t>
  </si>
  <si>
    <t>Ingresos por intereses, después de cargos por deterioro</t>
  </si>
  <si>
    <t xml:space="preserve">Ingresos por comisiones y honorarios </t>
  </si>
  <si>
    <t>Gastos por comisiones y honorarios</t>
  </si>
  <si>
    <t>Ingresos por comisiones y honorarios, netos</t>
  </si>
  <si>
    <t>Ganancias (Pérdidas) por ventas o desapropiación de instrumentos financieros a costo amortizado, neto</t>
  </si>
  <si>
    <t>Total ingresos netos</t>
  </si>
  <si>
    <t>Gastos de administración</t>
  </si>
  <si>
    <t>Gastos de funcionarios y empleados</t>
  </si>
  <si>
    <t>Gastos generales</t>
  </si>
  <si>
    <t>Gastos de depreciación y amortización</t>
  </si>
  <si>
    <t>Gastos por provisiones</t>
  </si>
  <si>
    <t>Utilidad (Pérdida) antes de impuesto</t>
  </si>
  <si>
    <t>Gastos por impuestos sobre las ganancias</t>
  </si>
  <si>
    <t>Utilidad (Pérdida) del ejercicio</t>
  </si>
  <si>
    <t>Otro resultado integral</t>
  </si>
  <si>
    <t>Elementos que no se reclasificaran en resultados</t>
  </si>
  <si>
    <t>Superávit por revaluación</t>
  </si>
  <si>
    <t>Cambios de valor razonable de los pasivos financieros a valor razonable con cambios en resultados atribuibles a cambios en el riesgo de crédito</t>
  </si>
  <si>
    <t>Cambios en el valor razonable del valor temporal de una opción de una partida cubierta relacionada con una transacción</t>
  </si>
  <si>
    <t>Cambios en el valor razonable del elemento a término de los contratos a término de una partida cubierta relacionada con una transacción</t>
  </si>
  <si>
    <t>Impuestos de los elementos que no se reclasificaran en resultados</t>
  </si>
  <si>
    <t>Elementos que se reclasificaran en resultados</t>
  </si>
  <si>
    <t>Diferencias de conversión de negocio en el extranjero</t>
  </si>
  <si>
    <t>Reserva de cobertura de flujos de efectivo</t>
  </si>
  <si>
    <t>Cambios en el valor razonable de instrumentos de deuda a valor razonable con cambios en Otro Resultado Integral.</t>
  </si>
  <si>
    <t>Cambios en el valor razonable del valor temporal de una opción de una partida cubierta relacionada con un período de tiempo</t>
  </si>
  <si>
    <t>Cambios en el valor razonable del elemento a término de los contratos a término de una partida cubierta relacionada con un período de tiempo</t>
  </si>
  <si>
    <t>Pérdidas crediticias esperadas instrumentos financieros a valor razonables con cambios en Otro Resultado Integral</t>
  </si>
  <si>
    <t>Impuestos de los elementos que se reclasificaran en resultados</t>
  </si>
  <si>
    <t>Resultado integral total del ejercicio</t>
  </si>
  <si>
    <t>Ganancia por Acción de las operaciones que continúan atribuible a los accionistas de la matriz durante el año (expresada en dólar por acción):</t>
  </si>
  <si>
    <t>Básica</t>
  </si>
  <si>
    <t>Diluida</t>
  </si>
  <si>
    <t>Ganancia por Acción de las operaciones discontinuadas atribuible a los accionistas de la matriz durante el año (expresada en dólar por acción):</t>
  </si>
  <si>
    <t>(Expresado en miles de Dólares de los Estados Unidos de América)</t>
  </si>
  <si>
    <t>(Expresados en miles de Dólares de los Estados Unidos de América)</t>
  </si>
  <si>
    <t>Firmados por:</t>
  </si>
  <si>
    <t>Contador</t>
  </si>
  <si>
    <t>José Eduardo Luna Roshardt                                    Gerardo Emilio Kuri Nosthas</t>
  </si>
  <si>
    <r>
      <t>Ricardo Ernesto Mej</t>
    </r>
    <r>
      <rPr>
        <sz val="12"/>
        <color theme="1"/>
        <rFont val="Calibri"/>
        <family val="2"/>
      </rPr>
      <t>ía Reinoza</t>
    </r>
  </si>
  <si>
    <r>
      <t>Ricardo Ernesto Mej</t>
    </r>
    <r>
      <rPr>
        <sz val="13"/>
        <color theme="1"/>
        <rFont val="Calibri"/>
        <family val="2"/>
      </rPr>
      <t>ía Reinoza</t>
    </r>
  </si>
  <si>
    <t>José Eduardo Luna Roshardt                                                               Gerardo Emilio Kuri Nosthas</t>
  </si>
  <si>
    <t xml:space="preserve">          Representante Legal                                                           Director de Operaciones y Finanzas</t>
  </si>
  <si>
    <t xml:space="preserve">       Representante Legal                                     Director de Operaciones y Finanzas</t>
  </si>
  <si>
    <t>Utilidad del presente ejercicio</t>
  </si>
  <si>
    <t>Utilidades de ejercicios anteriores</t>
  </si>
  <si>
    <t>Pérdida por deterioro de activos financieros distintos a los activos de riesgo crediticio, Neta</t>
  </si>
  <si>
    <t>Pérdida por deterioro de activos financieros de riesgo crediticio, Neta</t>
  </si>
  <si>
    <t>Ganancia por ventas de activos y Operaciones discontinuadas</t>
  </si>
  <si>
    <t>Ganancias generadas por entidades registradas bajo el método de la participación</t>
  </si>
  <si>
    <t>Otros ingresos financieros</t>
  </si>
  <si>
    <t>Saldos al 31 de diciembre de 2024</t>
  </si>
  <si>
    <t>Del 1 de enero al 31 de diciembre de 2024</t>
  </si>
  <si>
    <t>Estado de Resultados Integrales Separado</t>
  </si>
  <si>
    <t>Pérdida por deterioro de valor de activos extraordinarios, Neta</t>
  </si>
  <si>
    <t>Pérdida por deterioro de valor de propiedades y equipo, Neta</t>
  </si>
  <si>
    <t>Pérdida por deterioro de otros activos, Neta</t>
  </si>
  <si>
    <t>Ganancia actuarial de beneficios post-empleo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</si>
</sst>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#,##0.0_);[Red]\(#,##0.0\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color rgb="FF002060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b/>
      <u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b/>
      <u/>
      <sz val="11"/>
      <color theme="0"/>
      <name val="Arial"/>
      <family val="2"/>
    </font>
    <font>
      <sz val="12"/>
      <color theme="1"/>
      <name val="Calibri"/>
      <family val="2"/>
      <scheme val="minor"/>
    </font>
    <font>
      <sz val="12"/>
      <color theme="1"/>
      <name val="Calibri"/>
      <family val="2"/>
    </font>
    <font>
      <sz val="13"/>
      <color theme="1"/>
      <name val="Calibri"/>
      <family val="2"/>
      <scheme val="minor"/>
    </font>
    <font>
      <sz val="13"/>
      <color theme="1"/>
      <name val="Calibri"/>
      <family val="2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50">
    <xf numFmtId="0" fontId="0" fillId="0" borderId="0" xfId="0"/>
    <xf numFmtId="0" fontId="5" fillId="0" borderId="0" xfId="0" applyFont="1"/>
    <xf numFmtId="0" fontId="6" fillId="0" borderId="0" xfId="0" applyFont="1"/>
    <xf numFmtId="0" fontId="7" fillId="0" borderId="0" xfId="0" applyFont="1"/>
    <xf numFmtId="40" fontId="0" fillId="0" borderId="0" xfId="0" applyNumberFormat="1"/>
    <xf numFmtId="0" fontId="8" fillId="0" borderId="0" xfId="0" applyFont="1" applyFill="1" applyAlignment="1">
      <alignment horizontal="left" indent="1"/>
    </xf>
    <xf numFmtId="0" fontId="10" fillId="4" borderId="0" xfId="0" applyFont="1" applyFill="1" applyAlignment="1">
      <alignment horizontal="left" indent="3"/>
    </xf>
    <xf numFmtId="0" fontId="10" fillId="0" borderId="0" xfId="0" applyFont="1"/>
    <xf numFmtId="0" fontId="11" fillId="2" borderId="0" xfId="0" applyFont="1" applyFill="1"/>
    <xf numFmtId="0" fontId="11" fillId="2" borderId="0" xfId="0" applyFont="1" applyFill="1" applyAlignment="1">
      <alignment horizontal="left"/>
    </xf>
    <xf numFmtId="0" fontId="10" fillId="5" borderId="0" xfId="0" applyFont="1" applyFill="1" applyAlignment="1">
      <alignment horizontal="left" indent="3"/>
    </xf>
    <xf numFmtId="0" fontId="8" fillId="6" borderId="0" xfId="0" applyFont="1" applyFill="1"/>
    <xf numFmtId="0" fontId="0" fillId="0" borderId="0" xfId="0" applyFill="1"/>
    <xf numFmtId="0" fontId="8" fillId="0" borderId="0" xfId="0" applyFont="1" applyFill="1"/>
    <xf numFmtId="164" fontId="3" fillId="0" borderId="0" xfId="0" applyNumberFormat="1" applyFont="1" applyFill="1"/>
    <xf numFmtId="164" fontId="0" fillId="4" borderId="0" xfId="0" applyNumberFormat="1" applyFill="1"/>
    <xf numFmtId="164" fontId="2" fillId="2" borderId="0" xfId="0" applyNumberFormat="1" applyFont="1" applyFill="1"/>
    <xf numFmtId="164" fontId="0" fillId="0" borderId="0" xfId="0" applyNumberFormat="1"/>
    <xf numFmtId="164" fontId="3" fillId="0" borderId="0" xfId="0" applyNumberFormat="1" applyFont="1"/>
    <xf numFmtId="164" fontId="0" fillId="5" borderId="0" xfId="0" applyNumberFormat="1" applyFill="1"/>
    <xf numFmtId="164" fontId="3" fillId="6" borderId="0" xfId="0" applyNumberFormat="1" applyFont="1" applyFill="1"/>
    <xf numFmtId="0" fontId="9" fillId="5" borderId="0" xfId="0" applyFont="1" applyFill="1"/>
    <xf numFmtId="0" fontId="10" fillId="0" borderId="0" xfId="0" applyFont="1" applyAlignment="1">
      <alignment horizontal="left" indent="1"/>
    </xf>
    <xf numFmtId="0" fontId="8" fillId="5" borderId="0" xfId="0" applyFont="1" applyFill="1"/>
    <xf numFmtId="0" fontId="8" fillId="5" borderId="0" xfId="0" applyFont="1" applyFill="1" applyAlignment="1">
      <alignment horizontal="left"/>
    </xf>
    <xf numFmtId="0" fontId="12" fillId="2" borderId="0" xfId="0" applyFont="1" applyFill="1" applyAlignment="1">
      <alignment horizontal="left"/>
    </xf>
    <xf numFmtId="0" fontId="8" fillId="5" borderId="0" xfId="0" applyFont="1" applyFill="1" applyAlignment="1">
      <alignment horizontal="left" indent="1"/>
    </xf>
    <xf numFmtId="0" fontId="10" fillId="0" borderId="0" xfId="0" applyFont="1" applyAlignment="1">
      <alignment horizontal="left" indent="3"/>
    </xf>
    <xf numFmtId="0" fontId="10" fillId="0" borderId="0" xfId="0" applyFont="1" applyAlignment="1">
      <alignment wrapText="1"/>
    </xf>
    <xf numFmtId="0" fontId="10" fillId="0" borderId="0" xfId="0" applyFont="1" applyAlignment="1">
      <alignment horizontal="right" indent="3"/>
    </xf>
    <xf numFmtId="164" fontId="3" fillId="5" borderId="0" xfId="0" applyNumberFormat="1" applyFont="1" applyFill="1"/>
    <xf numFmtId="0" fontId="8" fillId="3" borderId="0" xfId="0" applyFont="1" applyFill="1" applyAlignment="1">
      <alignment horizontal="left"/>
    </xf>
    <xf numFmtId="164" fontId="3" fillId="3" borderId="0" xfId="0" applyNumberFormat="1" applyFont="1" applyFill="1"/>
    <xf numFmtId="0" fontId="0" fillId="5" borderId="0" xfId="0" applyFill="1"/>
    <xf numFmtId="0" fontId="9" fillId="5" borderId="0" xfId="0" applyFont="1" applyFill="1" applyAlignment="1">
      <alignment horizontal="left"/>
    </xf>
    <xf numFmtId="40" fontId="2" fillId="0" borderId="0" xfId="0" quotePrefix="1" applyNumberFormat="1" applyFont="1" applyFill="1" applyAlignment="1">
      <alignment horizontal="center"/>
    </xf>
    <xf numFmtId="43" fontId="0" fillId="0" borderId="0" xfId="0" applyNumberFormat="1" applyFill="1"/>
    <xf numFmtId="43" fontId="0" fillId="0" borderId="0" xfId="0" applyNumberFormat="1" applyFill="1" applyAlignment="1"/>
    <xf numFmtId="43" fontId="13" fillId="0" borderId="0" xfId="0" applyNumberFormat="1" applyFont="1" applyFill="1" applyAlignment="1">
      <alignment horizontal="left"/>
    </xf>
    <xf numFmtId="43" fontId="13" fillId="0" borderId="0" xfId="0" applyNumberFormat="1" applyFont="1" applyFill="1" applyAlignment="1"/>
    <xf numFmtId="43" fontId="15" fillId="0" borderId="0" xfId="0" applyNumberFormat="1" applyFont="1" applyFill="1" applyAlignment="1">
      <alignment horizontal="center"/>
    </xf>
    <xf numFmtId="43" fontId="15" fillId="0" borderId="0" xfId="0" applyNumberFormat="1" applyFont="1" applyFill="1"/>
    <xf numFmtId="43" fontId="15" fillId="0" borderId="0" xfId="0" applyNumberFormat="1" applyFont="1" applyFill="1" applyAlignment="1">
      <alignment horizontal="left"/>
    </xf>
    <xf numFmtId="43" fontId="15" fillId="0" borderId="0" xfId="0" applyNumberFormat="1" applyFont="1" applyFill="1" applyAlignment="1"/>
    <xf numFmtId="43" fontId="17" fillId="0" borderId="0" xfId="1" applyFont="1" applyFill="1"/>
    <xf numFmtId="40" fontId="3" fillId="0" borderId="0" xfId="0" applyNumberFormat="1" applyFont="1"/>
    <xf numFmtId="43" fontId="13" fillId="0" borderId="0" xfId="0" applyNumberFormat="1" applyFont="1" applyFill="1" applyAlignment="1">
      <alignment horizontal="left"/>
    </xf>
    <xf numFmtId="43" fontId="13" fillId="0" borderId="0" xfId="0" applyNumberFormat="1" applyFont="1" applyFill="1" applyAlignment="1">
      <alignment horizontal="center"/>
    </xf>
    <xf numFmtId="43" fontId="15" fillId="0" borderId="0" xfId="0" applyNumberFormat="1" applyFont="1" applyFill="1" applyAlignment="1">
      <alignment horizontal="left"/>
    </xf>
    <xf numFmtId="43" fontId="15" fillId="0" borderId="0" xfId="0" applyNumberFormat="1" applyFont="1" applyFill="1" applyAlignment="1">
      <alignment horizontal="center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B1:D83"/>
  <sheetViews>
    <sheetView showGridLines="0" view="pageBreakPreview" zoomScale="95" zoomScaleNormal="85" zoomScaleSheetLayoutView="95" workbookViewId="0">
      <pane xSplit="2" ySplit="5" topLeftCell="C28" activePane="bottomRight" state="frozen"/>
      <selection activeCell="F1" sqref="F1"/>
      <selection pane="topRight" activeCell="H1" sqref="H1"/>
      <selection pane="bottomLeft" activeCell="F5" sqref="F5"/>
      <selection pane="bottomRight" activeCell="B64" sqref="B64"/>
    </sheetView>
  </sheetViews>
  <sheetFormatPr baseColWidth="10" defaultRowHeight="15" outlineLevelRow="1" x14ac:dyDescent="0.25"/>
  <cols>
    <col min="1" max="1" width="3.7109375" customWidth="1"/>
    <col min="2" max="2" width="58.28515625" customWidth="1"/>
    <col min="3" max="3" width="11.7109375" customWidth="1"/>
  </cols>
  <sheetData>
    <row r="1" spans="2:3" ht="18" x14ac:dyDescent="0.25">
      <c r="B1" s="1" t="s">
        <v>2</v>
      </c>
    </row>
    <row r="2" spans="2:3" ht="15.75" x14ac:dyDescent="0.25">
      <c r="B2" s="2" t="s">
        <v>3</v>
      </c>
    </row>
    <row r="3" spans="2:3" ht="15.75" x14ac:dyDescent="0.25">
      <c r="B3" s="2" t="s">
        <v>117</v>
      </c>
    </row>
    <row r="4" spans="2:3" x14ac:dyDescent="0.25">
      <c r="B4" s="3" t="s">
        <v>100</v>
      </c>
    </row>
    <row r="5" spans="2:3" x14ac:dyDescent="0.25">
      <c r="C5" s="35"/>
    </row>
    <row r="6" spans="2:3" x14ac:dyDescent="0.25">
      <c r="B6" s="21" t="s">
        <v>0</v>
      </c>
      <c r="C6" s="33"/>
    </row>
    <row r="7" spans="2:3" x14ac:dyDescent="0.25">
      <c r="B7" s="5" t="s">
        <v>4</v>
      </c>
      <c r="C7" s="14">
        <f>SUM(C8:C9)</f>
        <v>589103.9</v>
      </c>
    </row>
    <row r="8" spans="2:3" hidden="1" outlineLevel="1" x14ac:dyDescent="0.25">
      <c r="B8" s="6" t="s">
        <v>5</v>
      </c>
      <c r="C8" s="15">
        <v>589065.5</v>
      </c>
    </row>
    <row r="9" spans="2:3" hidden="1" outlineLevel="1" x14ac:dyDescent="0.25">
      <c r="B9" s="6" t="s">
        <v>6</v>
      </c>
      <c r="C9" s="15">
        <v>38.4</v>
      </c>
    </row>
    <row r="10" spans="2:3" collapsed="1" x14ac:dyDescent="0.25">
      <c r="B10" s="5" t="s">
        <v>7</v>
      </c>
      <c r="C10" s="14">
        <f>SUM(C11:C13)</f>
        <v>469382.10000000003</v>
      </c>
    </row>
    <row r="11" spans="2:3" hidden="1" outlineLevel="1" x14ac:dyDescent="0.25">
      <c r="B11" s="6" t="s">
        <v>8</v>
      </c>
      <c r="C11" s="15">
        <v>14213.2</v>
      </c>
    </row>
    <row r="12" spans="2:3" hidden="1" outlineLevel="1" x14ac:dyDescent="0.25">
      <c r="B12" s="6" t="s">
        <v>9</v>
      </c>
      <c r="C12" s="15">
        <v>0</v>
      </c>
    </row>
    <row r="13" spans="2:3" hidden="1" outlineLevel="1" x14ac:dyDescent="0.25">
      <c r="B13" s="6" t="s">
        <v>10</v>
      </c>
      <c r="C13" s="15">
        <v>455168.9</v>
      </c>
    </row>
    <row r="14" spans="2:3" hidden="1" collapsed="1" x14ac:dyDescent="0.25">
      <c r="B14" s="5" t="s">
        <v>11</v>
      </c>
      <c r="C14" s="14">
        <v>0</v>
      </c>
    </row>
    <row r="15" spans="2:3" hidden="1" x14ac:dyDescent="0.25">
      <c r="B15" s="5" t="s">
        <v>12</v>
      </c>
      <c r="C15" s="14">
        <v>0</v>
      </c>
    </row>
    <row r="16" spans="2:3" x14ac:dyDescent="0.25">
      <c r="B16" s="5" t="s">
        <v>13</v>
      </c>
      <c r="C16" s="14">
        <f>SUM(C17:C20)</f>
        <v>2992240.4</v>
      </c>
    </row>
    <row r="17" spans="2:3" hidden="1" outlineLevel="1" x14ac:dyDescent="0.25">
      <c r="B17" s="6" t="s">
        <v>14</v>
      </c>
      <c r="C17" s="15">
        <v>377841.3</v>
      </c>
    </row>
    <row r="18" spans="2:3" hidden="1" outlineLevel="1" x14ac:dyDescent="0.25">
      <c r="B18" s="6" t="s">
        <v>15</v>
      </c>
      <c r="C18" s="15">
        <v>2668652</v>
      </c>
    </row>
    <row r="19" spans="2:3" hidden="1" outlineLevel="1" x14ac:dyDescent="0.25">
      <c r="B19" s="6" t="s">
        <v>16</v>
      </c>
      <c r="C19" s="15">
        <v>77500.2</v>
      </c>
    </row>
    <row r="20" spans="2:3" hidden="1" outlineLevel="1" x14ac:dyDescent="0.25">
      <c r="B20" s="6" t="s">
        <v>17</v>
      </c>
      <c r="C20" s="15">
        <v>-131753.1</v>
      </c>
    </row>
    <row r="21" spans="2:3" collapsed="1" x14ac:dyDescent="0.25">
      <c r="B21" s="5" t="s">
        <v>18</v>
      </c>
      <c r="C21" s="14">
        <v>42856.9</v>
      </c>
    </row>
    <row r="22" spans="2:3" x14ac:dyDescent="0.25">
      <c r="B22" s="5" t="s">
        <v>19</v>
      </c>
      <c r="C22" s="14">
        <v>115270.3</v>
      </c>
    </row>
    <row r="23" spans="2:3" x14ac:dyDescent="0.25">
      <c r="B23" s="5" t="s">
        <v>20</v>
      </c>
      <c r="C23" s="14">
        <v>334.6</v>
      </c>
    </row>
    <row r="24" spans="2:3" hidden="1" x14ac:dyDescent="0.25">
      <c r="B24" s="5" t="s">
        <v>21</v>
      </c>
      <c r="C24" s="14">
        <v>0</v>
      </c>
    </row>
    <row r="25" spans="2:3" x14ac:dyDescent="0.25">
      <c r="B25" s="5" t="s">
        <v>22</v>
      </c>
      <c r="C25" s="14">
        <v>31469.200000000001</v>
      </c>
    </row>
    <row r="26" spans="2:3" x14ac:dyDescent="0.25">
      <c r="B26" s="5" t="s">
        <v>23</v>
      </c>
      <c r="C26" s="14">
        <v>9291.5</v>
      </c>
    </row>
    <row r="27" spans="2:3" x14ac:dyDescent="0.25">
      <c r="B27" s="8" t="s">
        <v>24</v>
      </c>
      <c r="C27" s="16">
        <f>C7+C10+C14+C15+C16+C21+C22+C23+C24+C25+C26</f>
        <v>4249948.8999999994</v>
      </c>
    </row>
    <row r="28" spans="2:3" x14ac:dyDescent="0.25">
      <c r="B28" s="7"/>
      <c r="C28" s="17"/>
    </row>
    <row r="29" spans="2:3" x14ac:dyDescent="0.25">
      <c r="B29" s="21" t="s">
        <v>1</v>
      </c>
      <c r="C29" s="19"/>
    </row>
    <row r="30" spans="2:3" hidden="1" x14ac:dyDescent="0.25">
      <c r="B30" s="5" t="s">
        <v>25</v>
      </c>
      <c r="C30" s="18">
        <v>0</v>
      </c>
    </row>
    <row r="31" spans="2:3" hidden="1" x14ac:dyDescent="0.25">
      <c r="B31" s="5" t="s">
        <v>26</v>
      </c>
      <c r="C31" s="18">
        <v>0</v>
      </c>
    </row>
    <row r="32" spans="2:3" x14ac:dyDescent="0.25">
      <c r="B32" s="5" t="s">
        <v>27</v>
      </c>
      <c r="C32" s="18">
        <f>SUM(C33:C37)</f>
        <v>3661071.9999999995</v>
      </c>
    </row>
    <row r="33" spans="2:3" hidden="1" outlineLevel="1" x14ac:dyDescent="0.25">
      <c r="B33" s="6" t="s">
        <v>28</v>
      </c>
      <c r="C33" s="15">
        <v>3288368.3</v>
      </c>
    </row>
    <row r="34" spans="2:3" hidden="1" outlineLevel="1" x14ac:dyDescent="0.25">
      <c r="B34" s="6" t="s">
        <v>29</v>
      </c>
      <c r="C34" s="15">
        <v>0</v>
      </c>
    </row>
    <row r="35" spans="2:3" hidden="1" outlineLevel="1" x14ac:dyDescent="0.25">
      <c r="B35" s="6" t="s">
        <v>30</v>
      </c>
      <c r="C35" s="15">
        <v>229266.8</v>
      </c>
    </row>
    <row r="36" spans="2:3" hidden="1" outlineLevel="1" x14ac:dyDescent="0.25">
      <c r="B36" s="6" t="s">
        <v>31</v>
      </c>
      <c r="C36" s="15">
        <v>143436.9</v>
      </c>
    </row>
    <row r="37" spans="2:3" hidden="1" outlineLevel="1" x14ac:dyDescent="0.25">
      <c r="B37" s="6" t="s">
        <v>32</v>
      </c>
      <c r="C37" s="15">
        <v>0</v>
      </c>
    </row>
    <row r="38" spans="2:3" collapsed="1" x14ac:dyDescent="0.25">
      <c r="B38" s="5" t="s">
        <v>33</v>
      </c>
      <c r="C38" s="18">
        <v>14777.7</v>
      </c>
    </row>
    <row r="39" spans="2:3" x14ac:dyDescent="0.25">
      <c r="B39" s="5" t="s">
        <v>34</v>
      </c>
      <c r="C39" s="18">
        <v>49827.8</v>
      </c>
    </row>
    <row r="40" spans="2:3" x14ac:dyDescent="0.25">
      <c r="B40" s="5" t="s">
        <v>35</v>
      </c>
      <c r="C40" s="18">
        <v>10919</v>
      </c>
    </row>
    <row r="41" spans="2:3" x14ac:dyDescent="0.25">
      <c r="B41" s="5" t="s">
        <v>36</v>
      </c>
      <c r="C41" s="18">
        <v>39210.1</v>
      </c>
    </row>
    <row r="42" spans="2:3" hidden="1" x14ac:dyDescent="0.25">
      <c r="B42" s="5" t="s">
        <v>37</v>
      </c>
      <c r="C42" s="18">
        <v>0</v>
      </c>
    </row>
    <row r="43" spans="2:3" x14ac:dyDescent="0.25">
      <c r="B43" s="9" t="s">
        <v>38</v>
      </c>
      <c r="C43" s="16">
        <f>C30+C31+C32+C38+C39+C40+C41+C42</f>
        <v>3775806.5999999996</v>
      </c>
    </row>
    <row r="44" spans="2:3" x14ac:dyDescent="0.25">
      <c r="B44" s="7"/>
      <c r="C44" s="17"/>
    </row>
    <row r="45" spans="2:3" x14ac:dyDescent="0.25">
      <c r="B45" s="34" t="s">
        <v>39</v>
      </c>
      <c r="C45" s="19"/>
    </row>
    <row r="46" spans="2:3" x14ac:dyDescent="0.25">
      <c r="B46" s="5" t="s">
        <v>40</v>
      </c>
      <c r="C46" s="18">
        <v>204701.8</v>
      </c>
    </row>
    <row r="47" spans="2:3" x14ac:dyDescent="0.25">
      <c r="B47" s="5" t="s">
        <v>41</v>
      </c>
      <c r="C47" s="18">
        <f>SUM(C48:C49)</f>
        <v>90187.9</v>
      </c>
    </row>
    <row r="48" spans="2:3" hidden="1" outlineLevel="1" x14ac:dyDescent="0.25">
      <c r="B48" s="10" t="s">
        <v>42</v>
      </c>
      <c r="C48" s="19">
        <v>67475.5</v>
      </c>
    </row>
    <row r="49" spans="2:3" hidden="1" outlineLevel="1" x14ac:dyDescent="0.25">
      <c r="B49" s="10" t="s">
        <v>43</v>
      </c>
      <c r="C49" s="19">
        <v>22712.400000000001</v>
      </c>
    </row>
    <row r="50" spans="2:3" collapsed="1" x14ac:dyDescent="0.25">
      <c r="B50" s="5" t="s">
        <v>44</v>
      </c>
      <c r="C50" s="18">
        <f>SUM(C51:C52)</f>
        <v>119778</v>
      </c>
    </row>
    <row r="51" spans="2:3" outlineLevel="1" x14ac:dyDescent="0.25">
      <c r="B51" s="10" t="s">
        <v>111</v>
      </c>
      <c r="C51" s="19">
        <v>66216.800000000003</v>
      </c>
    </row>
    <row r="52" spans="2:3" outlineLevel="1" x14ac:dyDescent="0.25">
      <c r="B52" s="10" t="s">
        <v>110</v>
      </c>
      <c r="C52" s="19">
        <v>53561.2</v>
      </c>
    </row>
    <row r="53" spans="2:3" hidden="1" x14ac:dyDescent="0.25">
      <c r="B53" s="5" t="s">
        <v>45</v>
      </c>
      <c r="C53" s="18">
        <v>0</v>
      </c>
    </row>
    <row r="54" spans="2:3" x14ac:dyDescent="0.25">
      <c r="B54" s="5" t="s">
        <v>46</v>
      </c>
      <c r="C54" s="18">
        <f>SUM(C55:C56)</f>
        <v>45887.4</v>
      </c>
    </row>
    <row r="55" spans="2:3" hidden="1" outlineLevel="1" x14ac:dyDescent="0.25">
      <c r="B55" s="10" t="s">
        <v>47</v>
      </c>
      <c r="C55" s="19">
        <v>45887.4</v>
      </c>
    </row>
    <row r="56" spans="2:3" hidden="1" outlineLevel="1" x14ac:dyDescent="0.25">
      <c r="B56" s="10" t="s">
        <v>48</v>
      </c>
      <c r="C56" s="19">
        <v>0</v>
      </c>
    </row>
    <row r="57" spans="2:3" collapsed="1" x14ac:dyDescent="0.25">
      <c r="B57" s="5" t="s">
        <v>49</v>
      </c>
      <c r="C57" s="18">
        <f>SUM(C58:C59)</f>
        <v>13587.2</v>
      </c>
    </row>
    <row r="58" spans="2:3" hidden="1" outlineLevel="1" x14ac:dyDescent="0.25">
      <c r="B58" s="10" t="s">
        <v>50</v>
      </c>
      <c r="C58" s="19">
        <v>13587.2</v>
      </c>
    </row>
    <row r="59" spans="2:3" hidden="1" outlineLevel="1" x14ac:dyDescent="0.25">
      <c r="B59" s="10" t="s">
        <v>51</v>
      </c>
      <c r="C59" s="19">
        <v>0</v>
      </c>
    </row>
    <row r="60" spans="2:3" collapsed="1" x14ac:dyDescent="0.25">
      <c r="B60" s="5" t="s">
        <v>52</v>
      </c>
      <c r="C60" s="18">
        <v>0</v>
      </c>
    </row>
    <row r="61" spans="2:3" x14ac:dyDescent="0.25">
      <c r="B61" s="11" t="s">
        <v>53</v>
      </c>
      <c r="C61" s="20">
        <f>C46+C47+C50+C53+C54+C57+C60</f>
        <v>474142.3</v>
      </c>
    </row>
    <row r="62" spans="2:3" s="12" customFormat="1" ht="9" customHeight="1" x14ac:dyDescent="0.25">
      <c r="B62" s="13"/>
      <c r="C62" s="14"/>
    </row>
    <row r="63" spans="2:3" x14ac:dyDescent="0.25">
      <c r="B63" s="8" t="s">
        <v>54</v>
      </c>
      <c r="C63" s="16">
        <f>C43+C61</f>
        <v>4249948.8999999994</v>
      </c>
    </row>
    <row r="64" spans="2:3" x14ac:dyDescent="0.25">
      <c r="C64" s="44">
        <f>C63-C27</f>
        <v>0</v>
      </c>
    </row>
    <row r="65" spans="2:4" x14ac:dyDescent="0.25">
      <c r="B65" s="36" t="s">
        <v>102</v>
      </c>
      <c r="C65" s="12"/>
      <c r="D65" s="12"/>
    </row>
    <row r="66" spans="2:4" x14ac:dyDescent="0.25">
      <c r="B66" s="12"/>
      <c r="C66" s="12"/>
      <c r="D66" s="12"/>
    </row>
    <row r="67" spans="2:4" x14ac:dyDescent="0.25">
      <c r="B67" s="12"/>
      <c r="C67" s="12"/>
      <c r="D67" s="12"/>
    </row>
    <row r="68" spans="2:4" x14ac:dyDescent="0.25">
      <c r="B68" s="12"/>
      <c r="C68" s="36"/>
      <c r="D68" s="36"/>
    </row>
    <row r="69" spans="2:4" x14ac:dyDescent="0.25">
      <c r="B69" s="36"/>
      <c r="C69" s="36"/>
      <c r="D69" s="36"/>
    </row>
    <row r="70" spans="2:4" ht="15.75" x14ac:dyDescent="0.25">
      <c r="B70" s="46" t="s">
        <v>104</v>
      </c>
      <c r="C70" s="46"/>
      <c r="D70" s="36"/>
    </row>
    <row r="71" spans="2:4" ht="15.75" x14ac:dyDescent="0.25">
      <c r="B71" s="46" t="s">
        <v>109</v>
      </c>
      <c r="C71" s="46"/>
      <c r="D71" s="36"/>
    </row>
    <row r="72" spans="2:4" ht="15.75" x14ac:dyDescent="0.25">
      <c r="B72" s="38"/>
      <c r="C72" s="38"/>
      <c r="D72" s="36"/>
    </row>
    <row r="73" spans="2:4" ht="15.75" x14ac:dyDescent="0.25">
      <c r="B73" s="38"/>
      <c r="C73" s="38"/>
      <c r="D73" s="36"/>
    </row>
    <row r="74" spans="2:4" ht="15.75" x14ac:dyDescent="0.25">
      <c r="B74" s="38"/>
      <c r="C74" s="39"/>
      <c r="D74" s="37"/>
    </row>
    <row r="75" spans="2:4" ht="15.75" x14ac:dyDescent="0.25">
      <c r="B75" s="38"/>
      <c r="C75" s="39"/>
      <c r="D75" s="37"/>
    </row>
    <row r="76" spans="2:4" ht="15.75" x14ac:dyDescent="0.25">
      <c r="B76" s="47" t="s">
        <v>105</v>
      </c>
      <c r="C76" s="47"/>
      <c r="D76" s="36"/>
    </row>
    <row r="77" spans="2:4" ht="15.75" x14ac:dyDescent="0.25">
      <c r="B77" s="47" t="s">
        <v>103</v>
      </c>
      <c r="C77" s="47"/>
      <c r="D77" s="36"/>
    </row>
    <row r="78" spans="2:4" x14ac:dyDescent="0.25">
      <c r="B78" s="36"/>
      <c r="C78" s="36"/>
      <c r="D78" s="36"/>
    </row>
    <row r="79" spans="2:4" x14ac:dyDescent="0.25">
      <c r="B79" s="36"/>
      <c r="C79" s="36"/>
      <c r="D79" s="36"/>
    </row>
    <row r="80" spans="2:4" x14ac:dyDescent="0.25">
      <c r="D80" s="37"/>
    </row>
    <row r="81" spans="2:4" x14ac:dyDescent="0.25">
      <c r="D81" s="37"/>
    </row>
    <row r="82" spans="2:4" x14ac:dyDescent="0.25">
      <c r="B82" s="12"/>
      <c r="C82" s="12"/>
      <c r="D82" s="12"/>
    </row>
    <row r="83" spans="2:4" x14ac:dyDescent="0.25">
      <c r="B83" s="12"/>
      <c r="C83" s="12"/>
      <c r="D83" s="12"/>
    </row>
  </sheetData>
  <mergeCells count="4">
    <mergeCell ref="B70:C70"/>
    <mergeCell ref="B71:C71"/>
    <mergeCell ref="B76:C76"/>
    <mergeCell ref="B77:C77"/>
  </mergeCells>
  <pageMargins left="1.49" right="0.7" top="0.75" bottom="0.48" header="0.3" footer="0.3"/>
  <pageSetup scale="9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B1:C94"/>
  <sheetViews>
    <sheetView showGridLines="0" tabSelected="1" view="pageBreakPreview" zoomScale="65" zoomScaleNormal="85" zoomScaleSheetLayoutView="65" workbookViewId="0">
      <pane xSplit="2" ySplit="5" topLeftCell="C6" activePane="bottomRight" state="frozen"/>
      <selection activeCell="H1" sqref="H1"/>
      <selection pane="topRight" activeCell="J1" sqref="J1"/>
      <selection pane="bottomLeft" activeCell="H5" sqref="H5"/>
      <selection pane="bottomRight" activeCell="I14" sqref="I14"/>
    </sheetView>
  </sheetViews>
  <sheetFormatPr baseColWidth="10" defaultRowHeight="15" x14ac:dyDescent="0.25"/>
  <cols>
    <col min="1" max="1" width="3.7109375" customWidth="1"/>
    <col min="2" max="2" width="88.7109375" customWidth="1"/>
    <col min="3" max="3" width="15.7109375" bestFit="1" customWidth="1"/>
  </cols>
  <sheetData>
    <row r="1" spans="2:3" ht="18" x14ac:dyDescent="0.25">
      <c r="B1" s="1" t="s">
        <v>2</v>
      </c>
    </row>
    <row r="2" spans="2:3" ht="15.75" x14ac:dyDescent="0.25">
      <c r="B2" s="2" t="s">
        <v>119</v>
      </c>
    </row>
    <row r="3" spans="2:3" ht="15.75" x14ac:dyDescent="0.25">
      <c r="B3" s="2" t="s">
        <v>118</v>
      </c>
    </row>
    <row r="4" spans="2:3" x14ac:dyDescent="0.25">
      <c r="B4" s="3" t="s">
        <v>101</v>
      </c>
    </row>
    <row r="5" spans="2:3" x14ac:dyDescent="0.25">
      <c r="B5" s="7"/>
      <c r="C5" s="35"/>
    </row>
    <row r="6" spans="2:3" x14ac:dyDescent="0.25">
      <c r="B6" s="21" t="s">
        <v>55</v>
      </c>
      <c r="C6" s="30">
        <f>SUM(C7:C11)</f>
        <v>341805.8</v>
      </c>
    </row>
    <row r="7" spans="2:3" x14ac:dyDescent="0.25">
      <c r="B7" s="22" t="s">
        <v>56</v>
      </c>
      <c r="C7" s="17">
        <v>1197</v>
      </c>
    </row>
    <row r="8" spans="2:3" hidden="1" x14ac:dyDescent="0.25">
      <c r="B8" s="22" t="s">
        <v>57</v>
      </c>
      <c r="C8" s="17">
        <v>0</v>
      </c>
    </row>
    <row r="9" spans="2:3" x14ac:dyDescent="0.25">
      <c r="B9" s="22" t="s">
        <v>58</v>
      </c>
      <c r="C9" s="17">
        <v>56345.5</v>
      </c>
    </row>
    <row r="10" spans="2:3" x14ac:dyDescent="0.25">
      <c r="B10" s="22" t="s">
        <v>59</v>
      </c>
      <c r="C10" s="17">
        <v>284263.3</v>
      </c>
    </row>
    <row r="11" spans="2:3" hidden="1" x14ac:dyDescent="0.25">
      <c r="B11" s="22" t="s">
        <v>60</v>
      </c>
      <c r="C11" s="17">
        <v>0</v>
      </c>
    </row>
    <row r="12" spans="2:3" x14ac:dyDescent="0.25">
      <c r="B12" s="7"/>
      <c r="C12" s="17"/>
    </row>
    <row r="13" spans="2:3" x14ac:dyDescent="0.25">
      <c r="B13" s="21" t="s">
        <v>61</v>
      </c>
      <c r="C13" s="30">
        <f>SUM(C14:C18)</f>
        <v>-93697.2</v>
      </c>
    </row>
    <row r="14" spans="2:3" x14ac:dyDescent="0.25">
      <c r="B14" s="22" t="s">
        <v>28</v>
      </c>
      <c r="C14" s="17">
        <v>-61847.1</v>
      </c>
    </row>
    <row r="15" spans="2:3" hidden="1" x14ac:dyDescent="0.25">
      <c r="B15" s="22" t="s">
        <v>62</v>
      </c>
      <c r="C15" s="17">
        <v>0</v>
      </c>
    </row>
    <row r="16" spans="2:3" x14ac:dyDescent="0.25">
      <c r="B16" s="22" t="s">
        <v>31</v>
      </c>
      <c r="C16" s="17">
        <v>-11339.9</v>
      </c>
    </row>
    <row r="17" spans="2:3" x14ac:dyDescent="0.25">
      <c r="B17" s="22" t="s">
        <v>30</v>
      </c>
      <c r="C17" s="17">
        <v>-20254.8</v>
      </c>
    </row>
    <row r="18" spans="2:3" x14ac:dyDescent="0.25">
      <c r="B18" s="22" t="s">
        <v>63</v>
      </c>
      <c r="C18" s="17">
        <v>-255.4</v>
      </c>
    </row>
    <row r="19" spans="2:3" x14ac:dyDescent="0.25">
      <c r="B19" s="7"/>
      <c r="C19" s="17"/>
    </row>
    <row r="20" spans="2:3" x14ac:dyDescent="0.25">
      <c r="B20" s="9" t="s">
        <v>64</v>
      </c>
      <c r="C20" s="16">
        <f>C6+C13</f>
        <v>248108.59999999998</v>
      </c>
    </row>
    <row r="21" spans="2:3" x14ac:dyDescent="0.25">
      <c r="B21" s="7"/>
      <c r="C21" s="17"/>
    </row>
    <row r="22" spans="2:3" hidden="1" x14ac:dyDescent="0.25">
      <c r="B22" s="22" t="s">
        <v>65</v>
      </c>
      <c r="C22" s="17">
        <v>0</v>
      </c>
    </row>
    <row r="23" spans="2:3" x14ac:dyDescent="0.25">
      <c r="B23" s="22" t="s">
        <v>112</v>
      </c>
      <c r="C23" s="17">
        <v>-523.5</v>
      </c>
    </row>
    <row r="24" spans="2:3" x14ac:dyDescent="0.25">
      <c r="B24" s="22" t="s">
        <v>113</v>
      </c>
      <c r="C24" s="17">
        <v>-63878</v>
      </c>
    </row>
    <row r="25" spans="2:3" x14ac:dyDescent="0.25">
      <c r="B25" s="22" t="s">
        <v>120</v>
      </c>
      <c r="C25" s="17">
        <v>-37.6</v>
      </c>
    </row>
    <row r="26" spans="2:3" x14ac:dyDescent="0.25">
      <c r="B26" s="22" t="s">
        <v>121</v>
      </c>
      <c r="C26" s="17">
        <v>-2.7</v>
      </c>
    </row>
    <row r="27" spans="2:3" x14ac:dyDescent="0.25">
      <c r="B27" s="22" t="s">
        <v>122</v>
      </c>
      <c r="C27" s="17">
        <v>-27.4</v>
      </c>
    </row>
    <row r="28" spans="2:3" x14ac:dyDescent="0.25">
      <c r="B28" s="8" t="s">
        <v>66</v>
      </c>
      <c r="C28" s="16">
        <f>C20+SUM(C22:C27)</f>
        <v>183639.39999999997</v>
      </c>
    </row>
    <row r="29" spans="2:3" x14ac:dyDescent="0.25">
      <c r="B29" s="7"/>
      <c r="C29" s="17"/>
    </row>
    <row r="30" spans="2:3" x14ac:dyDescent="0.25">
      <c r="B30" s="22" t="s">
        <v>67</v>
      </c>
      <c r="C30" s="17">
        <v>27920</v>
      </c>
    </row>
    <row r="31" spans="2:3" x14ac:dyDescent="0.25">
      <c r="B31" s="22" t="s">
        <v>68</v>
      </c>
      <c r="C31" s="17">
        <v>-21958.2</v>
      </c>
    </row>
    <row r="32" spans="2:3" x14ac:dyDescent="0.25">
      <c r="B32" s="23" t="s">
        <v>69</v>
      </c>
      <c r="C32" s="30">
        <f>SUM(C30:C31)</f>
        <v>5961.7999999999993</v>
      </c>
    </row>
    <row r="33" spans="2:3" x14ac:dyDescent="0.25">
      <c r="B33" s="7"/>
      <c r="C33" s="17"/>
    </row>
    <row r="34" spans="2:3" hidden="1" x14ac:dyDescent="0.25">
      <c r="B34" s="22" t="s">
        <v>70</v>
      </c>
      <c r="C34" s="17">
        <v>0</v>
      </c>
    </row>
    <row r="35" spans="2:3" x14ac:dyDescent="0.25">
      <c r="B35" s="22" t="s">
        <v>114</v>
      </c>
      <c r="C35" s="17">
        <v>178.2</v>
      </c>
    </row>
    <row r="36" spans="2:3" x14ac:dyDescent="0.25">
      <c r="B36" s="22" t="s">
        <v>115</v>
      </c>
      <c r="C36" s="17">
        <v>468.5</v>
      </c>
    </row>
    <row r="37" spans="2:3" x14ac:dyDescent="0.25">
      <c r="B37" s="22" t="s">
        <v>116</v>
      </c>
      <c r="C37" s="17">
        <v>17247.5</v>
      </c>
    </row>
    <row r="38" spans="2:3" x14ac:dyDescent="0.25">
      <c r="B38" s="8" t="s">
        <v>71</v>
      </c>
      <c r="C38" s="16">
        <f>C28+C32+SUM(C34:C37)</f>
        <v>207495.39999999997</v>
      </c>
    </row>
    <row r="39" spans="2:3" x14ac:dyDescent="0.25">
      <c r="B39" s="7"/>
      <c r="C39" s="17"/>
    </row>
    <row r="40" spans="2:3" x14ac:dyDescent="0.25">
      <c r="B40" s="21" t="s">
        <v>72</v>
      </c>
      <c r="C40" s="30">
        <f>SUM(C41:C44)</f>
        <v>-139604.30000000002</v>
      </c>
    </row>
    <row r="41" spans="2:3" x14ac:dyDescent="0.25">
      <c r="B41" s="22" t="s">
        <v>73</v>
      </c>
      <c r="C41" s="17">
        <v>-71783.5</v>
      </c>
    </row>
    <row r="42" spans="2:3" x14ac:dyDescent="0.25">
      <c r="B42" s="22" t="s">
        <v>74</v>
      </c>
      <c r="C42" s="17">
        <v>-43306.6</v>
      </c>
    </row>
    <row r="43" spans="2:3" x14ac:dyDescent="0.25">
      <c r="B43" s="22" t="s">
        <v>75</v>
      </c>
      <c r="C43" s="17">
        <v>-23907.5</v>
      </c>
    </row>
    <row r="44" spans="2:3" x14ac:dyDescent="0.25">
      <c r="B44" s="22" t="s">
        <v>76</v>
      </c>
      <c r="C44" s="17">
        <v>-606.70000000000005</v>
      </c>
    </row>
    <row r="45" spans="2:3" x14ac:dyDescent="0.25">
      <c r="B45" s="7"/>
      <c r="C45" s="17"/>
    </row>
    <row r="46" spans="2:3" x14ac:dyDescent="0.25">
      <c r="B46" s="9" t="s">
        <v>77</v>
      </c>
      <c r="C46" s="16">
        <f>C38+C40</f>
        <v>67891.099999999948</v>
      </c>
    </row>
    <row r="47" spans="2:3" x14ac:dyDescent="0.25">
      <c r="B47" s="24" t="s">
        <v>78</v>
      </c>
      <c r="C47" s="30">
        <v>-10631.6</v>
      </c>
    </row>
    <row r="48" spans="2:3" x14ac:dyDescent="0.25">
      <c r="B48" s="31" t="s">
        <v>79</v>
      </c>
      <c r="C48" s="32">
        <f>SUM(C46:C47)</f>
        <v>57259.499999999949</v>
      </c>
    </row>
    <row r="49" spans="2:3" x14ac:dyDescent="0.25">
      <c r="B49" s="7"/>
      <c r="C49" s="17"/>
    </row>
    <row r="50" spans="2:3" x14ac:dyDescent="0.25">
      <c r="B50" s="25" t="s">
        <v>80</v>
      </c>
      <c r="C50" s="16">
        <f>C51+C59</f>
        <v>105.3</v>
      </c>
    </row>
    <row r="51" spans="2:3" x14ac:dyDescent="0.25">
      <c r="B51" s="26" t="s">
        <v>81</v>
      </c>
      <c r="C51" s="30">
        <f>SUM(C52:C57)</f>
        <v>105.3</v>
      </c>
    </row>
    <row r="52" spans="2:3" hidden="1" x14ac:dyDescent="0.25">
      <c r="B52" s="27" t="s">
        <v>82</v>
      </c>
      <c r="C52" s="17">
        <v>0</v>
      </c>
    </row>
    <row r="53" spans="2:3" hidden="1" x14ac:dyDescent="0.25">
      <c r="B53" s="27" t="s">
        <v>83</v>
      </c>
      <c r="C53" s="17">
        <v>0</v>
      </c>
    </row>
    <row r="54" spans="2:3" hidden="1" x14ac:dyDescent="0.25">
      <c r="B54" s="27" t="s">
        <v>84</v>
      </c>
      <c r="C54" s="17">
        <v>0</v>
      </c>
    </row>
    <row r="55" spans="2:3" hidden="1" x14ac:dyDescent="0.25">
      <c r="B55" s="27" t="s">
        <v>85</v>
      </c>
      <c r="C55" s="17">
        <v>0</v>
      </c>
    </row>
    <row r="56" spans="2:3" x14ac:dyDescent="0.25">
      <c r="B56" s="27" t="s">
        <v>123</v>
      </c>
      <c r="C56" s="17">
        <v>150.5</v>
      </c>
    </row>
    <row r="57" spans="2:3" x14ac:dyDescent="0.25">
      <c r="B57" s="27" t="s">
        <v>86</v>
      </c>
      <c r="C57" s="17">
        <v>-45.2</v>
      </c>
    </row>
    <row r="58" spans="2:3" x14ac:dyDescent="0.25">
      <c r="B58" s="7"/>
      <c r="C58" s="17"/>
    </row>
    <row r="59" spans="2:3" hidden="1" x14ac:dyDescent="0.25">
      <c r="B59" s="26" t="s">
        <v>87</v>
      </c>
      <c r="C59" s="30">
        <f>SUM(C60:C68)</f>
        <v>0</v>
      </c>
    </row>
    <row r="60" spans="2:3" hidden="1" x14ac:dyDescent="0.25">
      <c r="B60" s="27" t="s">
        <v>88</v>
      </c>
      <c r="C60" s="17">
        <v>0</v>
      </c>
    </row>
    <row r="61" spans="2:3" hidden="1" x14ac:dyDescent="0.25">
      <c r="B61" s="27" t="s">
        <v>89</v>
      </c>
      <c r="C61" s="17">
        <v>0</v>
      </c>
    </row>
    <row r="62" spans="2:3" hidden="1" x14ac:dyDescent="0.25">
      <c r="B62" s="27" t="s">
        <v>90</v>
      </c>
      <c r="C62" s="17">
        <v>0</v>
      </c>
    </row>
    <row r="63" spans="2:3" hidden="1" x14ac:dyDescent="0.25">
      <c r="B63" s="27" t="s">
        <v>84</v>
      </c>
      <c r="C63" s="17">
        <v>0</v>
      </c>
    </row>
    <row r="64" spans="2:3" hidden="1" x14ac:dyDescent="0.25">
      <c r="B64" s="27" t="s">
        <v>91</v>
      </c>
      <c r="C64" s="17">
        <v>0</v>
      </c>
    </row>
    <row r="65" spans="2:3" hidden="1" x14ac:dyDescent="0.25">
      <c r="B65" s="27" t="s">
        <v>85</v>
      </c>
      <c r="C65" s="17">
        <v>0</v>
      </c>
    </row>
    <row r="66" spans="2:3" hidden="1" x14ac:dyDescent="0.25">
      <c r="B66" s="27" t="s">
        <v>92</v>
      </c>
      <c r="C66" s="17">
        <v>0</v>
      </c>
    </row>
    <row r="67" spans="2:3" hidden="1" x14ac:dyDescent="0.25">
      <c r="B67" s="27" t="s">
        <v>93</v>
      </c>
      <c r="C67" s="17">
        <v>0</v>
      </c>
    </row>
    <row r="68" spans="2:3" hidden="1" x14ac:dyDescent="0.25">
      <c r="B68" s="27" t="s">
        <v>94</v>
      </c>
      <c r="C68" s="17">
        <v>0</v>
      </c>
    </row>
    <row r="69" spans="2:3" hidden="1" x14ac:dyDescent="0.25">
      <c r="B69" s="7"/>
      <c r="C69" s="17"/>
    </row>
    <row r="70" spans="2:3" x14ac:dyDescent="0.25">
      <c r="B70" s="31" t="s">
        <v>95</v>
      </c>
      <c r="C70" s="32">
        <f>C48+C50</f>
        <v>57364.799999999952</v>
      </c>
    </row>
    <row r="71" spans="2:3" x14ac:dyDescent="0.25">
      <c r="B71" s="7"/>
      <c r="C71" s="4"/>
    </row>
    <row r="72" spans="2:3" ht="29.25" x14ac:dyDescent="0.25">
      <c r="B72" s="28" t="s">
        <v>96</v>
      </c>
      <c r="C72" s="4"/>
    </row>
    <row r="73" spans="2:3" x14ac:dyDescent="0.25">
      <c r="B73" s="29" t="s">
        <v>97</v>
      </c>
      <c r="C73" s="45">
        <v>0.28000000000000003</v>
      </c>
    </row>
    <row r="74" spans="2:3" x14ac:dyDescent="0.25">
      <c r="B74" s="29" t="s">
        <v>98</v>
      </c>
      <c r="C74" s="45">
        <v>0.28000000000000003</v>
      </c>
    </row>
    <row r="75" spans="2:3" x14ac:dyDescent="0.25">
      <c r="B75" s="7"/>
      <c r="C75" s="4"/>
    </row>
    <row r="76" spans="2:3" ht="29.25" x14ac:dyDescent="0.25">
      <c r="B76" s="28" t="s">
        <v>99</v>
      </c>
      <c r="C76" s="4"/>
    </row>
    <row r="77" spans="2:3" x14ac:dyDescent="0.25">
      <c r="B77" s="29" t="s">
        <v>97</v>
      </c>
      <c r="C77" s="45">
        <v>0</v>
      </c>
    </row>
    <row r="78" spans="2:3" x14ac:dyDescent="0.25">
      <c r="B78" s="29" t="s">
        <v>98</v>
      </c>
      <c r="C78" s="45">
        <v>0</v>
      </c>
    </row>
    <row r="79" spans="2:3" x14ac:dyDescent="0.25">
      <c r="B79" s="36" t="s">
        <v>102</v>
      </c>
      <c r="C79" s="12"/>
    </row>
    <row r="80" spans="2:3" x14ac:dyDescent="0.25">
      <c r="B80" s="12"/>
      <c r="C80" s="12"/>
    </row>
    <row r="81" spans="2:3" x14ac:dyDescent="0.25">
      <c r="B81" s="12"/>
      <c r="C81" s="12"/>
    </row>
    <row r="82" spans="2:3" x14ac:dyDescent="0.25">
      <c r="B82" s="12"/>
      <c r="C82" s="12"/>
    </row>
    <row r="83" spans="2:3" x14ac:dyDescent="0.25">
      <c r="B83" s="12"/>
      <c r="C83" s="36"/>
    </row>
    <row r="84" spans="2:3" x14ac:dyDescent="0.25">
      <c r="B84" s="36"/>
      <c r="C84" s="36"/>
    </row>
    <row r="85" spans="2:3" ht="17.25" x14ac:dyDescent="0.3">
      <c r="B85" s="48" t="s">
        <v>107</v>
      </c>
      <c r="C85" s="48"/>
    </row>
    <row r="86" spans="2:3" ht="17.25" x14ac:dyDescent="0.3">
      <c r="B86" s="48" t="s">
        <v>108</v>
      </c>
      <c r="C86" s="48"/>
    </row>
    <row r="87" spans="2:3" ht="17.25" x14ac:dyDescent="0.3">
      <c r="B87" s="40"/>
      <c r="C87" s="40"/>
    </row>
    <row r="88" spans="2:3" ht="17.25" x14ac:dyDescent="0.3">
      <c r="B88" s="40"/>
      <c r="C88" s="40"/>
    </row>
    <row r="89" spans="2:3" ht="17.25" x14ac:dyDescent="0.3">
      <c r="B89" s="41"/>
      <c r="C89" s="41"/>
    </row>
    <row r="90" spans="2:3" ht="17.25" x14ac:dyDescent="0.3">
      <c r="B90" s="41"/>
      <c r="C90" s="41"/>
    </row>
    <row r="91" spans="2:3" ht="17.25" x14ac:dyDescent="0.3">
      <c r="B91" s="42"/>
      <c r="C91" s="43"/>
    </row>
    <row r="92" spans="2:3" ht="17.25" x14ac:dyDescent="0.3">
      <c r="B92" s="42"/>
      <c r="C92" s="43"/>
    </row>
    <row r="93" spans="2:3" ht="17.25" x14ac:dyDescent="0.3">
      <c r="B93" s="49" t="s">
        <v>106</v>
      </c>
      <c r="C93" s="49"/>
    </row>
    <row r="94" spans="2:3" ht="17.25" x14ac:dyDescent="0.3">
      <c r="B94" s="49" t="s">
        <v>103</v>
      </c>
      <c r="C94" s="49"/>
    </row>
  </sheetData>
  <mergeCells count="4">
    <mergeCell ref="B85:C85"/>
    <mergeCell ref="B86:C86"/>
    <mergeCell ref="B93:C93"/>
    <mergeCell ref="B94:C94"/>
  </mergeCells>
  <pageMargins left="1.5" right="0.7" top="0.56999999999999995" bottom="0.48" header="0.3" footer="0.3"/>
  <pageSetup scale="6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ESTADO DE SITUACION FINANCIERA</vt:lpstr>
      <vt:lpstr>ESTADO DE RESULTADOS INTEGRAL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LEMUS, WILBERT [CUSCA SV]</dc:creator>
  <cp:lastModifiedBy>Marlene, Silvia [CUSCA]</cp:lastModifiedBy>
  <cp:lastPrinted>2024-02-14T22:31:26Z</cp:lastPrinted>
  <dcterms:created xsi:type="dcterms:W3CDTF">2024-01-31T20:23:18Z</dcterms:created>
  <dcterms:modified xsi:type="dcterms:W3CDTF">2025-01-20T20:18:32Z</dcterms:modified>
</cp:coreProperties>
</file>