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B27CCB49-B0DA-4BEE-B866-906BECCAFCB8}" xr6:coauthVersionLast="47" xr6:coauthVersionMax="47" xr10:uidLastSave="{00000000-0000-0000-0000-000000000000}"/>
  <bookViews>
    <workbookView xWindow="-110" yWindow="-110" windowWidth="19420" windowHeight="10300" xr2:uid="{95E5BF11-E18E-4AF8-9F51-88C3BA320F3C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G5" i="2"/>
  <c r="C9" i="2"/>
  <c r="G10" i="2"/>
  <c r="C12" i="2"/>
  <c r="G15" i="2"/>
  <c r="C17" i="2"/>
  <c r="G19" i="2"/>
  <c r="C23" i="2"/>
  <c r="G23" i="2"/>
  <c r="C28" i="2"/>
  <c r="G28" i="2"/>
  <c r="G30" i="2"/>
  <c r="C32" i="2"/>
  <c r="G33" i="2"/>
  <c r="C42" i="2"/>
  <c r="G6" i="1"/>
  <c r="C6" i="1"/>
  <c r="G9" i="1"/>
  <c r="C10" i="1"/>
  <c r="G14" i="1"/>
  <c r="C15" i="1"/>
  <c r="G17" i="1"/>
  <c r="C19" i="1"/>
  <c r="G19" i="1"/>
  <c r="G23" i="1"/>
  <c r="C25" i="1"/>
  <c r="G25" i="1"/>
  <c r="G28" i="1"/>
  <c r="C28" i="1"/>
  <c r="C33" i="1"/>
  <c r="G35" i="1"/>
  <c r="G37" i="1"/>
  <c r="G39" i="1"/>
  <c r="E42" i="1"/>
  <c r="C47" i="1"/>
  <c r="G47" i="1"/>
  <c r="C53" i="1"/>
  <c r="G53" i="1"/>
  <c r="C45" i="1" l="1"/>
  <c r="G32" i="1"/>
  <c r="G45" i="2"/>
  <c r="C45" i="2"/>
  <c r="G41" i="1"/>
  <c r="G44" i="1" s="1"/>
  <c r="C46" i="2" l="1"/>
  <c r="A46" i="2" s="1"/>
  <c r="C47" i="2"/>
  <c r="G46" i="2"/>
  <c r="E46" i="2" s="1"/>
  <c r="G45" i="1"/>
  <c r="G47" i="2" l="1"/>
</calcChain>
</file>

<file path=xl/sharedStrings.xml><?xml version="1.0" encoding="utf-8"?>
<sst xmlns="http://schemas.openxmlformats.org/spreadsheetml/2006/main" count="158" uniqueCount="134">
  <si>
    <t>INTERESES EN SUSPENSO DE PRESTAMOS VENCIDOS</t>
  </si>
  <si>
    <t>PRESTAMOS INCOBRABLES RETIRADOS DEL ACTIVO</t>
  </si>
  <si>
    <t>CUENTAS DE CONTROL POR CONTRA</t>
  </si>
  <si>
    <t>VALORES Y BIENES EN CUSTODIA</t>
  </si>
  <si>
    <t>CUENTAS DE CONTROL DEUDORAS</t>
  </si>
  <si>
    <t>RESPONSABILIDADES POR RETROCESIONES A SOCIEDADES DE PRIMER ORDEN DEL EXTERIOR</t>
  </si>
  <si>
    <t>RESPONSAB.CEDIDAS A SOC.DE PRIMER ORDEN DEL EXTER.</t>
  </si>
  <si>
    <t>RESPONSAB. POR REASEGURO TOMADO</t>
  </si>
  <si>
    <t>RESPONSABILIDAD POR CONTRA POR POLIZAS DE SEGURO EN VIGOR</t>
  </si>
  <si>
    <t>RESPONSABILIDAD POR POLIZAS DE SEGURO EN VIGOR</t>
  </si>
  <si>
    <t>CONTINGENTES Y COMPROMISOS POR CONTRA</t>
  </si>
  <si>
    <t>CONTINGENTES Y COMPROMISOS DEUDORAS</t>
  </si>
  <si>
    <t xml:space="preserve">                    TOTAL  PASIVO  Y  PATRIMONIO</t>
  </si>
  <si>
    <t xml:space="preserve"> </t>
  </si>
  <si>
    <t xml:space="preserve">    TOTAL  ACTIVO</t>
  </si>
  <si>
    <t>TOTAL PATRIMONIO</t>
  </si>
  <si>
    <t>RESULTADOS DE EJERCICIOS ANTERIORES</t>
  </si>
  <si>
    <t>RESULTADOS ACUMULADOS</t>
  </si>
  <si>
    <t>UTILIDADES NO DISTRIBUIBLES</t>
  </si>
  <si>
    <t>PATRIMONIO RESTRINGIDO</t>
  </si>
  <si>
    <t>RESERVAS OBLIGATORIAS</t>
  </si>
  <si>
    <t>RESERVAS DE CAPITAL</t>
  </si>
  <si>
    <t>PROVISIONES DE OTROS ACTIVOS (CR)</t>
  </si>
  <si>
    <t>CAPITAL PAGADO</t>
  </si>
  <si>
    <t>IMPUESTO SOBRE LA RENTA POR LIQUIDAR</t>
  </si>
  <si>
    <t>CAPITAL SOCIAL</t>
  </si>
  <si>
    <t>CUENTAS POR COBRAR DIVERSAS</t>
  </si>
  <si>
    <t>PATRIMONIO</t>
  </si>
  <si>
    <t>PAGOS ANTICIPADOS Y CARGOS DIFERIDOS</t>
  </si>
  <si>
    <t>OTROS ACTIVOS</t>
  </si>
  <si>
    <t>TOTAL PASIVO</t>
  </si>
  <si>
    <t>DEPRECIACION ACUMULADA MOBILIARIO Y EQUIPO</t>
  </si>
  <si>
    <t>MOBILIARIO Y EQUIPO</t>
  </si>
  <si>
    <t>PROVISION POR OBLIGACIONES LABORALES</t>
  </si>
  <si>
    <t>INMUEBLES</t>
  </si>
  <si>
    <t>PROVISIONES</t>
  </si>
  <si>
    <t>INMUEBLES, MOBILIARIO Y EQUIPO</t>
  </si>
  <si>
    <t>OTRAS CUENTAS POR PAGAR</t>
  </si>
  <si>
    <t>IMPUESTOS, CONTRIBUCIONES Y RETENCIONES</t>
  </si>
  <si>
    <t>CUENTA CORRIENTE POR SEGUROS Y FIANZAS</t>
  </si>
  <si>
    <t>CUENTAS POR PAGAR</t>
  </si>
  <si>
    <t>SOCIEDADES DEUDORAS DE SEGUROS Y FIANZAS</t>
  </si>
  <si>
    <t>OBLIGACIONES CON AGENTES</t>
  </si>
  <si>
    <t>OBLIGACIONES CON INTERMEDIARIOS Y AGENTES</t>
  </si>
  <si>
    <t>PROVISION POR PRIMAS POR COBRAR (CR)</t>
  </si>
  <si>
    <t>OBLIGACIONES POR VALORES TRANSADOS</t>
  </si>
  <si>
    <t>PRIMAS VENCIDAS</t>
  </si>
  <si>
    <t>OBLIG.CON INSTITUCIONES NO FINANCIERAS</t>
  </si>
  <si>
    <t>PRIMAS DE SEGUROS DE ACCIDENTES Y ENFERMEDADES</t>
  </si>
  <si>
    <t>OBLIG.CON INSTITUCIONES FINANCIERAS</t>
  </si>
  <si>
    <t>PRIMAS DE SEGUROS DE VIDA</t>
  </si>
  <si>
    <t>OBLIGACIONES FINANCIERAS</t>
  </si>
  <si>
    <t>PRIMAS POR COBRAR</t>
  </si>
  <si>
    <t>OBLIG. EN CTA. CTE. CON SOCIED. DE REASEG. Y REAFIANZ.</t>
  </si>
  <si>
    <t>SOCIEDADES ACREEDORAS DE SEGUROS Y FIANZAS</t>
  </si>
  <si>
    <t>OPERACIONES BURSATILES</t>
  </si>
  <si>
    <t>RESERVAS POR SINIESTROS NO REPORTADOS</t>
  </si>
  <si>
    <t>HASTA UN AÑO PLAZO</t>
  </si>
  <si>
    <t>RESERVAS POR SINIESTROS REPORTADOS</t>
  </si>
  <si>
    <t>PRESTAMOS</t>
  </si>
  <si>
    <t>RESERVAS POR SINIESTROS</t>
  </si>
  <si>
    <t>ACCIDENTES PERSONALES</t>
  </si>
  <si>
    <t>RENDIMIENTOS POR INVERSIONES</t>
  </si>
  <si>
    <t>SALUD Y HOSPITALIZACION</t>
  </si>
  <si>
    <t>DIVERSOS INSTRUMENTOS FINANCIEROS</t>
  </si>
  <si>
    <t>DE RIESGOS EN CURSO DE VIDA COLECTIVO</t>
  </si>
  <si>
    <t>VALORES</t>
  </si>
  <si>
    <t>RESERVA TECNICA DE SEGUROS DE VIDA</t>
  </si>
  <si>
    <t>INVERSIONES FINANCIERAS</t>
  </si>
  <si>
    <t>RESERVAS TECNICAS</t>
  </si>
  <si>
    <t>DEPOSITOS POR OPERACIONES DE SEGUROS</t>
  </si>
  <si>
    <t>BANCOS LOCALES</t>
  </si>
  <si>
    <t>OBLIGACIONES POR SINIESTROS</t>
  </si>
  <si>
    <t>CAJA</t>
  </si>
  <si>
    <t>OBLIGACIONES CON ASEGURADOS</t>
  </si>
  <si>
    <t>DISPONIBLE</t>
  </si>
  <si>
    <t>PASIVO</t>
  </si>
  <si>
    <t>ACTIVO</t>
  </si>
  <si>
    <t>(Expresado en Dólares de los Estados Unidos de América US$)</t>
  </si>
  <si>
    <t>ASEGURADORA ABANK S.A., SEGUROS DE PERSONAS</t>
  </si>
  <si>
    <t xml:space="preserve">         T O T A L</t>
  </si>
  <si>
    <t xml:space="preserve"> T O T A L</t>
  </si>
  <si>
    <t>TOTAL CUENTAS DE PRODUCTOS</t>
  </si>
  <si>
    <t>TOTAL CUENTAS DE GASTOS</t>
  </si>
  <si>
    <t>GASTOS DE EJERCICIOS ANTERIORES</t>
  </si>
  <si>
    <t>GASTOS EXTRAORDINARIOS</t>
  </si>
  <si>
    <t>GASTOS EXTRAORDINARIOS Y DE EJERCICIOS ANTERIORES</t>
  </si>
  <si>
    <t>GASTOS DIVERSOS</t>
  </si>
  <si>
    <t>AMORTIZACION DE GASTOS</t>
  </si>
  <si>
    <t>DEPRECIACION</t>
  </si>
  <si>
    <t>IMPUESTOS Y CONTRIBUCIONES</t>
  </si>
  <si>
    <t>POR SEGUROS</t>
  </si>
  <si>
    <t>POR SERVICIOS RECIBIDOS DE TERCEROS</t>
  </si>
  <si>
    <t>EXTRAORDINARIOS</t>
  </si>
  <si>
    <t>DE DIRECTORES</t>
  </si>
  <si>
    <t>INGRESOS EXTRAORDINARIOS Y DE EJERCICIOS ANTERIORES</t>
  </si>
  <si>
    <t>DE PERSONAL</t>
  </si>
  <si>
    <t>GASTOS DE ADMINISTRACION</t>
  </si>
  <si>
    <t>DISMINUCION DE PROVISIONES</t>
  </si>
  <si>
    <t>INGRESOS P/RECUPERAC.DE ACTIVOS  Y PROVISIONES</t>
  </si>
  <si>
    <t>PROVISIONES P/SALDOS A CARGO DE REASEGURADORES Y REAF. Y OTRAS CXC</t>
  </si>
  <si>
    <t>OTROS INGRESOS</t>
  </si>
  <si>
    <t>POR OBLIGACIONES FINANCIERAS Y OTROS PASIVOS</t>
  </si>
  <si>
    <t>DIVERSOS</t>
  </si>
  <si>
    <t>GASTOS FINANCIEROS Y DE INVERSION</t>
  </si>
  <si>
    <t>POR PRESTAMOS</t>
  </si>
  <si>
    <t>OTROS</t>
  </si>
  <si>
    <t>POR INVERSIONES EN VALORES</t>
  </si>
  <si>
    <t>DE ACCIDENTES Y ENFERMEDADES</t>
  </si>
  <si>
    <t>DEPOSITOS</t>
  </si>
  <si>
    <t>DE SEGUROS DE VIDA</t>
  </si>
  <si>
    <t>INGRESOS FINANCIEROS Y DE INVERSION</t>
  </si>
  <si>
    <t>DEVOLUCIONES Y CANCELACIONES DE PRIMAS</t>
  </si>
  <si>
    <t>DE SEGUROS DE ACCIDENTES Y ENFERMEDADES</t>
  </si>
  <si>
    <t>OTROS GASTOS DE ADQUISICION Y CONSERVACION</t>
  </si>
  <si>
    <t>GASTOS DE COBRANZA DE PRIMAS</t>
  </si>
  <si>
    <t>REEMBOLSOS DE GASTOS POR CESIONES DE SEGUROS</t>
  </si>
  <si>
    <t>COMISIONES Y PARTICIPACIONES DE SEGUROS DE ACCIDENTES Y ENFERMEDADES</t>
  </si>
  <si>
    <t>COMISIONES Y PARTICIPACIONES DE SEGUROS DE VIDA</t>
  </si>
  <si>
    <t>GASTOS DE ADQUISICION Y CONSERVACION</t>
  </si>
  <si>
    <t>SINIESTROS Y GASTOS RECUPERADOS POR REASEGUROS</t>
  </si>
  <si>
    <t>RECLAMOS EN TRAMITE</t>
  </si>
  <si>
    <t>DE RIESGOS EN CURSO DE ACCIDENTES Y ENFERMEDADES</t>
  </si>
  <si>
    <t>PARA RIESGOS EN CURSO DE ACCIDENTES Y ENFERMEDADES</t>
  </si>
  <si>
    <t>GASTOS POR INCREMENTO DE RESERVAS TECNICAS</t>
  </si>
  <si>
    <t>INGRESO POR DECREMENTO DE RESERVAS TECNICAS Y CONTINGENCIAL DE FIANZAS</t>
  </si>
  <si>
    <t>GASTOS POR INCREMENTO DE RESERVAS TECNICAS Y CONTINGENCIAL DE FIANZAS</t>
  </si>
  <si>
    <t>SEGUROS DE ACCIDENTES Y ENFERMEDADES</t>
  </si>
  <si>
    <t>PRIMAS PRODUCTOS</t>
  </si>
  <si>
    <t>SINIESTROS</t>
  </si>
  <si>
    <t>INGRESOS</t>
  </si>
  <si>
    <t>GASTOS</t>
  </si>
  <si>
    <t>BALANCE GENERAL AL 31 DE DICIEMBRE DE 2024</t>
  </si>
  <si>
    <t>ESTADO DE RESULTADO 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</si>
</sst>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9" formatCode="#,##0.00_ ;[Red]\-#,##0.00\ "/>
    <numFmt numFmtId="170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2"/>
      <color theme="0"/>
      <name val="Trebuchet MS"/>
      <family val="2"/>
    </font>
    <font>
      <b/>
      <u val="singleAccounting"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u val="singleAccounting"/>
      <sz val="10"/>
      <name val="Trebuchet MS"/>
      <family val="2"/>
    </font>
    <font>
      <b/>
      <i/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10"/>
      <color theme="0"/>
      <name val="Trebuchet MS"/>
      <family val="2"/>
    </font>
    <font>
      <b/>
      <u/>
      <sz val="9.5"/>
      <name val="Trebuchet MS"/>
      <family val="2"/>
    </font>
    <font>
      <b/>
      <u/>
      <sz val="9"/>
      <name val="Trebuchet MS"/>
      <family val="2"/>
    </font>
    <font>
      <b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4" fontId="4" fillId="0" borderId="0" xfId="3" applyFont="1" applyBorder="1"/>
    <xf numFmtId="0" fontId="3" fillId="0" borderId="0" xfId="2" applyFont="1" applyAlignment="1">
      <alignment horizontal="left" vertical="center"/>
    </xf>
    <xf numFmtId="164" fontId="2" fillId="0" borderId="0" xfId="2" applyNumberFormat="1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4" fillId="0" borderId="0" xfId="3" applyFont="1" applyBorder="1" applyAlignment="1">
      <alignment vertical="center"/>
    </xf>
    <xf numFmtId="164" fontId="6" fillId="0" borderId="0" xfId="3" applyFont="1" applyBorder="1" applyAlignment="1">
      <alignment vertical="center"/>
    </xf>
    <xf numFmtId="164" fontId="2" fillId="0" borderId="0" xfId="3" applyFont="1" applyFill="1" applyBorder="1"/>
    <xf numFmtId="4" fontId="2" fillId="0" borderId="0" xfId="2" applyNumberFormat="1" applyFont="1" applyAlignment="1">
      <alignment vertical="center"/>
    </xf>
    <xf numFmtId="164" fontId="2" fillId="0" borderId="1" xfId="3" applyFont="1" applyBorder="1" applyAlignment="1">
      <alignment vertical="center"/>
    </xf>
    <xf numFmtId="1" fontId="2" fillId="0" borderId="0" xfId="2" applyNumberFormat="1" applyFont="1" applyAlignment="1">
      <alignment horizontal="left" vertical="center" wrapText="1"/>
    </xf>
    <xf numFmtId="164" fontId="2" fillId="0" borderId="0" xfId="3" applyFont="1" applyBorder="1" applyAlignment="1">
      <alignment vertical="center"/>
    </xf>
    <xf numFmtId="4" fontId="2" fillId="0" borderId="1" xfId="2" applyNumberFormat="1" applyFont="1" applyBorder="1" applyAlignment="1">
      <alignment vertical="center"/>
    </xf>
    <xf numFmtId="164" fontId="4" fillId="0" borderId="1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2" fillId="0" borderId="0" xfId="3" applyFont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164" fontId="2" fillId="0" borderId="0" xfId="2" applyNumberFormat="1" applyFont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2" fillId="0" borderId="1" xfId="3" applyFont="1" applyFill="1" applyBorder="1" applyAlignment="1">
      <alignment vertical="center"/>
    </xf>
    <xf numFmtId="164" fontId="2" fillId="0" borderId="0" xfId="3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164" fontId="4" fillId="0" borderId="1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164" fontId="4" fillId="0" borderId="2" xfId="3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64" fontId="4" fillId="0" borderId="2" xfId="3" applyFont="1" applyFill="1" applyBorder="1" applyAlignment="1">
      <alignment vertical="center" wrapText="1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vertical="center"/>
    </xf>
    <xf numFmtId="164" fontId="2" fillId="0" borderId="0" xfId="3" applyFont="1" applyFill="1" applyBorder="1" applyAlignment="1">
      <alignment vertical="center"/>
    </xf>
    <xf numFmtId="164" fontId="2" fillId="0" borderId="0" xfId="2" applyNumberFormat="1" applyFont="1" applyAlignment="1">
      <alignment vertical="center"/>
    </xf>
    <xf numFmtId="1" fontId="2" fillId="0" borderId="0" xfId="2" applyNumberFormat="1" applyFont="1" applyAlignment="1">
      <alignment horizontal="left" vertical="center"/>
    </xf>
    <xf numFmtId="4" fontId="2" fillId="0" borderId="0" xfId="2" applyNumberFormat="1" applyFont="1" applyAlignment="1">
      <alignment horizontal="left" vertical="center"/>
    </xf>
    <xf numFmtId="10" fontId="2" fillId="0" borderId="0" xfId="2" applyNumberFormat="1" applyFont="1"/>
    <xf numFmtId="165" fontId="2" fillId="0" borderId="0" xfId="2" applyNumberFormat="1" applyFont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1" fillId="0" borderId="0" xfId="3" applyFont="1" applyFill="1" applyAlignment="1">
      <alignment vertical="center"/>
    </xf>
    <xf numFmtId="0" fontId="8" fillId="0" borderId="0" xfId="2" applyFont="1"/>
    <xf numFmtId="4" fontId="2" fillId="0" borderId="0" xfId="2" applyNumberFormat="1" applyFont="1"/>
    <xf numFmtId="0" fontId="12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/>
    <xf numFmtId="0" fontId="3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3" fillId="0" borderId="0" xfId="2" applyFont="1"/>
    <xf numFmtId="164" fontId="4" fillId="0" borderId="0" xfId="2" applyNumberFormat="1" applyFont="1"/>
    <xf numFmtId="4" fontId="4" fillId="0" borderId="0" xfId="3" applyNumberFormat="1" applyFont="1" applyBorder="1"/>
    <xf numFmtId="0" fontId="2" fillId="0" borderId="0" xfId="2" applyFont="1" applyAlignment="1">
      <alignment horizontal="center"/>
    </xf>
    <xf numFmtId="43" fontId="2" fillId="0" borderId="0" xfId="2" applyNumberFormat="1" applyFont="1"/>
    <xf numFmtId="0" fontId="2" fillId="0" borderId="0" xfId="1" applyFont="1"/>
    <xf numFmtId="164" fontId="4" fillId="0" borderId="2" xfId="2" applyNumberFormat="1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4" fontId="2" fillId="0" borderId="0" xfId="3" applyNumberFormat="1" applyFont="1" applyAlignment="1">
      <alignment horizontal="center"/>
    </xf>
    <xf numFmtId="164" fontId="2" fillId="0" borderId="0" xfId="3" applyFont="1" applyFill="1"/>
    <xf numFmtId="4" fontId="2" fillId="0" borderId="0" xfId="3" applyNumberFormat="1" applyFont="1" applyFill="1" applyAlignment="1">
      <alignment horizontal="center"/>
    </xf>
    <xf numFmtId="164" fontId="2" fillId="0" borderId="1" xfId="2" applyNumberFormat="1" applyFont="1" applyBorder="1"/>
    <xf numFmtId="0" fontId="16" fillId="0" borderId="0" xfId="2" applyFont="1"/>
    <xf numFmtId="4" fontId="2" fillId="0" borderId="1" xfId="3" applyNumberFormat="1" applyFont="1" applyFill="1" applyBorder="1"/>
    <xf numFmtId="166" fontId="2" fillId="0" borderId="0" xfId="2" applyNumberFormat="1" applyFont="1"/>
    <xf numFmtId="4" fontId="2" fillId="0" borderId="0" xfId="3" applyNumberFormat="1" applyFont="1" applyFill="1"/>
    <xf numFmtId="4" fontId="2" fillId="0" borderId="1" xfId="2" applyNumberFormat="1" applyFont="1" applyBorder="1"/>
    <xf numFmtId="0" fontId="7" fillId="0" borderId="0" xfId="2" applyFont="1"/>
    <xf numFmtId="0" fontId="7" fillId="0" borderId="0" xfId="2" applyFont="1" applyAlignment="1">
      <alignment horizontal="left" vertical="center" wrapText="1"/>
    </xf>
    <xf numFmtId="164" fontId="2" fillId="0" borderId="1" xfId="3" applyFont="1" applyFill="1" applyBorder="1"/>
    <xf numFmtId="0" fontId="9" fillId="0" borderId="0" xfId="2" applyFont="1" applyAlignment="1">
      <alignment wrapText="1"/>
    </xf>
    <xf numFmtId="4" fontId="2" fillId="0" borderId="0" xfId="1" applyNumberFormat="1" applyFont="1" applyFill="1"/>
    <xf numFmtId="164" fontId="11" fillId="0" borderId="0" xfId="3" applyFont="1" applyFill="1" applyBorder="1"/>
    <xf numFmtId="169" fontId="2" fillId="0" borderId="1" xfId="3" applyNumberFormat="1" applyFont="1" applyFill="1" applyBorder="1"/>
    <xf numFmtId="39" fontId="2" fillId="0" borderId="0" xfId="2" applyNumberFormat="1" applyFont="1"/>
    <xf numFmtId="0" fontId="2" fillId="0" borderId="0" xfId="2" applyFont="1" applyAlignment="1">
      <alignment horizontal="left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164" fontId="2" fillId="0" borderId="0" xfId="4" applyNumberFormat="1" applyFont="1" applyFill="1" applyBorder="1"/>
    <xf numFmtId="4" fontId="2" fillId="0" borderId="0" xfId="3" applyNumberFormat="1" applyFont="1" applyFill="1" applyBorder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2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39" fontId="2" fillId="0" borderId="1" xfId="2" applyNumberFormat="1" applyFont="1" applyBorder="1"/>
    <xf numFmtId="0" fontId="17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2" fillId="0" borderId="3" xfId="2" applyFont="1" applyBorder="1" applyAlignment="1">
      <alignment horizontal="centerContinuous"/>
    </xf>
    <xf numFmtId="0" fontId="18" fillId="0" borderId="3" xfId="2" applyFont="1" applyBorder="1" applyAlignment="1">
      <alignment horizontal="centerContinuous"/>
    </xf>
    <xf numFmtId="0" fontId="18" fillId="0" borderId="3" xfId="2" applyFont="1" applyBorder="1" applyAlignment="1">
      <alignment horizontal="centerContinuous" vertical="center"/>
    </xf>
    <xf numFmtId="0" fontId="12" fillId="0" borderId="3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</cellXfs>
  <cellStyles count="5">
    <cellStyle name="Millares" xfId="1" builtinId="3"/>
    <cellStyle name="Millares_BALANCE GENERALA ASOCIADO ENERO 06" xfId="3" xr:uid="{EB2FD9BC-2B1C-4578-8291-E7CFA627193A}"/>
    <cellStyle name="Moneda 2" xfId="4" xr:uid="{416EC5F7-5A87-40BD-AE60-4EBFFAA3FF45}"/>
    <cellStyle name="Normal" xfId="0" builtinId="0"/>
    <cellStyle name="Normal 2" xfId="2" xr:uid="{66872E73-14CE-4E73-AB6B-0E4712AAB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313C2D-B711-4EAA-92EE-5904E23B8DB6}"/>
            </a:ext>
          </a:extLst>
        </xdr:cNvPr>
        <xdr:cNvSpPr/>
      </xdr:nvSpPr>
      <xdr:spPr>
        <a:xfrm>
          <a:off x="802216" y="9049807"/>
          <a:ext cx="7979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C67CEA-08AA-4ECD-840E-A7F0F6858B2E}"/>
            </a:ext>
          </a:extLst>
        </xdr:cNvPr>
        <xdr:cNvSpPr/>
      </xdr:nvSpPr>
      <xdr:spPr>
        <a:xfrm>
          <a:off x="4003674" y="9075208"/>
          <a:ext cx="79798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7A4F084F-1CB6-4B15-85CA-8AF2E736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0050C53-F298-4E8D-8591-6854AF5FFEE8}"/>
            </a:ext>
          </a:extLst>
        </xdr:cNvPr>
        <xdr:cNvSpPr/>
      </xdr:nvSpPr>
      <xdr:spPr>
        <a:xfrm>
          <a:off x="3997325" y="7866593"/>
          <a:ext cx="116522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D7AB4FB-520C-4B33-B2AE-8B345D0ED5EF}"/>
            </a:ext>
          </a:extLst>
        </xdr:cNvPr>
        <xdr:cNvSpPr/>
      </xdr:nvSpPr>
      <xdr:spPr>
        <a:xfrm>
          <a:off x="796925" y="7807325"/>
          <a:ext cx="13906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78B84E32-9EF3-490C-8DA2-05365FB43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6DAF-7FB0-484F-8B66-C0825E7BAA87}">
  <sheetPr>
    <tabColor rgb="FF0070C0"/>
    <pageSetUpPr fitToPage="1"/>
  </sheetPr>
  <dimension ref="A1:N65"/>
  <sheetViews>
    <sheetView tabSelected="1" topLeftCell="C1" zoomScale="110" zoomScaleNormal="110" zoomScaleSheetLayoutView="110" workbookViewId="0">
      <selection activeCell="E48" sqref="E48"/>
    </sheetView>
  </sheetViews>
  <sheetFormatPr baseColWidth="10" defaultColWidth="10.5" defaultRowHeight="13.5" x14ac:dyDescent="0.35"/>
  <cols>
    <col min="1" max="1" width="47.4140625" style="3" customWidth="1"/>
    <col min="2" max="2" width="16.5" style="2" customWidth="1"/>
    <col min="3" max="3" width="17" style="2" customWidth="1"/>
    <col min="4" max="4" width="0.75" style="1" customWidth="1"/>
    <col min="5" max="5" width="51.58203125" style="3" customWidth="1"/>
    <col min="6" max="6" width="17" style="2" customWidth="1"/>
    <col min="7" max="7" width="17.58203125" style="2" customWidth="1"/>
    <col min="8" max="8" width="10.5" style="1" customWidth="1"/>
    <col min="9" max="9" width="6.1640625" style="1" customWidth="1"/>
    <col min="10" max="10" width="14.25" style="1" customWidth="1"/>
    <col min="11" max="16384" width="10.5" style="1"/>
  </cols>
  <sheetData>
    <row r="1" spans="1:10" ht="18" customHeight="1" x14ac:dyDescent="0.35">
      <c r="A1" s="48" t="s">
        <v>79</v>
      </c>
      <c r="B1" s="48"/>
      <c r="C1" s="48"/>
      <c r="D1" s="48"/>
      <c r="E1" s="48"/>
      <c r="F1" s="48"/>
      <c r="G1" s="48"/>
    </row>
    <row r="2" spans="1:10" ht="13.5" customHeight="1" x14ac:dyDescent="0.35">
      <c r="A2" s="47" t="s">
        <v>132</v>
      </c>
      <c r="B2" s="47"/>
      <c r="C2" s="47"/>
      <c r="D2" s="47"/>
      <c r="E2" s="47"/>
      <c r="F2" s="47"/>
      <c r="G2" s="47"/>
    </row>
    <row r="3" spans="1:10" ht="12.75" customHeight="1" thickBot="1" x14ac:dyDescent="0.4">
      <c r="A3" s="46" t="s">
        <v>78</v>
      </c>
      <c r="B3" s="46"/>
      <c r="C3" s="46"/>
      <c r="D3" s="46"/>
      <c r="E3" s="46"/>
      <c r="F3" s="46"/>
      <c r="G3" s="46"/>
    </row>
    <row r="4" spans="1:10" ht="12.75" customHeight="1" x14ac:dyDescent="0.35">
      <c r="E4" s="3" t="s">
        <v>13</v>
      </c>
    </row>
    <row r="5" spans="1:10" ht="12.75" customHeight="1" x14ac:dyDescent="0.35">
      <c r="A5" s="32" t="s">
        <v>77</v>
      </c>
      <c r="E5" s="32" t="s">
        <v>76</v>
      </c>
    </row>
    <row r="6" spans="1:10" ht="12.75" customHeight="1" x14ac:dyDescent="0.35">
      <c r="A6" s="19" t="s">
        <v>75</v>
      </c>
      <c r="B6" s="27" t="s">
        <v>13</v>
      </c>
      <c r="C6" s="37">
        <f>SUM(B7:B8)</f>
        <v>361783.24</v>
      </c>
      <c r="D6" s="7"/>
      <c r="E6" s="19" t="s">
        <v>74</v>
      </c>
      <c r="F6" s="36"/>
      <c r="G6" s="37">
        <f>SUM(F7:F8)</f>
        <v>4486019.7699999996</v>
      </c>
    </row>
    <row r="7" spans="1:10" ht="12.75" customHeight="1" x14ac:dyDescent="0.35">
      <c r="A7" s="3" t="s">
        <v>73</v>
      </c>
      <c r="B7" s="27">
        <v>1100</v>
      </c>
      <c r="E7" s="3" t="s">
        <v>72</v>
      </c>
      <c r="F7" s="36">
        <v>144679.67000000001</v>
      </c>
      <c r="G7" s="37"/>
    </row>
    <row r="8" spans="1:10" ht="12.75" customHeight="1" x14ac:dyDescent="0.35">
      <c r="A8" s="3" t="s">
        <v>71</v>
      </c>
      <c r="B8" s="26">
        <v>360683.24</v>
      </c>
      <c r="C8" s="37"/>
      <c r="D8" s="1" t="s">
        <v>13</v>
      </c>
      <c r="E8" s="3" t="s">
        <v>70</v>
      </c>
      <c r="F8" s="26">
        <v>4341340.0999999996</v>
      </c>
    </row>
    <row r="9" spans="1:10" ht="12.75" customHeight="1" x14ac:dyDescent="0.35">
      <c r="B9" s="27"/>
      <c r="E9" s="19" t="s">
        <v>69</v>
      </c>
      <c r="F9" s="36"/>
      <c r="G9" s="37">
        <f>SUM(F10:F13)</f>
        <v>7886954.8199999994</v>
      </c>
    </row>
    <row r="10" spans="1:10" ht="12.75" customHeight="1" x14ac:dyDescent="0.35">
      <c r="A10" s="19" t="s">
        <v>68</v>
      </c>
      <c r="B10" s="27" t="s">
        <v>13</v>
      </c>
      <c r="C10" s="37">
        <f>SUM(B11:B13)</f>
        <v>7004930.4199999999</v>
      </c>
      <c r="E10" s="3" t="s">
        <v>67</v>
      </c>
      <c r="F10" s="36">
        <v>36006.29</v>
      </c>
      <c r="G10" s="37"/>
    </row>
    <row r="11" spans="1:10" ht="12.75" customHeight="1" x14ac:dyDescent="0.35">
      <c r="A11" s="3" t="s">
        <v>66</v>
      </c>
      <c r="B11" s="27">
        <v>3975000</v>
      </c>
      <c r="E11" s="3" t="s">
        <v>65</v>
      </c>
      <c r="F11" s="13">
        <v>2166102.5499999998</v>
      </c>
    </row>
    <row r="12" spans="1:10" ht="12.75" customHeight="1" x14ac:dyDescent="0.35">
      <c r="A12" s="3" t="s">
        <v>64</v>
      </c>
      <c r="B12" s="27">
        <v>3029930.42</v>
      </c>
      <c r="D12" s="44"/>
      <c r="E12" s="3" t="s">
        <v>63</v>
      </c>
      <c r="F12" s="13">
        <v>5669725.9299999997</v>
      </c>
      <c r="G12" s="37"/>
      <c r="J12" s="45"/>
    </row>
    <row r="13" spans="1:10" ht="12.75" customHeight="1" x14ac:dyDescent="0.35">
      <c r="A13" s="3" t="s">
        <v>62</v>
      </c>
      <c r="B13" s="26">
        <v>0</v>
      </c>
      <c r="D13" s="44"/>
      <c r="E13" s="3" t="s">
        <v>61</v>
      </c>
      <c r="F13" s="26">
        <v>15120.05</v>
      </c>
    </row>
    <row r="14" spans="1:10" ht="12.75" customHeight="1" x14ac:dyDescent="0.35">
      <c r="B14" s="36"/>
      <c r="D14" s="44"/>
      <c r="E14" s="19" t="s">
        <v>60</v>
      </c>
      <c r="G14" s="13">
        <f>SUM(F15:F16)</f>
        <v>947864.29999999993</v>
      </c>
      <c r="J14" s="45"/>
    </row>
    <row r="15" spans="1:10" ht="12.75" customHeight="1" x14ac:dyDescent="0.35">
      <c r="A15" s="19" t="s">
        <v>59</v>
      </c>
      <c r="B15" s="43"/>
      <c r="C15" s="13">
        <f>SUM(B17:B17)</f>
        <v>1215204.75</v>
      </c>
      <c r="D15" s="44"/>
      <c r="E15" s="3" t="s">
        <v>58</v>
      </c>
      <c r="F15" s="13">
        <v>761720.71</v>
      </c>
    </row>
    <row r="16" spans="1:10" ht="12.75" customHeight="1" x14ac:dyDescent="0.35">
      <c r="A16" s="3" t="s">
        <v>57</v>
      </c>
      <c r="B16" s="43"/>
      <c r="C16" s="13"/>
      <c r="E16" s="3" t="s">
        <v>56</v>
      </c>
      <c r="F16" s="26">
        <v>186143.59</v>
      </c>
    </row>
    <row r="17" spans="1:14" ht="12.75" customHeight="1" x14ac:dyDescent="0.35">
      <c r="A17" s="3" t="s">
        <v>55</v>
      </c>
      <c r="B17" s="26">
        <v>1215204.75</v>
      </c>
      <c r="C17" s="13"/>
      <c r="E17" s="19" t="s">
        <v>54</v>
      </c>
      <c r="F17" s="41"/>
      <c r="G17" s="37">
        <f>SUM(F18)</f>
        <v>23383.43</v>
      </c>
    </row>
    <row r="18" spans="1:14" ht="12.75" customHeight="1" x14ac:dyDescent="0.35">
      <c r="E18" s="3" t="s">
        <v>53</v>
      </c>
      <c r="F18" s="17">
        <v>23383.43</v>
      </c>
      <c r="G18" s="37"/>
    </row>
    <row r="19" spans="1:14" ht="12.75" customHeight="1" x14ac:dyDescent="0.35">
      <c r="A19" s="19" t="s">
        <v>52</v>
      </c>
      <c r="B19" s="27"/>
      <c r="C19" s="37">
        <f>SUM(B20:B23)</f>
        <v>20569671.809999999</v>
      </c>
      <c r="E19" s="19" t="s">
        <v>51</v>
      </c>
      <c r="F19" s="13"/>
      <c r="G19" s="13">
        <f>SUM(F20:F22)</f>
        <v>7788439.0899999999</v>
      </c>
    </row>
    <row r="20" spans="1:14" ht="12.75" customHeight="1" x14ac:dyDescent="0.35">
      <c r="A20" s="3" t="s">
        <v>50</v>
      </c>
      <c r="B20" s="27">
        <v>6499026.6200000001</v>
      </c>
      <c r="E20" s="1" t="s">
        <v>49</v>
      </c>
      <c r="F20" s="13">
        <v>370000</v>
      </c>
      <c r="G20" s="13"/>
    </row>
    <row r="21" spans="1:14" ht="12.75" customHeight="1" x14ac:dyDescent="0.35">
      <c r="A21" s="22" t="s">
        <v>48</v>
      </c>
      <c r="B21" s="13">
        <v>13899671.389999999</v>
      </c>
      <c r="E21" s="3" t="s">
        <v>47</v>
      </c>
      <c r="F21" s="13">
        <v>200000</v>
      </c>
      <c r="G21" s="37"/>
    </row>
    <row r="22" spans="1:14" ht="12.75" customHeight="1" x14ac:dyDescent="0.35">
      <c r="A22" s="3" t="s">
        <v>46</v>
      </c>
      <c r="B22" s="37">
        <v>205683.57</v>
      </c>
      <c r="E22" s="3" t="s">
        <v>45</v>
      </c>
      <c r="F22" s="17">
        <v>7218439.0899999999</v>
      </c>
      <c r="G22" s="37"/>
    </row>
    <row r="23" spans="1:14" ht="15.75" customHeight="1" x14ac:dyDescent="0.35">
      <c r="A23" s="3" t="s">
        <v>44</v>
      </c>
      <c r="B23" s="42">
        <v>-34709.770000000004</v>
      </c>
      <c r="E23" s="19" t="s">
        <v>43</v>
      </c>
      <c r="F23" s="41"/>
      <c r="G23" s="37">
        <f>SUM(F24)</f>
        <v>27613.19</v>
      </c>
    </row>
    <row r="24" spans="1:14" ht="12.75" customHeight="1" x14ac:dyDescent="0.35">
      <c r="E24" s="3" t="s">
        <v>42</v>
      </c>
      <c r="F24" s="26">
        <v>27613.19</v>
      </c>
      <c r="G24" s="37"/>
    </row>
    <row r="25" spans="1:14" ht="12.75" customHeight="1" x14ac:dyDescent="0.35">
      <c r="A25" s="19" t="s">
        <v>41</v>
      </c>
      <c r="B25" s="36"/>
      <c r="C25" s="13">
        <f>SUM(B26)</f>
        <v>630852.27</v>
      </c>
      <c r="E25" s="19" t="s">
        <v>40</v>
      </c>
      <c r="F25" s="27"/>
      <c r="G25" s="37">
        <f>SUM(F26:F27)</f>
        <v>503079.68000000005</v>
      </c>
    </row>
    <row r="26" spans="1:14" ht="12.75" customHeight="1" x14ac:dyDescent="0.35">
      <c r="A26" s="3" t="s">
        <v>39</v>
      </c>
      <c r="B26" s="26">
        <v>630852.27</v>
      </c>
      <c r="E26" s="3" t="s">
        <v>38</v>
      </c>
      <c r="F26" s="36">
        <v>244060.40000000002</v>
      </c>
    </row>
    <row r="27" spans="1:14" ht="12.75" customHeight="1" x14ac:dyDescent="0.35">
      <c r="B27" s="36"/>
      <c r="E27" s="3" t="s">
        <v>37</v>
      </c>
      <c r="F27" s="26">
        <v>259019.28</v>
      </c>
      <c r="G27" s="37"/>
    </row>
    <row r="28" spans="1:14" ht="12.75" customHeight="1" x14ac:dyDescent="0.35">
      <c r="A28" s="19" t="s">
        <v>36</v>
      </c>
      <c r="B28" s="27" t="s">
        <v>13</v>
      </c>
      <c r="C28" s="37">
        <f>SUM(B29:B31)</f>
        <v>155097.08000000007</v>
      </c>
      <c r="E28" s="19" t="s">
        <v>35</v>
      </c>
      <c r="G28" s="13">
        <f>SUM(F29)</f>
        <v>94133.91</v>
      </c>
    </row>
    <row r="29" spans="1:14" ht="12.75" customHeight="1" x14ac:dyDescent="0.35">
      <c r="A29" s="3" t="s">
        <v>34</v>
      </c>
      <c r="B29" s="36">
        <v>0</v>
      </c>
      <c r="C29" s="37"/>
      <c r="E29" s="39" t="s">
        <v>33</v>
      </c>
      <c r="F29" s="26">
        <v>94133.91</v>
      </c>
      <c r="N29" s="40"/>
    </row>
    <row r="30" spans="1:14" ht="12.75" customHeight="1" x14ac:dyDescent="0.35">
      <c r="A30" s="3" t="s">
        <v>32</v>
      </c>
      <c r="B30" s="36">
        <v>850384.57000000007</v>
      </c>
      <c r="E30" s="19"/>
      <c r="F30" s="36"/>
      <c r="G30" s="13"/>
      <c r="K30" s="40"/>
    </row>
    <row r="31" spans="1:14" ht="12.75" customHeight="1" x14ac:dyDescent="0.35">
      <c r="A31" s="3" t="s">
        <v>31</v>
      </c>
      <c r="B31" s="26">
        <v>-695287.49</v>
      </c>
      <c r="E31" s="39"/>
      <c r="F31" s="36"/>
    </row>
    <row r="32" spans="1:14" ht="12.75" customHeight="1" x14ac:dyDescent="0.35">
      <c r="B32" s="27"/>
      <c r="E32" s="34" t="s">
        <v>30</v>
      </c>
      <c r="F32" s="27" t="s">
        <v>13</v>
      </c>
      <c r="G32" s="35">
        <f>SUM(G6:G31)</f>
        <v>21757488.190000001</v>
      </c>
    </row>
    <row r="33" spans="1:10" ht="12.75" customHeight="1" x14ac:dyDescent="0.35">
      <c r="A33" s="19" t="s">
        <v>29</v>
      </c>
      <c r="B33" s="27"/>
      <c r="C33" s="37">
        <f>SUM(B34:B37)</f>
        <v>2558594.9700000002</v>
      </c>
      <c r="E33" s="34"/>
      <c r="F33" s="27"/>
      <c r="G33" s="35"/>
    </row>
    <row r="34" spans="1:10" ht="12.75" customHeight="1" x14ac:dyDescent="0.35">
      <c r="A34" s="3" t="s">
        <v>28</v>
      </c>
      <c r="B34" s="27">
        <v>1981863.85</v>
      </c>
      <c r="C34" s="37"/>
      <c r="E34" s="34" t="s">
        <v>27</v>
      </c>
      <c r="F34" s="27" t="s">
        <v>13</v>
      </c>
      <c r="G34" s="37" t="s">
        <v>13</v>
      </c>
      <c r="J34" s="7"/>
    </row>
    <row r="35" spans="1:10" ht="12.75" customHeight="1" x14ac:dyDescent="0.35">
      <c r="A35" s="3" t="s">
        <v>26</v>
      </c>
      <c r="B35" s="37">
        <v>642761.24</v>
      </c>
      <c r="C35" s="37"/>
      <c r="E35" s="19" t="s">
        <v>25</v>
      </c>
      <c r="F35" s="27"/>
      <c r="G35" s="37">
        <f>+F36</f>
        <v>7500000</v>
      </c>
    </row>
    <row r="36" spans="1:10" ht="12.75" customHeight="1" x14ac:dyDescent="0.35">
      <c r="A36" s="3" t="s">
        <v>24</v>
      </c>
      <c r="B36" s="27">
        <v>61056.2</v>
      </c>
      <c r="C36" s="37"/>
      <c r="E36" s="3" t="s">
        <v>23</v>
      </c>
      <c r="F36" s="26">
        <v>7500000</v>
      </c>
      <c r="G36" s="37"/>
    </row>
    <row r="37" spans="1:10" ht="12.75" customHeight="1" x14ac:dyDescent="0.35">
      <c r="A37" s="3" t="s">
        <v>22</v>
      </c>
      <c r="B37" s="26">
        <v>-127086.32</v>
      </c>
      <c r="E37" s="19" t="s">
        <v>21</v>
      </c>
      <c r="G37" s="36">
        <f>+F38</f>
        <v>364060.74</v>
      </c>
    </row>
    <row r="38" spans="1:10" ht="12.75" customHeight="1" x14ac:dyDescent="0.35">
      <c r="B38" s="36"/>
      <c r="E38" s="3" t="s">
        <v>20</v>
      </c>
      <c r="F38" s="26">
        <v>364060.74</v>
      </c>
    </row>
    <row r="39" spans="1:10" ht="12.75" customHeight="1" x14ac:dyDescent="0.35">
      <c r="B39" s="36"/>
      <c r="E39" s="19" t="s">
        <v>19</v>
      </c>
      <c r="F39" s="36"/>
      <c r="G39" s="37">
        <f>+F40</f>
        <v>0</v>
      </c>
    </row>
    <row r="40" spans="1:10" ht="12.75" customHeight="1" x14ac:dyDescent="0.35">
      <c r="B40" s="36"/>
      <c r="E40" s="38" t="s">
        <v>18</v>
      </c>
      <c r="F40" s="26">
        <v>0</v>
      </c>
    </row>
    <row r="41" spans="1:10" ht="12.75" customHeight="1" x14ac:dyDescent="0.35">
      <c r="B41" s="36"/>
      <c r="E41" s="19" t="s">
        <v>17</v>
      </c>
      <c r="F41" s="36"/>
      <c r="G41" s="37">
        <f>SUM(F42:F43)</f>
        <v>2874585.6099999957</v>
      </c>
    </row>
    <row r="42" spans="1:10" ht="12.75" customHeight="1" x14ac:dyDescent="0.35">
      <c r="E42" s="3" t="str">
        <f>IF(F42&lt;0,"PERDIDA DEL EJERCICIO","UTILIDAD DEL EJERCICIO")</f>
        <v>UTILIDAD DEL EJERCICIO</v>
      </c>
      <c r="F42" s="36">
        <v>534347.70999999566</v>
      </c>
    </row>
    <row r="43" spans="1:10" ht="15" customHeight="1" x14ac:dyDescent="0.35">
      <c r="E43" s="3" t="s">
        <v>16</v>
      </c>
      <c r="F43" s="26">
        <v>2340237.9</v>
      </c>
    </row>
    <row r="44" spans="1:10" ht="12.75" customHeight="1" x14ac:dyDescent="0.35">
      <c r="E44" s="32" t="s">
        <v>15</v>
      </c>
      <c r="F44" s="36"/>
      <c r="G44" s="35">
        <f>SUM(G35:G43)</f>
        <v>10738646.349999996</v>
      </c>
    </row>
    <row r="45" spans="1:10" ht="18.5" customHeight="1" thickBot="1" x14ac:dyDescent="0.4">
      <c r="A45" s="34" t="s">
        <v>14</v>
      </c>
      <c r="B45" s="25" t="s">
        <v>13</v>
      </c>
      <c r="C45" s="33">
        <f>SUM(C5:C44)</f>
        <v>32496134.539999999</v>
      </c>
      <c r="E45" s="32" t="s">
        <v>12</v>
      </c>
      <c r="F45" s="27"/>
      <c r="G45" s="31">
        <f>G32+G44</f>
        <v>32496134.539999999</v>
      </c>
      <c r="H45" s="7"/>
    </row>
    <row r="46" spans="1:10" ht="17" customHeight="1" thickTop="1" x14ac:dyDescent="0.35">
      <c r="H46" s="7"/>
    </row>
    <row r="47" spans="1:10" ht="12.75" customHeight="1" x14ac:dyDescent="0.35">
      <c r="A47" s="19" t="s">
        <v>11</v>
      </c>
      <c r="B47" s="25"/>
      <c r="C47" s="29">
        <f>SUM(B48:B51)</f>
        <v>1574068884.5999999</v>
      </c>
      <c r="E47" s="30" t="s">
        <v>10</v>
      </c>
      <c r="F47" s="27"/>
      <c r="G47" s="29">
        <f>SUM(F48)</f>
        <v>1574068884.5999999</v>
      </c>
      <c r="H47" s="7"/>
    </row>
    <row r="48" spans="1:10" ht="26" customHeight="1" x14ac:dyDescent="0.35">
      <c r="A48" s="28" t="s">
        <v>9</v>
      </c>
      <c r="B48" s="27">
        <v>1383375157.5799999</v>
      </c>
      <c r="C48" s="25"/>
      <c r="E48" s="22" t="s">
        <v>8</v>
      </c>
      <c r="F48" s="26">
        <v>1574068884.5999999</v>
      </c>
      <c r="G48" s="25"/>
      <c r="H48" s="7"/>
    </row>
    <row r="49" spans="1:11" ht="21" customHeight="1" x14ac:dyDescent="0.35">
      <c r="A49" s="3" t="s">
        <v>7</v>
      </c>
      <c r="B49" s="20">
        <v>26217899.800000001</v>
      </c>
      <c r="C49" s="10"/>
      <c r="E49" s="24"/>
      <c r="F49" s="20"/>
      <c r="G49" s="10"/>
      <c r="H49" s="7"/>
    </row>
    <row r="50" spans="1:11" ht="12.75" customHeight="1" x14ac:dyDescent="0.35">
      <c r="A50" s="23" t="s">
        <v>6</v>
      </c>
      <c r="B50" s="20">
        <v>161123852.27000001</v>
      </c>
      <c r="F50" s="20"/>
      <c r="G50" s="10"/>
      <c r="H50" s="7"/>
    </row>
    <row r="51" spans="1:11" ht="22.5" customHeight="1" x14ac:dyDescent="0.35">
      <c r="A51" s="22" t="s">
        <v>5</v>
      </c>
      <c r="B51" s="14">
        <v>3351974.95</v>
      </c>
      <c r="E51" s="21"/>
      <c r="F51" s="20"/>
      <c r="G51" s="11"/>
    </row>
    <row r="52" spans="1:11" ht="12.75" customHeight="1" x14ac:dyDescent="0.35">
      <c r="B52" s="11"/>
      <c r="C52" s="10"/>
      <c r="E52" s="21"/>
      <c r="F52" s="20"/>
      <c r="G52" s="11"/>
    </row>
    <row r="53" spans="1:11" ht="12.75" customHeight="1" x14ac:dyDescent="0.35">
      <c r="A53" s="19" t="s">
        <v>4</v>
      </c>
      <c r="B53" s="11"/>
      <c r="C53" s="18">
        <f>SUM(B54:B56)</f>
        <v>843549.02</v>
      </c>
      <c r="E53" s="19" t="s">
        <v>2</v>
      </c>
      <c r="G53" s="18">
        <f>+F54</f>
        <v>843549.02</v>
      </c>
    </row>
    <row r="54" spans="1:11" ht="12.75" customHeight="1" x14ac:dyDescent="0.35">
      <c r="A54" s="3" t="s">
        <v>3</v>
      </c>
      <c r="B54" s="16">
        <v>808000</v>
      </c>
      <c r="C54" s="10"/>
      <c r="E54" s="3" t="s">
        <v>2</v>
      </c>
      <c r="F54" s="17">
        <v>843549.02</v>
      </c>
    </row>
    <row r="55" spans="1:11" ht="12.75" customHeight="1" x14ac:dyDescent="0.35">
      <c r="A55" s="3" t="s">
        <v>1</v>
      </c>
      <c r="B55" s="16">
        <v>30907.46</v>
      </c>
      <c r="C55" s="10"/>
      <c r="F55" s="13"/>
    </row>
    <row r="56" spans="1:11" ht="12.75" customHeight="1" x14ac:dyDescent="0.35">
      <c r="A56" s="15" t="s">
        <v>0</v>
      </c>
      <c r="B56" s="14">
        <v>4641.5600000000004</v>
      </c>
      <c r="C56" s="10"/>
      <c r="F56" s="13"/>
      <c r="K56" s="7"/>
    </row>
    <row r="57" spans="1:11" ht="12.75" customHeight="1" x14ac:dyDescent="0.35">
      <c r="B57" s="11"/>
      <c r="C57" s="10"/>
      <c r="K57" s="7"/>
    </row>
    <row r="58" spans="1:11" ht="12.75" customHeight="1" x14ac:dyDescent="0.35">
      <c r="B58" s="11"/>
      <c r="C58" s="10"/>
      <c r="K58" s="7"/>
    </row>
    <row r="59" spans="1:11" ht="12.75" customHeight="1" x14ac:dyDescent="0.35">
      <c r="B59" s="11"/>
      <c r="C59" s="10"/>
    </row>
    <row r="60" spans="1:11" ht="12.75" customHeight="1" x14ac:dyDescent="0.35">
      <c r="B60" s="11"/>
      <c r="C60" s="10"/>
      <c r="J60" s="12"/>
    </row>
    <row r="61" spans="1:11" ht="12.75" customHeight="1" x14ac:dyDescent="0.35">
      <c r="B61" s="11"/>
      <c r="C61" s="10"/>
      <c r="J61" s="7"/>
    </row>
    <row r="62" spans="1:11" ht="12.75" customHeight="1" x14ac:dyDescent="0.35">
      <c r="B62" s="11"/>
      <c r="C62" s="10"/>
    </row>
    <row r="63" spans="1:11" ht="12.75" customHeight="1" x14ac:dyDescent="0.35">
      <c r="A63" s="9"/>
      <c r="C63" s="4"/>
      <c r="F63" s="8"/>
      <c r="G63" s="4"/>
      <c r="H63" s="7"/>
      <c r="J63" s="7"/>
    </row>
    <row r="64" spans="1:11" ht="12.75" customHeight="1" x14ac:dyDescent="0.35">
      <c r="A64" s="6"/>
      <c r="C64" s="4"/>
      <c r="D64" s="5"/>
      <c r="F64" s="4"/>
      <c r="G64" s="4"/>
    </row>
    <row r="65" spans="4:7" ht="12.75" customHeight="1" x14ac:dyDescent="0.35">
      <c r="D65" s="5"/>
      <c r="F65" s="4"/>
      <c r="G65" s="4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2C55-41C6-42F0-8ECD-6F60EE391EF9}">
  <sheetPr>
    <tabColor rgb="FF0070C0"/>
    <pageSetUpPr fitToPage="1"/>
  </sheetPr>
  <dimension ref="A1:H62"/>
  <sheetViews>
    <sheetView tabSelected="1" view="pageBreakPreview" topLeftCell="A15" zoomScale="110" zoomScaleNormal="100" zoomScaleSheetLayoutView="110" workbookViewId="0">
      <selection activeCell="E48" sqref="E48"/>
    </sheetView>
  </sheetViews>
  <sheetFormatPr baseColWidth="10" defaultColWidth="10.5" defaultRowHeight="13.5" x14ac:dyDescent="0.35"/>
  <cols>
    <col min="1" max="1" width="46.9140625" style="1" customWidth="1"/>
    <col min="2" max="2" width="16.5" style="1" customWidth="1"/>
    <col min="3" max="3" width="17" style="1" customWidth="1"/>
    <col min="4" max="4" width="1.1640625" style="1" customWidth="1"/>
    <col min="5" max="5" width="46.58203125" style="2" customWidth="1"/>
    <col min="6" max="7" width="17.58203125" style="1" customWidth="1"/>
    <col min="8" max="16384" width="10.5" style="1"/>
  </cols>
  <sheetData>
    <row r="1" spans="1:8" ht="17.25" customHeight="1" x14ac:dyDescent="0.45">
      <c r="A1" s="101" t="s">
        <v>79</v>
      </c>
      <c r="B1" s="99"/>
      <c r="C1" s="99"/>
      <c r="D1" s="99"/>
      <c r="E1" s="100"/>
      <c r="F1" s="99"/>
      <c r="G1" s="96"/>
    </row>
    <row r="2" spans="1:8" ht="15" customHeight="1" x14ac:dyDescent="0.35">
      <c r="A2" s="99" t="s">
        <v>133</v>
      </c>
      <c r="B2" s="97"/>
      <c r="C2" s="97"/>
      <c r="D2" s="97"/>
      <c r="E2" s="98"/>
      <c r="F2" s="97"/>
      <c r="G2" s="96"/>
    </row>
    <row r="3" spans="1:8" ht="19.5" customHeight="1" thickBot="1" x14ac:dyDescent="0.4">
      <c r="A3" s="95" t="s">
        <v>78</v>
      </c>
      <c r="B3" s="93"/>
      <c r="C3" s="93"/>
      <c r="D3" s="93"/>
      <c r="E3" s="94"/>
      <c r="F3" s="93"/>
      <c r="G3" s="92"/>
    </row>
    <row r="4" spans="1:8" ht="18" customHeight="1" x14ac:dyDescent="0.35">
      <c r="A4" s="32" t="s">
        <v>131</v>
      </c>
      <c r="E4" s="32" t="s">
        <v>130</v>
      </c>
      <c r="G4" s="45"/>
      <c r="H4" s="68"/>
    </row>
    <row r="5" spans="1:8" ht="16.5" customHeight="1" x14ac:dyDescent="0.35">
      <c r="A5" s="71" t="s">
        <v>129</v>
      </c>
      <c r="C5" s="45">
        <f>SUM(B6:B7)</f>
        <v>10909865.439999999</v>
      </c>
      <c r="D5" s="68"/>
      <c r="E5" s="19" t="s">
        <v>128</v>
      </c>
      <c r="F5" s="78"/>
      <c r="G5" s="78">
        <f>SUM(F6:F8)</f>
        <v>23723557.119999997</v>
      </c>
    </row>
    <row r="6" spans="1:8" x14ac:dyDescent="0.35">
      <c r="A6" s="1" t="s">
        <v>110</v>
      </c>
      <c r="B6" s="45">
        <v>2063371.49</v>
      </c>
      <c r="C6" s="45"/>
      <c r="E6" s="3" t="s">
        <v>110</v>
      </c>
      <c r="F6" s="78">
        <v>6716985.7299999995</v>
      </c>
      <c r="G6" s="78"/>
    </row>
    <row r="7" spans="1:8" x14ac:dyDescent="0.35">
      <c r="A7" s="91" t="s">
        <v>113</v>
      </c>
      <c r="B7" s="70">
        <v>8846493.9499999993</v>
      </c>
      <c r="E7" s="3" t="s">
        <v>127</v>
      </c>
      <c r="F7" s="12">
        <v>15887099.49</v>
      </c>
      <c r="G7" s="78"/>
    </row>
    <row r="8" spans="1:8" x14ac:dyDescent="0.35">
      <c r="C8" s="45"/>
      <c r="E8" s="3" t="s">
        <v>106</v>
      </c>
      <c r="F8" s="73">
        <v>1119471.8999999999</v>
      </c>
      <c r="G8" s="78"/>
    </row>
    <row r="9" spans="1:8" ht="24.5" x14ac:dyDescent="0.35">
      <c r="A9" s="90" t="s">
        <v>126</v>
      </c>
      <c r="B9" s="78"/>
      <c r="C9" s="78">
        <f>SUM(B10)</f>
        <v>1560753.3599999999</v>
      </c>
      <c r="E9" s="3"/>
      <c r="F9" s="12"/>
      <c r="G9" s="78"/>
    </row>
    <row r="10" spans="1:8" ht="24" x14ac:dyDescent="0.35">
      <c r="A10" s="79" t="s">
        <v>110</v>
      </c>
      <c r="B10" s="89">
        <v>1560753.3599999999</v>
      </c>
      <c r="C10" s="78"/>
      <c r="D10" s="68"/>
      <c r="E10" s="88" t="s">
        <v>125</v>
      </c>
      <c r="G10" s="78">
        <f>SUM(F11:F13)</f>
        <v>5152615.0200000005</v>
      </c>
    </row>
    <row r="11" spans="1:8" x14ac:dyDescent="0.35">
      <c r="A11" s="79"/>
      <c r="B11" s="45"/>
      <c r="C11" s="78"/>
      <c r="E11" s="2" t="s">
        <v>110</v>
      </c>
      <c r="F11" s="45">
        <v>1103921.03</v>
      </c>
    </row>
    <row r="12" spans="1:8" ht="24.75" customHeight="1" x14ac:dyDescent="0.35">
      <c r="A12" s="81" t="s">
        <v>124</v>
      </c>
      <c r="C12" s="45">
        <f>SUM(B13:B15)</f>
        <v>7551918.5300000003</v>
      </c>
      <c r="E12" s="87" t="s">
        <v>123</v>
      </c>
      <c r="F12" s="45">
        <v>2374718.63</v>
      </c>
    </row>
    <row r="13" spans="1:8" ht="17.25" customHeight="1" x14ac:dyDescent="0.35">
      <c r="A13" s="85" t="s">
        <v>110</v>
      </c>
      <c r="B13" s="83">
        <v>2629431.56</v>
      </c>
      <c r="E13" s="2" t="s">
        <v>121</v>
      </c>
      <c r="F13" s="70">
        <v>1673975.36</v>
      </c>
    </row>
    <row r="14" spans="1:8" ht="15.75" customHeight="1" x14ac:dyDescent="0.35">
      <c r="A14" s="86" t="s">
        <v>122</v>
      </c>
      <c r="B14" s="45">
        <v>4132364.92</v>
      </c>
      <c r="C14" s="7"/>
      <c r="F14" s="45"/>
    </row>
    <row r="15" spans="1:8" x14ac:dyDescent="0.35">
      <c r="A15" s="85" t="s">
        <v>121</v>
      </c>
      <c r="B15" s="67">
        <v>790122.05</v>
      </c>
      <c r="E15" s="80" t="s">
        <v>120</v>
      </c>
      <c r="G15" s="45">
        <f>SUM(F16:F17)</f>
        <v>1112987.6499999999</v>
      </c>
    </row>
    <row r="16" spans="1:8" x14ac:dyDescent="0.35">
      <c r="A16" s="79"/>
      <c r="B16" s="45"/>
      <c r="C16" s="45"/>
      <c r="E16" s="2" t="s">
        <v>110</v>
      </c>
      <c r="F16" s="45">
        <v>549667.46</v>
      </c>
    </row>
    <row r="17" spans="1:7" x14ac:dyDescent="0.35">
      <c r="A17" s="71" t="s">
        <v>119</v>
      </c>
      <c r="B17" s="83"/>
      <c r="C17" s="45">
        <f>SUM(B18:B21)</f>
        <v>4664031.1400000006</v>
      </c>
      <c r="E17" s="2" t="s">
        <v>108</v>
      </c>
      <c r="F17" s="65">
        <v>563320.18999999994</v>
      </c>
    </row>
    <row r="18" spans="1:7" x14ac:dyDescent="0.35">
      <c r="A18" s="84" t="s">
        <v>118</v>
      </c>
      <c r="B18" s="83">
        <v>527683.89</v>
      </c>
      <c r="D18" s="68"/>
    </row>
    <row r="19" spans="1:7" ht="24.5" x14ac:dyDescent="0.35">
      <c r="A19" s="74" t="s">
        <v>117</v>
      </c>
      <c r="B19" s="83">
        <v>1310653.92</v>
      </c>
      <c r="D19" s="7"/>
      <c r="E19" s="19" t="s">
        <v>116</v>
      </c>
      <c r="F19" s="82"/>
      <c r="G19" s="82">
        <f>SUM(F20:F21)</f>
        <v>538903.32000000007</v>
      </c>
    </row>
    <row r="20" spans="1:7" x14ac:dyDescent="0.35">
      <c r="A20" s="1" t="s">
        <v>115</v>
      </c>
      <c r="B20" s="83">
        <v>75422.59</v>
      </c>
      <c r="E20" s="2" t="s">
        <v>110</v>
      </c>
      <c r="F20" s="7">
        <v>537945.76</v>
      </c>
      <c r="G20" s="82"/>
    </row>
    <row r="21" spans="1:7" x14ac:dyDescent="0.35">
      <c r="A21" s="1" t="s">
        <v>114</v>
      </c>
      <c r="B21" s="67">
        <v>2750270.74</v>
      </c>
      <c r="E21" s="3" t="s">
        <v>113</v>
      </c>
      <c r="F21" s="65">
        <v>957.56</v>
      </c>
    </row>
    <row r="22" spans="1:7" ht="15.75" customHeight="1" x14ac:dyDescent="0.35"/>
    <row r="23" spans="1:7" ht="13.5" customHeight="1" x14ac:dyDescent="0.35">
      <c r="A23" s="81" t="s">
        <v>112</v>
      </c>
      <c r="C23" s="45">
        <f>SUM(B24:B26)</f>
        <v>1700224.0899999999</v>
      </c>
      <c r="E23" s="80" t="s">
        <v>111</v>
      </c>
      <c r="G23" s="63">
        <f>SUM(F24:F26)</f>
        <v>135018.75</v>
      </c>
    </row>
    <row r="24" spans="1:7" ht="14.25" customHeight="1" x14ac:dyDescent="0.35">
      <c r="A24" s="79" t="s">
        <v>110</v>
      </c>
      <c r="B24" s="45">
        <v>296599.40000000002</v>
      </c>
      <c r="C24" s="78"/>
      <c r="E24" s="2" t="s">
        <v>109</v>
      </c>
      <c r="F24" s="63">
        <v>10956.81</v>
      </c>
      <c r="G24" s="7"/>
    </row>
    <row r="25" spans="1:7" ht="14.25" customHeight="1" x14ac:dyDescent="0.35">
      <c r="A25" s="1" t="s">
        <v>108</v>
      </c>
      <c r="B25" s="45">
        <v>1318613.5</v>
      </c>
      <c r="E25" s="3" t="s">
        <v>107</v>
      </c>
      <c r="F25" s="63">
        <v>124061.94</v>
      </c>
    </row>
    <row r="26" spans="1:7" ht="15" customHeight="1" x14ac:dyDescent="0.35">
      <c r="A26" s="1" t="s">
        <v>106</v>
      </c>
      <c r="B26" s="70">
        <v>85011.19</v>
      </c>
      <c r="E26" s="2" t="s">
        <v>105</v>
      </c>
      <c r="F26" s="77">
        <v>0</v>
      </c>
    </row>
    <row r="27" spans="1:7" ht="14.25" customHeight="1" x14ac:dyDescent="0.5">
      <c r="B27" s="76"/>
      <c r="C27" s="75"/>
      <c r="E27" s="3"/>
      <c r="F27" s="12"/>
    </row>
    <row r="28" spans="1:7" x14ac:dyDescent="0.35">
      <c r="A28" s="71" t="s">
        <v>104</v>
      </c>
      <c r="B28" s="69"/>
      <c r="C28" s="69">
        <f>SUM(B29:B30)</f>
        <v>1898097.56</v>
      </c>
      <c r="E28" s="19" t="s">
        <v>103</v>
      </c>
      <c r="F28" s="12"/>
      <c r="G28" s="63">
        <f>SUM(F29)</f>
        <v>345610.39</v>
      </c>
    </row>
    <row r="29" spans="1:7" x14ac:dyDescent="0.35">
      <c r="A29" s="1" t="s">
        <v>102</v>
      </c>
      <c r="B29" s="45">
        <v>510341.04000000004</v>
      </c>
      <c r="C29" s="69"/>
      <c r="E29" s="3" t="s">
        <v>101</v>
      </c>
      <c r="F29" s="73">
        <v>345610.39</v>
      </c>
    </row>
    <row r="30" spans="1:7" ht="24.5" x14ac:dyDescent="0.35">
      <c r="A30" s="74" t="s">
        <v>100</v>
      </c>
      <c r="B30" s="73">
        <v>1387756.52</v>
      </c>
      <c r="E30" s="72" t="s">
        <v>99</v>
      </c>
      <c r="G30" s="63">
        <f>SUM(F31)</f>
        <v>1696798.9</v>
      </c>
    </row>
    <row r="31" spans="1:7" x14ac:dyDescent="0.35">
      <c r="D31" s="68"/>
      <c r="E31" s="3" t="s">
        <v>98</v>
      </c>
      <c r="F31" s="70">
        <v>1696798.9</v>
      </c>
    </row>
    <row r="32" spans="1:7" ht="15.75" customHeight="1" x14ac:dyDescent="0.35">
      <c r="A32" s="71" t="s">
        <v>97</v>
      </c>
      <c r="B32" s="69"/>
      <c r="C32" s="45">
        <f>SUM(B33:B40)</f>
        <v>3658291.3699999996</v>
      </c>
    </row>
    <row r="33" spans="1:8" ht="12.75" customHeight="1" x14ac:dyDescent="0.35">
      <c r="A33" s="1" t="s">
        <v>96</v>
      </c>
      <c r="B33" s="69">
        <v>898836.65999999992</v>
      </c>
      <c r="C33" s="45"/>
      <c r="E33" s="71" t="s">
        <v>95</v>
      </c>
      <c r="F33" s="63"/>
      <c r="G33" s="63">
        <f>SUM(F34)</f>
        <v>85078.99</v>
      </c>
    </row>
    <row r="34" spans="1:8" ht="12.75" customHeight="1" x14ac:dyDescent="0.35">
      <c r="A34" s="1" t="s">
        <v>94</v>
      </c>
      <c r="B34" s="45">
        <v>0</v>
      </c>
      <c r="E34" s="1" t="s">
        <v>93</v>
      </c>
      <c r="F34" s="70">
        <v>85078.99</v>
      </c>
    </row>
    <row r="35" spans="1:8" ht="12.75" customHeight="1" x14ac:dyDescent="0.35">
      <c r="A35" s="1" t="s">
        <v>92</v>
      </c>
      <c r="B35" s="69">
        <v>1054394.8499999999</v>
      </c>
      <c r="C35" s="69"/>
    </row>
    <row r="36" spans="1:8" ht="12.75" customHeight="1" x14ac:dyDescent="0.35">
      <c r="A36" s="1" t="s">
        <v>91</v>
      </c>
      <c r="B36" s="45">
        <v>25931.41</v>
      </c>
    </row>
    <row r="37" spans="1:8" ht="12.75" customHeight="1" x14ac:dyDescent="0.35">
      <c r="A37" s="1" t="s">
        <v>90</v>
      </c>
      <c r="B37" s="69">
        <v>1338512.79</v>
      </c>
      <c r="C37" s="45"/>
    </row>
    <row r="38" spans="1:8" ht="12.75" customHeight="1" x14ac:dyDescent="0.35">
      <c r="A38" s="1" t="s">
        <v>89</v>
      </c>
      <c r="B38" s="69">
        <v>53407.3</v>
      </c>
      <c r="C38" s="45"/>
    </row>
    <row r="39" spans="1:8" ht="12.75" customHeight="1" x14ac:dyDescent="0.35">
      <c r="A39" s="1" t="s">
        <v>88</v>
      </c>
      <c r="B39" s="69">
        <v>0</v>
      </c>
      <c r="C39" s="45"/>
    </row>
    <row r="40" spans="1:8" x14ac:dyDescent="0.35">
      <c r="A40" s="1" t="s">
        <v>87</v>
      </c>
      <c r="B40" s="67">
        <v>287208.36000000004</v>
      </c>
      <c r="C40" s="45"/>
    </row>
    <row r="42" spans="1:8" x14ac:dyDescent="0.35">
      <c r="A42" s="66" t="s">
        <v>86</v>
      </c>
      <c r="C42" s="45">
        <f>SUM(B43:B44)</f>
        <v>247336.03999999998</v>
      </c>
    </row>
    <row r="43" spans="1:8" x14ac:dyDescent="0.35">
      <c r="A43" s="1" t="s">
        <v>85</v>
      </c>
      <c r="B43" s="12">
        <v>151873.71</v>
      </c>
    </row>
    <row r="44" spans="1:8" ht="12.75" customHeight="1" x14ac:dyDescent="0.35">
      <c r="A44" s="1" t="s">
        <v>84</v>
      </c>
      <c r="B44" s="65">
        <v>95462.33</v>
      </c>
    </row>
    <row r="45" spans="1:8" x14ac:dyDescent="0.35">
      <c r="A45" s="60" t="s">
        <v>83</v>
      </c>
      <c r="B45" s="64"/>
      <c r="C45" s="45">
        <f>SUM(C5:C44)</f>
        <v>32190517.529999997</v>
      </c>
      <c r="E45" s="32" t="s">
        <v>82</v>
      </c>
      <c r="F45" s="63"/>
      <c r="G45" s="45">
        <f>SUM(G5:G44)</f>
        <v>32790570.139999993</v>
      </c>
    </row>
    <row r="46" spans="1:8" ht="16.5" customHeight="1" x14ac:dyDescent="0.35">
      <c r="A46" s="60" t="str">
        <f>IF(C46=0,"","UTILIDAD DEL EJERCICIO")</f>
        <v>UTILIDAD DEL EJERCICIO</v>
      </c>
      <c r="B46" s="62"/>
      <c r="C46" s="45">
        <f>IF(SUM(-C45+G45)&lt;0,0,SUM(-C45+G45))</f>
        <v>600052.60999999568</v>
      </c>
      <c r="E46" s="61" t="str">
        <f>IF(G46=0,"","PERDIDA DEL EJERCICIO")</f>
        <v/>
      </c>
      <c r="G46" s="56">
        <f>IF(SUM(-G45+C45)&lt;0,0,SUM(-G45+C45))</f>
        <v>0</v>
      </c>
    </row>
    <row r="47" spans="1:8" ht="14" thickBot="1" x14ac:dyDescent="0.4">
      <c r="A47" s="60" t="s">
        <v>81</v>
      </c>
      <c r="B47" s="54" t="s">
        <v>13</v>
      </c>
      <c r="C47" s="58">
        <f>+C45+C46</f>
        <v>32790570.139999993</v>
      </c>
      <c r="E47" s="59" t="s">
        <v>80</v>
      </c>
      <c r="F47" s="53" t="s">
        <v>13</v>
      </c>
      <c r="G47" s="58">
        <f>+G45+G46</f>
        <v>32790570.139999993</v>
      </c>
      <c r="H47" s="57"/>
    </row>
    <row r="48" spans="1:8" ht="14" thickTop="1" x14ac:dyDescent="0.35"/>
    <row r="49" spans="1:7" ht="16.5" customHeight="1" x14ac:dyDescent="0.35"/>
    <row r="55" spans="1:7" x14ac:dyDescent="0.35">
      <c r="C55" s="45"/>
      <c r="G55" s="56"/>
    </row>
    <row r="57" spans="1:7" x14ac:dyDescent="0.35">
      <c r="A57" s="55"/>
      <c r="B57" s="54"/>
      <c r="C57" s="53"/>
      <c r="F57" s="53"/>
      <c r="G57" s="53"/>
    </row>
    <row r="58" spans="1:7" ht="15.5" x14ac:dyDescent="0.35">
      <c r="A58" s="51"/>
      <c r="B58" s="6"/>
      <c r="C58" s="6"/>
      <c r="E58" s="6"/>
      <c r="F58" s="51"/>
      <c r="G58" s="49"/>
    </row>
    <row r="59" spans="1:7" ht="15.5" x14ac:dyDescent="0.35">
      <c r="A59" s="51"/>
      <c r="C59" s="52"/>
      <c r="D59" s="50"/>
      <c r="F59" s="51"/>
      <c r="G59" s="49"/>
    </row>
    <row r="60" spans="1:7" ht="15.5" x14ac:dyDescent="0.35">
      <c r="A60" s="49"/>
      <c r="D60" s="50"/>
      <c r="F60" s="49"/>
      <c r="G60" s="49"/>
    </row>
    <row r="62" spans="1:7" ht="15.5" x14ac:dyDescent="0.35">
      <c r="D62" s="6"/>
    </row>
  </sheetData>
  <printOptions horizontalCentered="1"/>
  <pageMargins left="0.31496062992125984" right="0.23622047244094491" top="0.43307086614173229" bottom="0.19685039370078741" header="0" footer="0"/>
  <pageSetup scale="68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2025-01-31T19:13:35Z</cp:lastPrinted>
  <dcterms:created xsi:type="dcterms:W3CDTF">2025-01-31T19:12:01Z</dcterms:created>
  <dcterms:modified xsi:type="dcterms:W3CDTF">2025-01-31T19:14:03Z</dcterms:modified>
</cp:coreProperties>
</file>