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 Archivos 2025\Renta 2025\"/>
    </mc:Choice>
  </mc:AlternateContent>
  <xr:revisionPtr revIDLastSave="0" documentId="8_{5234D472-A5D7-4E8C-AAF8-18D967E74823}" xr6:coauthVersionLast="47" xr6:coauthVersionMax="47" xr10:uidLastSave="{00000000-0000-0000-0000-000000000000}"/>
  <bookViews>
    <workbookView xWindow="-120" yWindow="-120" windowWidth="20730" windowHeight="11160" xr2:uid="{29520D08-EAA5-4C7A-98A0-D81942CEAAA2}"/>
  </bookViews>
  <sheets>
    <sheet name="E. S. Financiera MILES" sheetId="1" r:id="rId1"/>
  </sheets>
  <externalReferences>
    <externalReference r:id="rId2"/>
  </externalReferences>
  <definedNames>
    <definedName name="_xlnm.Print_Area" localSheetId="0">'E. S. Financiera MILES'!$B$1:$F$64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D96" i="1"/>
  <c r="F82" i="1"/>
  <c r="D82" i="1"/>
  <c r="F76" i="1"/>
  <c r="F89" i="1" s="1"/>
  <c r="F92" i="1" s="1"/>
  <c r="D76" i="1"/>
  <c r="D89" i="1" s="1"/>
  <c r="D92" i="1" s="1"/>
  <c r="F29" i="1"/>
  <c r="F48" i="1"/>
  <c r="D48" i="1"/>
  <c r="F46" i="1"/>
  <c r="D46" i="1"/>
  <c r="D43" i="1"/>
  <c r="F43" i="1"/>
  <c r="F41" i="1"/>
  <c r="D41" i="1"/>
  <c r="D40" i="1"/>
  <c r="D29" i="1"/>
  <c r="D37" i="1" s="1"/>
  <c r="F16" i="1"/>
  <c r="D13" i="1"/>
  <c r="F13" i="1"/>
  <c r="F12" i="1"/>
  <c r="D101" i="1" l="1"/>
  <c r="F101" i="1"/>
  <c r="F106" i="1" s="1"/>
  <c r="F108" i="1" s="1"/>
  <c r="D50" i="1"/>
  <c r="F26" i="1"/>
  <c r="D16" i="1"/>
  <c r="F37" i="1"/>
  <c r="D51" i="1"/>
  <c r="D106" i="1" l="1"/>
  <c r="D108" i="1" s="1"/>
  <c r="D12" i="1" l="1"/>
  <c r="D26" i="1" s="1"/>
  <c r="F40" i="1" l="1"/>
  <c r="F50" i="1" s="1"/>
  <c r="F51" i="1" s="1"/>
</calcChain>
</file>

<file path=xl/sharedStrings.xml><?xml version="1.0" encoding="utf-8"?>
<sst xmlns="http://schemas.openxmlformats.org/spreadsheetml/2006/main" count="77" uniqueCount="75">
  <si>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</si>
  <si>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</si>
  <si>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</si>
  <si>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</si>
  <si>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</si>
  <si>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</si>
  <si>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    A valor razonable con cambios en otro resultado integral (VRORI)</t>
  </si>
  <si>
    <t xml:space="preserve">     A Costo amortizado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</si>
  <si>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</si>
  <si>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</si>
  <si>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</si>
  <si>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</si>
  <si>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</si>
  <si>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</si>
  <si>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</si>
  <si>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</si>
  <si>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</si>
  <si>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</si>
  <si>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</si>
  <si>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</si>
  <si>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</si>
  <si>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</si>
  <si>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</si>
  <si>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</si>
  <si>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</si>
  <si>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</si>
  <si>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</si>
  <si>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</si>
  <si>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</si>
  <si>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</si>
  <si>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</si>
  <si>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</si>
  <si>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</si>
  <si>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</si>
  <si>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</si>
  <si>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</si>
  <si>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</si>
  <si>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</si>
  <si>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</si>
  <si>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</si>
  <si>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</si>
  <si>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</si>
  <si>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AL 31 DE ENERO DE 2025 Y  2024</t>
  </si>
  <si>
    <t>ESTADO DE RESULTADOS INTEGRAL</t>
  </si>
  <si>
    <t>2025</t>
  </si>
  <si>
    <t>2024</t>
  </si>
  <si>
    <t>Ingresos por Intereses</t>
  </si>
  <si>
    <t>Activos Financieros a valor razonable con cambios en resultados</t>
  </si>
  <si>
    <t>Activos Financieros a valor razonable con cambios en otro resultado integral</t>
  </si>
  <si>
    <t>Activos Financieros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</si>
  <si>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</si>
  <si>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</si>
  <si>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</si>
  <si>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</si>
  <si>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</si>
  <si>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</si>
  <si>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</si>
  <si>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</si>
  <si>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</si>
  <si>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Ganancia o (pérdida) por reversiones de deterioro de valor de activos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</si>
  <si>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</si>
  <si>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</si>
  <si>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</si>
  <si>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</si>
  <si>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</si>
  <si>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</si>
  <si>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</si>
  <si>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</si>
  <si>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</si>
  <si>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</si>
  <si>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depreciación y amortización</t>
  </si>
  <si>
    <t>Utilidad antes de impuestos</t>
  </si>
  <si>
    <t>Gastos por impuestos sobre las ganancias</t>
  </si>
  <si>
    <t>Utilidad del ejercicio</t>
  </si>
  <si>
    <t>DEL 01 DE ENERO AL 31 DE ENERO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</si>
</sst>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[$$-409]* #,##0.00_ ;_-[$$-409]* \-#,##0.00\ ;_-[$$-409]* &quot;-&quot;??_ ;_-@_ "/>
    <numFmt numFmtId="167" formatCode="_-&quot;$&quot;* #,##0.0_-;\-&quot;$&quot;* #,##0.0_-;_-&quot;$&quot;* &quot;-&quot;??_-;_-@_-"/>
    <numFmt numFmtId="168" formatCode="_-[$$-409]* #,##0.0_ ;_-[$$-409]* \-#,##0.0\ ;_-[$$-409]* &quot;-&quot;?_ ;_-@_ "/>
    <numFmt numFmtId="169" formatCode="_(&quot;$&quot;* #,##0.00_);_(&quot;$&quot;* \(#,##0.00\);_(&quot;$&quot;* &quot;-&quot;??_);_(@_)"/>
    <numFmt numFmtId="170" formatCode="_([$$-409]* #,##0.00_);_([$$-409]* \(#,##0.00\);_([$$-409]* &quot;-&quot;??_);_(@_)"/>
    <numFmt numFmtId="171" formatCode="_-[$$-409]* #,##0.0_ ;_-[$$-409]* \-#,##0.0\ ;_-[$$-409]* &quot;-&quot;????_ ;_-@_ 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44" fontId="0" fillId="0" borderId="0" xfId="2" applyFont="1"/>
    <xf numFmtId="165" fontId="1" fillId="0" borderId="0" xfId="1" applyNumberFormat="1"/>
    <xf numFmtId="167" fontId="0" fillId="0" borderId="0" xfId="2" applyNumberFormat="1" applyFont="1"/>
    <xf numFmtId="168" fontId="1" fillId="0" borderId="0" xfId="1" applyNumberFormat="1"/>
    <xf numFmtId="0" fontId="7" fillId="0" borderId="0" xfId="1" applyFont="1" applyAlignment="1">
      <alignment vertical="center" wrapText="1"/>
    </xf>
    <xf numFmtId="44" fontId="7" fillId="0" borderId="0" xfId="2" applyFont="1"/>
    <xf numFmtId="170" fontId="1" fillId="0" borderId="0" xfId="1" applyNumberFormat="1"/>
    <xf numFmtId="0" fontId="7" fillId="0" borderId="0" xfId="1" applyFont="1" applyAlignment="1">
      <alignment vertical="center"/>
    </xf>
    <xf numFmtId="0" fontId="8" fillId="0" borderId="0" xfId="1" applyFont="1" applyAlignment="1">
      <alignment horizontal="justify" vertical="center" wrapText="1"/>
    </xf>
    <xf numFmtId="0" fontId="9" fillId="0" borderId="0" xfId="1" applyFont="1" applyAlignment="1">
      <alignment vertical="center" wrapText="1"/>
    </xf>
    <xf numFmtId="164" fontId="7" fillId="0" borderId="0" xfId="1" applyNumberFormat="1" applyFont="1"/>
    <xf numFmtId="164" fontId="1" fillId="0" borderId="0" xfId="1" applyNumberFormat="1"/>
    <xf numFmtId="169" fontId="1" fillId="0" borderId="0" xfId="1" applyNumberFormat="1"/>
    <xf numFmtId="164" fontId="7" fillId="0" borderId="2" xfId="1" applyNumberFormat="1" applyFont="1" applyBorder="1"/>
    <xf numFmtId="164" fontId="7" fillId="0" borderId="3" xfId="1" applyNumberFormat="1" applyFont="1" applyBorder="1"/>
    <xf numFmtId="166" fontId="1" fillId="0" borderId="0" xfId="1" applyNumberFormat="1"/>
    <xf numFmtId="0" fontId="1" fillId="0" borderId="0" xfId="1" applyAlignment="1">
      <alignment vertical="center"/>
    </xf>
    <xf numFmtId="49" fontId="7" fillId="0" borderId="0" xfId="1" applyNumberFormat="1" applyFont="1" applyAlignment="1">
      <alignment horizontal="center" vertical="center"/>
    </xf>
    <xf numFmtId="167" fontId="7" fillId="0" borderId="3" xfId="1" applyNumberFormat="1" applyFont="1" applyBorder="1"/>
    <xf numFmtId="171" fontId="1" fillId="0" borderId="0" xfId="1" applyNumberFormat="1"/>
    <xf numFmtId="171" fontId="7" fillId="0" borderId="0" xfId="1" applyNumberFormat="1" applyFont="1"/>
    <xf numFmtId="165" fontId="7" fillId="0" borderId="4" xfId="1" applyNumberFormat="1" applyFont="1" applyBorder="1"/>
    <xf numFmtId="0" fontId="8" fillId="0" borderId="0" xfId="1" applyFont="1" applyAlignment="1">
      <alignment vertical="top" wrapText="1"/>
    </xf>
    <xf numFmtId="171" fontId="7" fillId="0" borderId="3" xfId="1" applyNumberFormat="1" applyFont="1" applyBorder="1"/>
    <xf numFmtId="0" fontId="1" fillId="0" borderId="0" xfId="1" applyAlignment="1">
      <alignment vertical="top" wrapText="1"/>
    </xf>
    <xf numFmtId="171" fontId="1" fillId="0" borderId="1" xfId="1" applyNumberFormat="1" applyBorder="1"/>
    <xf numFmtId="171" fontId="7" fillId="0" borderId="2" xfId="1" applyNumberFormat="1" applyFont="1" applyBorder="1"/>
    <xf numFmtId="0" fontId="6" fillId="0" borderId="1" xfId="1" applyFont="1" applyBorder="1" applyAlignment="1">
      <alignment horizontal="left" vertical="center" wrapText="1"/>
    </xf>
  </cellXfs>
  <cellStyles count="3">
    <cellStyle name="Moneda 2" xfId="2" xr:uid="{F475951A-F035-4633-9DA2-FD0F63A8CE89}"/>
    <cellStyle name="Normal" xfId="0" builtinId="0"/>
    <cellStyle name="Normal 2" xfId="1" xr:uid="{860F766A-371B-4940-9EA3-3778567E4D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56</xdr:row>
      <xdr:rowOff>0</xdr:rowOff>
    </xdr:from>
    <xdr:to>
      <xdr:col>2</xdr:col>
      <xdr:colOff>1685924</xdr:colOff>
      <xdr:row>58</xdr:row>
      <xdr:rowOff>142875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E99AABA-740A-4455-9DAF-9D3BCBFB1FA6}"/>
            </a:ext>
          </a:extLst>
        </xdr:cNvPr>
        <xdr:cNvSpPr txBox="1"/>
      </xdr:nvSpPr>
      <xdr:spPr>
        <a:xfrm>
          <a:off x="685800" y="10506075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2</xdr:col>
      <xdr:colOff>2371725</xdr:colOff>
      <xdr:row>56</xdr:row>
      <xdr:rowOff>0</xdr:rowOff>
    </xdr:from>
    <xdr:to>
      <xdr:col>3</xdr:col>
      <xdr:colOff>257175</xdr:colOff>
      <xdr:row>60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7F89E1B-324B-4943-94D5-AF5503A9C29D}"/>
            </a:ext>
          </a:extLst>
        </xdr:cNvPr>
        <xdr:cNvSpPr txBox="1"/>
      </xdr:nvSpPr>
      <xdr:spPr>
        <a:xfrm>
          <a:off x="3419475" y="10506075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3</xdr:col>
      <xdr:colOff>714375</xdr:colOff>
      <xdr:row>56</xdr:row>
      <xdr:rowOff>1</xdr:rowOff>
    </xdr:from>
    <xdr:to>
      <xdr:col>5</xdr:col>
      <xdr:colOff>1133476</xdr:colOff>
      <xdr:row>59</xdr:row>
      <xdr:rowOff>47625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4E1A6D7-4C6E-4113-8108-B58AF3E23A71}"/>
            </a:ext>
          </a:extLst>
        </xdr:cNvPr>
        <xdr:cNvSpPr txBox="1"/>
      </xdr:nvSpPr>
      <xdr:spPr>
        <a:xfrm>
          <a:off x="6191250" y="10506076"/>
          <a:ext cx="2085976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495300</xdr:colOff>
      <xdr:row>55</xdr:row>
      <xdr:rowOff>152400</xdr:rowOff>
    </xdr:from>
    <xdr:to>
      <xdr:col>2</xdr:col>
      <xdr:colOff>1619250</xdr:colOff>
      <xdr:row>55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871F700-3784-4239-A984-93EF4FAE0F60}"/>
            </a:ext>
          </a:extLst>
        </xdr:cNvPr>
        <xdr:cNvCxnSpPr/>
      </xdr:nvCxnSpPr>
      <xdr:spPr bwMode="auto">
        <a:xfrm>
          <a:off x="714375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19050</xdr:colOff>
      <xdr:row>1</xdr:row>
      <xdr:rowOff>161925</xdr:rowOff>
    </xdr:from>
    <xdr:to>
      <xdr:col>2</xdr:col>
      <xdr:colOff>3153555</xdr:colOff>
      <xdr:row>5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47168E64-2455-4D18-81D7-E41395916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781050</xdr:colOff>
      <xdr:row>55</xdr:row>
      <xdr:rowOff>152400</xdr:rowOff>
    </xdr:from>
    <xdr:to>
      <xdr:col>5</xdr:col>
      <xdr:colOff>1066800</xdr:colOff>
      <xdr:row>55</xdr:row>
      <xdr:rowOff>152400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C027206-978C-4E3E-AC72-BD3F84181C06}"/>
            </a:ext>
          </a:extLst>
        </xdr:cNvPr>
        <xdr:cNvCxnSpPr/>
      </xdr:nvCxnSpPr>
      <xdr:spPr bwMode="auto">
        <a:xfrm>
          <a:off x="6257925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2533650</xdr:colOff>
      <xdr:row>55</xdr:row>
      <xdr:rowOff>152400</xdr:rowOff>
    </xdr:from>
    <xdr:to>
      <xdr:col>3</xdr:col>
      <xdr:colOff>57150</xdr:colOff>
      <xdr:row>55</xdr:row>
      <xdr:rowOff>152400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C93C2FD-66EE-4415-89E2-E54FD64D5944}"/>
            </a:ext>
          </a:extLst>
        </xdr:cNvPr>
        <xdr:cNvCxnSpPr/>
      </xdr:nvCxnSpPr>
      <xdr:spPr bwMode="auto">
        <a:xfrm>
          <a:off x="3581400" y="10496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38100</xdr:colOff>
      <xdr:row>65</xdr:row>
      <xdr:rowOff>38100</xdr:rowOff>
    </xdr:from>
    <xdr:to>
      <xdr:col>2</xdr:col>
      <xdr:colOff>3172605</xdr:colOff>
      <xdr:row>68</xdr:row>
      <xdr:rowOff>145208</xdr:rowOff>
    </xdr:to>
    <xdr:pic>
      <xdr:nvPicPr>
        <xdr:cNvPr id="17" name="Imagen 16" descr="Icono&#10;&#10;Descripción generada automáticamente">
          <a:extLst>
            <a:ext uri="{FF2B5EF4-FFF2-40B4-BE49-F238E27FC236}">
              <a16:creationId xmlns:a16="http://schemas.microsoft.com/office/drawing/2014/main" id="{DC795E7F-6FCF-4619-8511-F44B3A198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38100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466725</xdr:colOff>
      <xdr:row>112</xdr:row>
      <xdr:rowOff>0</xdr:rowOff>
    </xdr:from>
    <xdr:to>
      <xdr:col>2</xdr:col>
      <xdr:colOff>1685924</xdr:colOff>
      <xdr:row>114</xdr:row>
      <xdr:rowOff>142875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D562C62C-0512-4CAB-A43A-AF5C2488D27D}"/>
            </a:ext>
          </a:extLst>
        </xdr:cNvPr>
        <xdr:cNvSpPr txBox="1"/>
      </xdr:nvSpPr>
      <xdr:spPr>
        <a:xfrm>
          <a:off x="685800" y="9915525"/>
          <a:ext cx="2047874" cy="4667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2</xdr:col>
      <xdr:colOff>2371725</xdr:colOff>
      <xdr:row>112</xdr:row>
      <xdr:rowOff>0</xdr:rowOff>
    </xdr:from>
    <xdr:to>
      <xdr:col>3</xdr:col>
      <xdr:colOff>257175</xdr:colOff>
      <xdr:row>116</xdr:row>
      <xdr:rowOff>9525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EA1F9F5-5906-405C-A66D-126627D9686C}"/>
            </a:ext>
          </a:extLst>
        </xdr:cNvPr>
        <xdr:cNvSpPr txBox="1"/>
      </xdr:nvSpPr>
      <xdr:spPr>
        <a:xfrm>
          <a:off x="3419475" y="9915525"/>
          <a:ext cx="2314575" cy="657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</a:t>
          </a:r>
        </a:p>
        <a:p>
          <a:pPr algn="ctr"/>
          <a:r>
            <a:rPr lang="es-MX" sz="1100" b="1"/>
            <a:t> y Aministración</a:t>
          </a:r>
        </a:p>
      </xdr:txBody>
    </xdr:sp>
    <xdr:clientData/>
  </xdr:twoCellAnchor>
  <xdr:twoCellAnchor>
    <xdr:from>
      <xdr:col>3</xdr:col>
      <xdr:colOff>714375</xdr:colOff>
      <xdr:row>112</xdr:row>
      <xdr:rowOff>1</xdr:rowOff>
    </xdr:from>
    <xdr:to>
      <xdr:col>5</xdr:col>
      <xdr:colOff>1133476</xdr:colOff>
      <xdr:row>115</xdr:row>
      <xdr:rowOff>47625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CEAE4AE1-DC7C-4FB2-8B13-A3EB5FECA442}"/>
            </a:ext>
          </a:extLst>
        </xdr:cNvPr>
        <xdr:cNvSpPr txBox="1"/>
      </xdr:nvSpPr>
      <xdr:spPr>
        <a:xfrm>
          <a:off x="6191250" y="9915526"/>
          <a:ext cx="2085976" cy="53339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495300</xdr:colOff>
      <xdr:row>111</xdr:row>
      <xdr:rowOff>152400</xdr:rowOff>
    </xdr:from>
    <xdr:to>
      <xdr:col>2</xdr:col>
      <xdr:colOff>1619250</xdr:colOff>
      <xdr:row>111</xdr:row>
      <xdr:rowOff>152400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FFA1EA32-1921-4B5F-88F9-68427F8DB7BB}"/>
            </a:ext>
          </a:extLst>
        </xdr:cNvPr>
        <xdr:cNvCxnSpPr/>
      </xdr:nvCxnSpPr>
      <xdr:spPr bwMode="auto">
        <a:xfrm>
          <a:off x="714375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781050</xdr:colOff>
      <xdr:row>111</xdr:row>
      <xdr:rowOff>152400</xdr:rowOff>
    </xdr:from>
    <xdr:to>
      <xdr:col>5</xdr:col>
      <xdr:colOff>1066800</xdr:colOff>
      <xdr:row>111</xdr:row>
      <xdr:rowOff>152400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9DE349B0-59E4-48E4-8104-F9474E507FE8}"/>
            </a:ext>
          </a:extLst>
        </xdr:cNvPr>
        <xdr:cNvCxnSpPr/>
      </xdr:nvCxnSpPr>
      <xdr:spPr bwMode="auto">
        <a:xfrm>
          <a:off x="6257925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2533650</xdr:colOff>
      <xdr:row>111</xdr:row>
      <xdr:rowOff>152400</xdr:rowOff>
    </xdr:from>
    <xdr:to>
      <xdr:col>3</xdr:col>
      <xdr:colOff>57150</xdr:colOff>
      <xdr:row>111</xdr:row>
      <xdr:rowOff>152400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B4885918-88DE-4516-A201-368C67B74165}"/>
            </a:ext>
          </a:extLst>
        </xdr:cNvPr>
        <xdr:cNvCxnSpPr/>
      </xdr:nvCxnSpPr>
      <xdr:spPr bwMode="auto">
        <a:xfrm>
          <a:off x="3581400" y="990600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17.%20EFBolsa\2025\01.%20enero\HOJAS%20DE%20TRABAJO%20EF%2031%20ENERO%202025.xlsx" TargetMode="External"/><Relationship Id="rId1" Type="http://schemas.openxmlformats.org/officeDocument/2006/relationships/externalLinkPath" Target="/Users/jennifer.carballo/Documents/17.%20EFBolsa/2025/01.%20enero/HOJAS%20DE%20TRABAJO%20EF%2031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situación financiera"/>
      <sheetName val="E. S. Financiera MILES"/>
      <sheetName val="Alimenta-1"/>
      <sheetName val="Estado de Resultados Integral"/>
      <sheetName val="E. Resultados Miles"/>
      <sheetName val="Alimenta-2"/>
      <sheetName val="Estado de cambios 2024"/>
      <sheetName val="EC Patrimonio Miles"/>
      <sheetName val="E Flujo de efectivo"/>
      <sheetName val="E Flujo de efectivo (2)"/>
      <sheetName val="31-01-2025"/>
      <sheetName val="31-01-2024"/>
      <sheetName val="31-12-2024 con ctas de resultad"/>
      <sheetName val="31-12-2024 sin cta resultado"/>
      <sheetName val="31-12-2023 con ctas resultado"/>
      <sheetName val="31-12-2023 sin cta resultado"/>
      <sheetName val="31-12-2022"/>
    </sheetNames>
    <sheetDataSet>
      <sheetData sheetId="0">
        <row r="12">
          <cell r="C12">
            <v>305332010.66999996</v>
          </cell>
        </row>
        <row r="43">
          <cell r="E43">
            <v>121403222</v>
          </cell>
        </row>
      </sheetData>
      <sheetData sheetId="1"/>
      <sheetData sheetId="2">
        <row r="9">
          <cell r="F9">
            <v>299932837.13999999</v>
          </cell>
        </row>
        <row r="113">
          <cell r="D113">
            <v>-121403222</v>
          </cell>
        </row>
        <row r="116">
          <cell r="F116">
            <v>-20836368.32</v>
          </cell>
        </row>
        <row r="126">
          <cell r="D126">
            <v>-31674567.650000002</v>
          </cell>
        </row>
        <row r="130">
          <cell r="D130">
            <v>-4555282.74</v>
          </cell>
          <cell r="F130">
            <v>-4962298.74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E639-D3D6-4597-A2AE-9B2AC17D487D}">
  <sheetPr>
    <tabColor rgb="FF0070C0"/>
  </sheetPr>
  <dimension ref="B1:N109"/>
  <sheetViews>
    <sheetView showGridLines="0" tabSelected="1" topLeftCell="B76" zoomScaleNormal="100" workbookViewId="0">
      <selection activeCell="C98" sqref="C98"/>
    </sheetView>
  </sheetViews>
  <sheetFormatPr baseColWidth="10" defaultRowHeight="12.75" x14ac:dyDescent="0.2"/>
  <cols>
    <col min="1" max="1" width="3.28515625" style="1" customWidth="1"/>
    <col min="2" max="2" width="12.42578125" style="1" customWidth="1"/>
    <col min="3" max="3" width="66.42578125" style="1" customWidth="1"/>
    <col min="4" max="4" width="18.85546875" style="1" customWidth="1"/>
    <col min="5" max="5" width="6.140625" style="1" customWidth="1"/>
    <col min="6" max="6" width="17.5703125" style="1" customWidth="1"/>
    <col min="7" max="7" width="11.42578125" style="1"/>
    <col min="8" max="8" width="13.85546875" style="1" bestFit="1" customWidth="1"/>
    <col min="9" max="16384" width="11.42578125" style="1"/>
  </cols>
  <sheetData>
    <row r="1" spans="2:10" ht="14.25" x14ac:dyDescent="0.2">
      <c r="G1" s="2"/>
      <c r="H1" s="2"/>
      <c r="I1" s="2"/>
    </row>
    <row r="2" spans="2:10" ht="14.25" x14ac:dyDescent="0.2">
      <c r="G2" s="2"/>
      <c r="H2" s="2"/>
      <c r="I2" s="2"/>
    </row>
    <row r="3" spans="2:10" ht="14.25" x14ac:dyDescent="0.2">
      <c r="G3" s="2"/>
      <c r="H3" s="2"/>
      <c r="I3" s="2"/>
    </row>
    <row r="4" spans="2:10" ht="14.25" x14ac:dyDescent="0.2">
      <c r="G4" s="2"/>
      <c r="H4" s="2"/>
      <c r="I4" s="2"/>
    </row>
    <row r="5" spans="2:10" ht="14.25" x14ac:dyDescent="0.2">
      <c r="G5" s="2"/>
      <c r="H5" s="2"/>
      <c r="I5" s="2"/>
    </row>
    <row r="6" spans="2:10" ht="18.75" x14ac:dyDescent="0.3">
      <c r="B6" s="3"/>
      <c r="C6" s="4" t="s">
        <v>0</v>
      </c>
      <c r="D6" s="5"/>
    </row>
    <row r="7" spans="2:10" ht="18.75" x14ac:dyDescent="0.3">
      <c r="B7" s="3"/>
      <c r="C7" s="6" t="s">
        <v>1</v>
      </c>
      <c r="D7" s="5"/>
    </row>
    <row r="8" spans="2:10" ht="18.75" customHeight="1" x14ac:dyDescent="0.3">
      <c r="B8" s="3"/>
      <c r="C8" s="8" t="s">
        <v>42</v>
      </c>
      <c r="D8" s="5"/>
    </row>
    <row r="9" spans="2:10" ht="15" customHeight="1" x14ac:dyDescent="0.2">
      <c r="C9" s="9" t="s">
        <v>2</v>
      </c>
      <c r="D9" s="10"/>
      <c r="E9" s="10"/>
      <c r="F9" s="10"/>
      <c r="G9" s="7"/>
      <c r="H9" s="7"/>
      <c r="I9" s="7"/>
      <c r="J9" s="7"/>
    </row>
    <row r="10" spans="2:10" x14ac:dyDescent="0.2">
      <c r="G10" s="11"/>
      <c r="H10" s="11"/>
      <c r="I10" s="11"/>
      <c r="J10" s="11"/>
    </row>
    <row r="11" spans="2:10" ht="15" customHeight="1" x14ac:dyDescent="0.2">
      <c r="C11" s="11" t="s">
        <v>3</v>
      </c>
      <c r="D11" s="12">
        <v>2024</v>
      </c>
      <c r="E11" s="12"/>
      <c r="F11" s="12">
        <v>2023</v>
      </c>
      <c r="G11" s="11"/>
      <c r="I11" s="11"/>
    </row>
    <row r="12" spans="2:10" ht="15" customHeight="1" x14ac:dyDescent="0.25">
      <c r="C12" s="11" t="s">
        <v>4</v>
      </c>
      <c r="D12" s="23">
        <f>'[1]Estado de situación financiera'!C12/1000</f>
        <v>305332.01066999993</v>
      </c>
      <c r="E12" s="24"/>
      <c r="F12" s="23">
        <f>'[1]Alimenta-1'!F9/1000</f>
        <v>299932.83713999996</v>
      </c>
      <c r="H12" s="15"/>
      <c r="I12" s="16"/>
    </row>
    <row r="13" spans="2:10" ht="15" customHeight="1" x14ac:dyDescent="0.25">
      <c r="C13" s="11" t="s">
        <v>5</v>
      </c>
      <c r="D13" s="23">
        <f>D14+D15</f>
        <v>867690.09467999998</v>
      </c>
      <c r="E13" s="24"/>
      <c r="F13" s="23">
        <f>F14+F15</f>
        <v>909823.31001999998</v>
      </c>
      <c r="H13" s="15"/>
      <c r="I13" s="16"/>
    </row>
    <row r="14" spans="2:10" ht="15" customHeight="1" x14ac:dyDescent="0.25">
      <c r="C14" s="1" t="s">
        <v>6</v>
      </c>
      <c r="D14" s="24">
        <v>858822.69909999997</v>
      </c>
      <c r="E14" s="24"/>
      <c r="F14" s="24">
        <v>901456.68803999992</v>
      </c>
      <c r="H14" s="15"/>
      <c r="I14" s="16"/>
    </row>
    <row r="15" spans="2:10" ht="15" customHeight="1" x14ac:dyDescent="0.25">
      <c r="C15" s="1" t="s">
        <v>7</v>
      </c>
      <c r="D15" s="24">
        <v>8867.3955800000003</v>
      </c>
      <c r="E15" s="24"/>
      <c r="F15" s="24">
        <v>8366.6219799999999</v>
      </c>
      <c r="H15" s="15"/>
      <c r="I15" s="16"/>
    </row>
    <row r="16" spans="2:10" ht="15" customHeight="1" x14ac:dyDescent="0.25">
      <c r="C16" s="11" t="s">
        <v>8</v>
      </c>
      <c r="D16" s="23">
        <f>D17+D18+D19+D20</f>
        <v>1036055.7628299999</v>
      </c>
      <c r="E16" s="24"/>
      <c r="F16" s="23">
        <f>F17+F18+F19+F20</f>
        <v>1018690.30448</v>
      </c>
      <c r="H16" s="15"/>
      <c r="I16" s="16"/>
    </row>
    <row r="17" spans="2:9" ht="15" customHeight="1" x14ac:dyDescent="0.25">
      <c r="C17" s="1" t="s">
        <v>9</v>
      </c>
      <c r="D17" s="24">
        <v>89549.984299999996</v>
      </c>
      <c r="E17" s="24"/>
      <c r="F17" s="24">
        <v>71967.146200000003</v>
      </c>
      <c r="H17" s="15"/>
      <c r="I17" s="16"/>
    </row>
    <row r="18" spans="2:9" ht="15" customHeight="1" x14ac:dyDescent="0.25">
      <c r="C18" s="1" t="s">
        <v>10</v>
      </c>
      <c r="D18" s="24">
        <v>949887.95704999997</v>
      </c>
      <c r="E18" s="24"/>
      <c r="F18" s="24">
        <v>957480.82472999999</v>
      </c>
      <c r="H18" s="15"/>
      <c r="I18" s="16"/>
    </row>
    <row r="19" spans="2:9" ht="15" customHeight="1" x14ac:dyDescent="0.25">
      <c r="C19" s="1" t="s">
        <v>11</v>
      </c>
      <c r="D19" s="24">
        <v>41248.957770000001</v>
      </c>
      <c r="E19" s="24"/>
      <c r="F19" s="24">
        <v>25117.866280000002</v>
      </c>
      <c r="H19" s="15"/>
      <c r="I19" s="16"/>
    </row>
    <row r="20" spans="2:9" ht="15" customHeight="1" x14ac:dyDescent="0.25">
      <c r="C20" s="1" t="s">
        <v>12</v>
      </c>
      <c r="D20" s="25">
        <v>-44631.136290000002</v>
      </c>
      <c r="E20" s="24"/>
      <c r="F20" s="25">
        <v>-35875.532729999999</v>
      </c>
      <c r="H20" s="15"/>
      <c r="I20" s="16"/>
    </row>
    <row r="21" spans="2:9" ht="15" customHeight="1" x14ac:dyDescent="0.25">
      <c r="C21" s="11" t="s">
        <v>13</v>
      </c>
      <c r="D21" s="23">
        <v>13941.09705</v>
      </c>
      <c r="E21" s="24"/>
      <c r="F21" s="23">
        <v>11476.64662</v>
      </c>
      <c r="H21" s="15"/>
      <c r="I21" s="16"/>
    </row>
    <row r="22" spans="2:9" ht="15" customHeight="1" x14ac:dyDescent="0.25">
      <c r="C22" s="11" t="s">
        <v>14</v>
      </c>
      <c r="D22" s="23">
        <v>23223.512649999997</v>
      </c>
      <c r="E22" s="24"/>
      <c r="F22" s="23">
        <v>16640.70392</v>
      </c>
      <c r="H22" s="15"/>
      <c r="I22" s="16"/>
    </row>
    <row r="23" spans="2:9" ht="15" customHeight="1" x14ac:dyDescent="0.25">
      <c r="C23" s="11" t="s">
        <v>15</v>
      </c>
      <c r="D23" s="23">
        <v>7126.7458899999992</v>
      </c>
      <c r="E23" s="24"/>
      <c r="F23" s="23">
        <v>7375.4665000000005</v>
      </c>
      <c r="H23" s="15"/>
      <c r="I23" s="16"/>
    </row>
    <row r="24" spans="2:9" ht="15" customHeight="1" x14ac:dyDescent="0.25">
      <c r="C24" s="11" t="s">
        <v>16</v>
      </c>
      <c r="D24" s="23">
        <v>114.28</v>
      </c>
      <c r="E24" s="24"/>
      <c r="F24" s="23">
        <v>114.28</v>
      </c>
      <c r="H24" s="15"/>
      <c r="I24" s="16"/>
    </row>
    <row r="25" spans="2:9" ht="15" customHeight="1" x14ac:dyDescent="0.25">
      <c r="C25" s="11" t="s">
        <v>17</v>
      </c>
      <c r="D25" s="23">
        <v>1181.5876699999999</v>
      </c>
      <c r="E25" s="24"/>
      <c r="F25" s="23">
        <v>1133.5648000000001</v>
      </c>
      <c r="H25" s="15"/>
      <c r="I25" s="16"/>
    </row>
    <row r="26" spans="2:9" ht="15" customHeight="1" thickBot="1" x14ac:dyDescent="0.3">
      <c r="C26" s="17" t="s">
        <v>18</v>
      </c>
      <c r="D26" s="26">
        <f>D12+D13+D16+D21+D22+D23+D24+D25</f>
        <v>2254665.0914399992</v>
      </c>
      <c r="E26" s="23"/>
      <c r="F26" s="26">
        <f>F12+F13+F16+F21+F22+F23+F24+F25</f>
        <v>2265187.1134799994</v>
      </c>
      <c r="H26" s="18"/>
      <c r="I26" s="13"/>
    </row>
    <row r="27" spans="2:9" ht="15" customHeight="1" thickTop="1" x14ac:dyDescent="0.2">
      <c r="D27" s="23"/>
      <c r="E27" s="23"/>
      <c r="F27" s="23"/>
    </row>
    <row r="28" spans="2:9" ht="15" customHeight="1" x14ac:dyDescent="0.2">
      <c r="B28" s="17"/>
      <c r="C28" s="11" t="s">
        <v>19</v>
      </c>
      <c r="D28" s="23"/>
      <c r="E28" s="23"/>
      <c r="F28" s="24"/>
    </row>
    <row r="29" spans="2:9" ht="15" customHeight="1" x14ac:dyDescent="0.2">
      <c r="B29" s="17"/>
      <c r="C29" s="11" t="s">
        <v>20</v>
      </c>
      <c r="D29" s="23">
        <f>SUM(D30:D32)</f>
        <v>1995524.74349</v>
      </c>
      <c r="E29" s="23"/>
      <c r="F29" s="23">
        <f>F30+F31+F32</f>
        <v>2025873.5534199998</v>
      </c>
    </row>
    <row r="30" spans="2:9" ht="15" customHeight="1" x14ac:dyDescent="0.2">
      <c r="C30" s="1" t="s">
        <v>21</v>
      </c>
      <c r="D30" s="24">
        <v>1521102.3311900001</v>
      </c>
      <c r="E30" s="24"/>
      <c r="F30" s="24">
        <v>1653246.5370399999</v>
      </c>
    </row>
    <row r="31" spans="2:9" ht="15" customHeight="1" x14ac:dyDescent="0.2">
      <c r="C31" s="1" t="s">
        <v>22</v>
      </c>
      <c r="D31" s="24">
        <v>75548.513459999987</v>
      </c>
      <c r="E31" s="24"/>
      <c r="F31" s="24">
        <v>74754.676420000003</v>
      </c>
    </row>
    <row r="32" spans="2:9" ht="15" customHeight="1" x14ac:dyDescent="0.2">
      <c r="C32" s="1" t="s">
        <v>23</v>
      </c>
      <c r="D32" s="24">
        <v>398873.89883999998</v>
      </c>
      <c r="E32" s="24"/>
      <c r="F32" s="24">
        <v>297872.33995999995</v>
      </c>
    </row>
    <row r="33" spans="2:6" ht="15" customHeight="1" x14ac:dyDescent="0.2">
      <c r="C33" s="11" t="s">
        <v>24</v>
      </c>
      <c r="D33" s="23">
        <v>28871.58</v>
      </c>
      <c r="E33" s="23"/>
      <c r="F33" s="23">
        <v>30662.558980000002</v>
      </c>
    </row>
    <row r="34" spans="2:6" ht="15" customHeight="1" x14ac:dyDescent="0.2">
      <c r="C34" s="11" t="s">
        <v>25</v>
      </c>
      <c r="D34" s="23">
        <v>6263.8429999999998</v>
      </c>
      <c r="E34" s="23"/>
      <c r="F34" s="23">
        <v>6241.4800400000004</v>
      </c>
    </row>
    <row r="35" spans="2:6" ht="15" customHeight="1" x14ac:dyDescent="0.2">
      <c r="C35" s="11" t="s">
        <v>26</v>
      </c>
      <c r="D35" s="23">
        <v>3007</v>
      </c>
      <c r="E35" s="23"/>
      <c r="F35" s="23">
        <v>3581.50236</v>
      </c>
    </row>
    <row r="36" spans="2:6" ht="15" customHeight="1" x14ac:dyDescent="0.2">
      <c r="C36" s="11" t="s">
        <v>27</v>
      </c>
      <c r="D36" s="23">
        <v>12712.267040000001</v>
      </c>
      <c r="E36" s="23"/>
      <c r="F36" s="23">
        <v>10943.07382</v>
      </c>
    </row>
    <row r="37" spans="2:6" ht="15" customHeight="1" x14ac:dyDescent="0.2">
      <c r="C37" s="17" t="s">
        <v>28</v>
      </c>
      <c r="D37" s="27">
        <f>D29+D33+D34+D35+D36</f>
        <v>2046379.4335300003</v>
      </c>
      <c r="E37" s="23"/>
      <c r="F37" s="27">
        <f>F29+F33+F34+F35+F36</f>
        <v>2077302.1686199999</v>
      </c>
    </row>
    <row r="38" spans="2:6" ht="15" customHeight="1" x14ac:dyDescent="0.2">
      <c r="D38" s="23"/>
      <c r="E38" s="23"/>
      <c r="F38" s="24"/>
    </row>
    <row r="39" spans="2:6" ht="15" customHeight="1" x14ac:dyDescent="0.2">
      <c r="C39" s="20" t="s">
        <v>29</v>
      </c>
      <c r="D39" s="23"/>
      <c r="E39" s="23"/>
      <c r="F39" s="24"/>
    </row>
    <row r="40" spans="2:6" ht="15" customHeight="1" x14ac:dyDescent="0.2">
      <c r="C40" s="17" t="s">
        <v>30</v>
      </c>
      <c r="D40" s="23">
        <f>-'[1]Alimenta-1'!D113/1000</f>
        <v>121403.22199999999</v>
      </c>
      <c r="E40" s="23"/>
      <c r="F40" s="23">
        <f>'[1]Estado de situación financiera'!E43/1000</f>
        <v>121403.22199999999</v>
      </c>
    </row>
    <row r="41" spans="2:6" ht="15" customHeight="1" x14ac:dyDescent="0.2">
      <c r="C41" s="17" t="s">
        <v>31</v>
      </c>
      <c r="D41" s="23">
        <f>D42</f>
        <v>30351.50806</v>
      </c>
      <c r="E41" s="23"/>
      <c r="F41" s="23">
        <f>-'[1]Alimenta-1'!F116/1000</f>
        <v>20836.368320000001</v>
      </c>
    </row>
    <row r="42" spans="2:6" ht="15" customHeight="1" x14ac:dyDescent="0.2">
      <c r="C42" s="7" t="s">
        <v>32</v>
      </c>
      <c r="D42" s="24">
        <v>30351.50806</v>
      </c>
      <c r="E42" s="24"/>
      <c r="F42" s="24">
        <v>20836.368320000001</v>
      </c>
    </row>
    <row r="43" spans="2:6" ht="15" customHeight="1" x14ac:dyDescent="0.2">
      <c r="B43" s="21"/>
      <c r="C43" s="20" t="s">
        <v>33</v>
      </c>
      <c r="D43" s="23">
        <f>D44+D45</f>
        <v>20301.079100000003</v>
      </c>
      <c r="E43" s="23"/>
      <c r="F43" s="23">
        <f>F44+F45</f>
        <v>10966.655240000002</v>
      </c>
    </row>
    <row r="44" spans="2:6" ht="15" customHeight="1" x14ac:dyDescent="0.2">
      <c r="B44" s="21"/>
      <c r="C44" s="29" t="s">
        <v>34</v>
      </c>
      <c r="D44" s="24">
        <v>18500.532620000002</v>
      </c>
      <c r="E44" s="24"/>
      <c r="F44" s="24">
        <v>10448.991820000001</v>
      </c>
    </row>
    <row r="45" spans="2:6" ht="15" customHeight="1" x14ac:dyDescent="0.2">
      <c r="B45" s="21"/>
      <c r="C45" s="29" t="s">
        <v>35</v>
      </c>
      <c r="D45" s="24">
        <v>1800.54648</v>
      </c>
      <c r="E45" s="24"/>
      <c r="F45" s="24">
        <v>517.66341999999997</v>
      </c>
    </row>
    <row r="46" spans="2:6" ht="15" customHeight="1" x14ac:dyDescent="0.2">
      <c r="B46" s="21"/>
      <c r="C46" s="20" t="s">
        <v>36</v>
      </c>
      <c r="D46" s="23">
        <f>-'[1]Alimenta-1'!D126/1000</f>
        <v>31674.567650000001</v>
      </c>
      <c r="E46" s="23"/>
      <c r="F46" s="23">
        <f>F47</f>
        <v>29716.400559999998</v>
      </c>
    </row>
    <row r="47" spans="2:6" ht="15" customHeight="1" x14ac:dyDescent="0.2">
      <c r="B47" s="21"/>
      <c r="C47" s="29" t="s">
        <v>37</v>
      </c>
      <c r="D47" s="24">
        <v>31674.567650000001</v>
      </c>
      <c r="E47" s="24"/>
      <c r="F47" s="24">
        <v>29716.400559999998</v>
      </c>
    </row>
    <row r="48" spans="2:6" ht="15" customHeight="1" x14ac:dyDescent="0.2">
      <c r="B48" s="21"/>
      <c r="C48" s="20" t="s">
        <v>38</v>
      </c>
      <c r="D48" s="23">
        <f>-'[1]Alimenta-1'!D130/1000</f>
        <v>4555.2827400000006</v>
      </c>
      <c r="E48" s="23"/>
      <c r="F48" s="23">
        <f>-'[1]Alimenta-1'!F130/1000</f>
        <v>4962.2987400000002</v>
      </c>
    </row>
    <row r="49" spans="2:14" ht="15" customHeight="1" x14ac:dyDescent="0.2">
      <c r="B49" s="21"/>
      <c r="C49" s="29" t="s">
        <v>39</v>
      </c>
      <c r="D49" s="24">
        <v>4555.2827400000006</v>
      </c>
      <c r="E49" s="24"/>
      <c r="F49" s="24">
        <v>4962.2987400000002</v>
      </c>
    </row>
    <row r="50" spans="2:14" ht="15" customHeight="1" x14ac:dyDescent="0.2">
      <c r="C50" s="17" t="s">
        <v>40</v>
      </c>
      <c r="D50" s="27">
        <f>D40+D41+D43+D46+D48</f>
        <v>208285.65955000001</v>
      </c>
      <c r="E50" s="23"/>
      <c r="F50" s="27">
        <f>F40+F41+F43+F46+F48</f>
        <v>187884.94485999999</v>
      </c>
    </row>
    <row r="51" spans="2:14" ht="15" customHeight="1" thickBot="1" x14ac:dyDescent="0.25">
      <c r="C51" s="20" t="s">
        <v>41</v>
      </c>
      <c r="D51" s="26">
        <f>D37+D50</f>
        <v>2254665.0930800005</v>
      </c>
      <c r="E51" s="24"/>
      <c r="F51" s="26">
        <f>F37+F50</f>
        <v>2265187.1134799998</v>
      </c>
    </row>
    <row r="52" spans="2:14" ht="13.5" thickTop="1" x14ac:dyDescent="0.2">
      <c r="D52" s="28"/>
      <c r="F52" s="28"/>
    </row>
    <row r="53" spans="2:14" x14ac:dyDescent="0.2">
      <c r="D53" s="19"/>
      <c r="F53" s="19"/>
    </row>
    <row r="54" spans="2:14" x14ac:dyDescent="0.2">
      <c r="D54" s="19"/>
      <c r="F54" s="19"/>
    </row>
    <row r="55" spans="2:14" x14ac:dyDescent="0.2">
      <c r="D55" s="19"/>
      <c r="F55" s="19"/>
    </row>
    <row r="56" spans="2:14" x14ac:dyDescent="0.2">
      <c r="G56" s="22"/>
      <c r="H56" s="22"/>
      <c r="I56" s="17"/>
      <c r="J56" s="17"/>
      <c r="K56" s="17"/>
      <c r="L56" s="17"/>
      <c r="M56" s="17"/>
      <c r="N56" s="17"/>
    </row>
    <row r="57" spans="2:14" x14ac:dyDescent="0.2">
      <c r="G57" s="17"/>
      <c r="H57" s="17"/>
      <c r="I57" s="17"/>
      <c r="J57" s="17"/>
      <c r="K57" s="17"/>
      <c r="L57" s="17"/>
      <c r="M57" s="17"/>
      <c r="N57" s="17"/>
    </row>
    <row r="58" spans="2:14" x14ac:dyDescent="0.2">
      <c r="G58" s="17"/>
      <c r="H58" s="17"/>
      <c r="I58" s="17"/>
      <c r="J58" s="17"/>
    </row>
    <row r="59" spans="2:14" ht="12.75" customHeight="1" x14ac:dyDescent="0.2">
      <c r="G59" s="17"/>
      <c r="H59" s="17"/>
      <c r="I59" s="17"/>
      <c r="J59" s="17"/>
    </row>
    <row r="60" spans="2:14" ht="12.75" customHeight="1" x14ac:dyDescent="0.2">
      <c r="G60" s="17"/>
      <c r="H60" s="17"/>
      <c r="I60" s="17"/>
      <c r="J60" s="17"/>
    </row>
    <row r="61" spans="2:14" ht="12.75" customHeight="1" x14ac:dyDescent="0.2">
      <c r="G61" s="17"/>
      <c r="H61" s="17"/>
      <c r="I61" s="17"/>
      <c r="J61" s="17"/>
    </row>
    <row r="62" spans="2:14" ht="12.75" customHeight="1" x14ac:dyDescent="0.2">
      <c r="G62" s="17"/>
      <c r="H62" s="17"/>
      <c r="I62" s="17"/>
      <c r="J62" s="17"/>
    </row>
    <row r="63" spans="2:14" ht="12.75" customHeight="1" x14ac:dyDescent="0.2">
      <c r="G63" s="17"/>
      <c r="H63" s="17"/>
      <c r="I63" s="17"/>
      <c r="J63" s="17"/>
    </row>
    <row r="64" spans="2:14" ht="12.75" customHeight="1" x14ac:dyDescent="0.2"/>
    <row r="70" spans="3:6" ht="18.75" x14ac:dyDescent="0.2">
      <c r="C70" s="4" t="s">
        <v>0</v>
      </c>
      <c r="D70" s="4"/>
      <c r="E70" s="4"/>
      <c r="F70" s="4"/>
    </row>
    <row r="71" spans="3:6" ht="18.75" x14ac:dyDescent="0.2">
      <c r="C71" s="4" t="s">
        <v>43</v>
      </c>
      <c r="D71" s="4"/>
      <c r="E71" s="4"/>
      <c r="F71" s="4"/>
    </row>
    <row r="72" spans="3:6" ht="18.75" x14ac:dyDescent="0.2">
      <c r="C72" s="8" t="s">
        <v>74</v>
      </c>
      <c r="D72" s="4"/>
      <c r="E72" s="4"/>
      <c r="F72" s="4"/>
    </row>
    <row r="73" spans="3:6" ht="13.5" x14ac:dyDescent="0.2">
      <c r="C73" s="40" t="s">
        <v>2</v>
      </c>
      <c r="D73" s="40"/>
      <c r="E73" s="40"/>
      <c r="F73" s="40"/>
    </row>
    <row r="75" spans="3:6" ht="15" customHeight="1" x14ac:dyDescent="0.2">
      <c r="D75" s="30" t="s">
        <v>44</v>
      </c>
      <c r="E75" s="30"/>
      <c r="F75" s="30" t="s">
        <v>45</v>
      </c>
    </row>
    <row r="76" spans="3:6" ht="15" customHeight="1" x14ac:dyDescent="0.2">
      <c r="C76" s="17" t="s">
        <v>46</v>
      </c>
      <c r="D76" s="31">
        <f>SUM(D78:D80)</f>
        <v>14148.844160000001</v>
      </c>
      <c r="F76" s="31">
        <f>SUM(F77:F80)</f>
        <v>13077.082600000002</v>
      </c>
    </row>
    <row r="77" spans="3:6" ht="15" customHeight="1" x14ac:dyDescent="0.2">
      <c r="C77" s="1" t="s">
        <v>47</v>
      </c>
      <c r="D77" s="32">
        <v>0</v>
      </c>
      <c r="E77" s="32"/>
      <c r="F77" s="32">
        <v>6167.9835700000003</v>
      </c>
    </row>
    <row r="78" spans="3:6" ht="15" customHeight="1" x14ac:dyDescent="0.2">
      <c r="C78" s="1" t="s">
        <v>48</v>
      </c>
      <c r="D78" s="32">
        <v>6226.0492100000001</v>
      </c>
      <c r="E78" s="32"/>
      <c r="F78" s="32">
        <v>0</v>
      </c>
    </row>
    <row r="79" spans="3:6" ht="15" customHeight="1" x14ac:dyDescent="0.2">
      <c r="C79" s="1" t="s">
        <v>49</v>
      </c>
      <c r="D79" s="32">
        <v>354.16516999999999</v>
      </c>
      <c r="E79" s="32"/>
      <c r="F79" s="32">
        <v>359.24525</v>
      </c>
    </row>
    <row r="80" spans="3:6" ht="15" customHeight="1" x14ac:dyDescent="0.2">
      <c r="C80" s="1" t="s">
        <v>50</v>
      </c>
      <c r="D80" s="32">
        <v>7568.6297800000002</v>
      </c>
      <c r="E80" s="32"/>
      <c r="F80" s="32">
        <v>6549.8537800000004</v>
      </c>
    </row>
    <row r="81" spans="3:6" ht="15" customHeight="1" x14ac:dyDescent="0.2">
      <c r="D81" s="33"/>
      <c r="F81" s="33"/>
    </row>
    <row r="82" spans="3:6" ht="15" customHeight="1" x14ac:dyDescent="0.2">
      <c r="C82" s="17" t="s">
        <v>51</v>
      </c>
      <c r="D82" s="31">
        <f>SUM(D83:D87)</f>
        <v>8147.9505799999997</v>
      </c>
      <c r="F82" s="31">
        <f>SUM(F83:F87)</f>
        <v>8135.2071000000005</v>
      </c>
    </row>
    <row r="83" spans="3:6" ht="15" customHeight="1" x14ac:dyDescent="0.2">
      <c r="C83" s="1" t="s">
        <v>52</v>
      </c>
      <c r="D83" s="14">
        <v>5329.55087</v>
      </c>
      <c r="F83" s="14">
        <v>6171.0904400000009</v>
      </c>
    </row>
    <row r="84" spans="3:6" ht="15" customHeight="1" x14ac:dyDescent="0.2">
      <c r="C84" s="1" t="s">
        <v>53</v>
      </c>
      <c r="D84" s="14">
        <v>0</v>
      </c>
      <c r="F84" s="14">
        <v>0.20546999999999999</v>
      </c>
    </row>
    <row r="85" spans="3:6" ht="15" customHeight="1" x14ac:dyDescent="0.2">
      <c r="C85" s="1" t="s">
        <v>54</v>
      </c>
      <c r="D85" s="14">
        <v>2388.0073299999999</v>
      </c>
      <c r="F85" s="14">
        <v>1503.9553500000002</v>
      </c>
    </row>
    <row r="86" spans="3:6" ht="15" customHeight="1" x14ac:dyDescent="0.2">
      <c r="C86" s="1" t="s">
        <v>55</v>
      </c>
      <c r="D86" s="14">
        <v>404.84618999999998</v>
      </c>
      <c r="F86" s="14">
        <v>459.95584000000002</v>
      </c>
    </row>
    <row r="87" spans="3:6" ht="15" customHeight="1" x14ac:dyDescent="0.2">
      <c r="C87" s="1" t="s">
        <v>56</v>
      </c>
      <c r="D87" s="14">
        <v>25.546189999999999</v>
      </c>
      <c r="F87" s="14">
        <v>0</v>
      </c>
    </row>
    <row r="88" spans="3:6" ht="15" customHeight="1" x14ac:dyDescent="0.2">
      <c r="D88" s="33"/>
      <c r="F88" s="33"/>
    </row>
    <row r="89" spans="3:6" ht="15" customHeight="1" x14ac:dyDescent="0.2">
      <c r="C89" s="17" t="s">
        <v>57</v>
      </c>
      <c r="D89" s="34">
        <f>D76-D82</f>
        <v>6000.8935800000008</v>
      </c>
      <c r="F89" s="34">
        <f>F76-F82</f>
        <v>4941.875500000001</v>
      </c>
    </row>
    <row r="90" spans="3:6" ht="15" customHeight="1" x14ac:dyDescent="0.2">
      <c r="C90" s="35" t="s">
        <v>58</v>
      </c>
      <c r="D90" s="14">
        <v>-1864.5488600000001</v>
      </c>
      <c r="F90" s="14">
        <v>-1720.0714599999999</v>
      </c>
    </row>
    <row r="91" spans="3:6" ht="15" customHeight="1" x14ac:dyDescent="0.2">
      <c r="C91" s="35" t="s">
        <v>59</v>
      </c>
      <c r="D91" s="14">
        <v>0</v>
      </c>
      <c r="F91" s="14">
        <v>-51.353929999999998</v>
      </c>
    </row>
    <row r="92" spans="3:6" ht="15" customHeight="1" x14ac:dyDescent="0.2">
      <c r="C92" s="17" t="s">
        <v>60</v>
      </c>
      <c r="D92" s="36">
        <f>SUM(D88:D91)</f>
        <v>4136.344720000001</v>
      </c>
      <c r="F92" s="36">
        <f>SUM(F88:F91)</f>
        <v>3170.4501100000007</v>
      </c>
    </row>
    <row r="93" spans="3:6" ht="15" customHeight="1" x14ac:dyDescent="0.2">
      <c r="C93" s="17"/>
      <c r="D93" s="33"/>
      <c r="F93" s="33"/>
    </row>
    <row r="94" spans="3:6" ht="15" customHeight="1" x14ac:dyDescent="0.2">
      <c r="C94" s="1" t="s">
        <v>61</v>
      </c>
      <c r="D94" s="32">
        <v>875.60397999999998</v>
      </c>
      <c r="F94" s="32">
        <v>982.35550000000001</v>
      </c>
    </row>
    <row r="95" spans="3:6" ht="15" customHeight="1" x14ac:dyDescent="0.2">
      <c r="C95" s="1" t="s">
        <v>62</v>
      </c>
      <c r="D95" s="14">
        <v>338.99732</v>
      </c>
      <c r="F95" s="14">
        <v>346.22309999999999</v>
      </c>
    </row>
    <row r="96" spans="3:6" ht="15" customHeight="1" x14ac:dyDescent="0.2">
      <c r="C96" s="11" t="s">
        <v>63</v>
      </c>
      <c r="D96" s="36">
        <f>D94-D95</f>
        <v>536.60665999999992</v>
      </c>
      <c r="F96" s="36">
        <f>F94-F95</f>
        <v>636.13239999999996</v>
      </c>
    </row>
    <row r="97" spans="3:6" ht="15" customHeight="1" x14ac:dyDescent="0.2">
      <c r="C97" s="11"/>
      <c r="D97" s="33"/>
      <c r="F97" s="33"/>
    </row>
    <row r="98" spans="3:6" ht="15" customHeight="1" x14ac:dyDescent="0.2">
      <c r="C98" s="37" t="s">
        <v>64</v>
      </c>
      <c r="D98" s="32">
        <v>0</v>
      </c>
      <c r="F98" s="14">
        <v>4.7953299999999999</v>
      </c>
    </row>
    <row r="99" spans="3:6" ht="15" customHeight="1" x14ac:dyDescent="0.2">
      <c r="C99" s="1" t="s">
        <v>65</v>
      </c>
      <c r="D99" s="14">
        <v>-11.086360000000001</v>
      </c>
      <c r="F99" s="14">
        <v>29.454259999999998</v>
      </c>
    </row>
    <row r="100" spans="3:6" ht="15" customHeight="1" x14ac:dyDescent="0.2">
      <c r="C100" s="1" t="s">
        <v>66</v>
      </c>
      <c r="D100" s="32">
        <v>102.17086999999999</v>
      </c>
      <c r="F100" s="14">
        <v>322.55167999999992</v>
      </c>
    </row>
    <row r="101" spans="3:6" ht="15" customHeight="1" x14ac:dyDescent="0.2">
      <c r="C101" s="11" t="s">
        <v>67</v>
      </c>
      <c r="D101" s="36">
        <f>D92+D96+D98+D99+D100</f>
        <v>4764.0358900000001</v>
      </c>
      <c r="F101" s="36">
        <f>F92+F96+F98+F99+F100</f>
        <v>4163.3837800000001</v>
      </c>
    </row>
    <row r="102" spans="3:6" ht="15" customHeight="1" x14ac:dyDescent="0.2">
      <c r="C102" s="11"/>
      <c r="D102" s="33"/>
      <c r="F102" s="33"/>
    </row>
    <row r="103" spans="3:6" ht="15" customHeight="1" x14ac:dyDescent="0.2">
      <c r="C103" s="1" t="s">
        <v>68</v>
      </c>
      <c r="D103" s="14">
        <v>1521.1657</v>
      </c>
      <c r="F103" s="14">
        <v>1562.01514</v>
      </c>
    </row>
    <row r="104" spans="3:6" ht="15" customHeight="1" x14ac:dyDescent="0.2">
      <c r="C104" s="1" t="s">
        <v>69</v>
      </c>
      <c r="D104" s="14">
        <v>1018.35335</v>
      </c>
      <c r="F104" s="14">
        <v>1324.4348400000001</v>
      </c>
    </row>
    <row r="105" spans="3:6" ht="15" customHeight="1" x14ac:dyDescent="0.2">
      <c r="C105" s="1" t="s">
        <v>70</v>
      </c>
      <c r="D105" s="14">
        <v>270.25729999999999</v>
      </c>
      <c r="F105" s="14">
        <v>208.08524</v>
      </c>
    </row>
    <row r="106" spans="3:6" ht="15" customHeight="1" x14ac:dyDescent="0.2">
      <c r="C106" s="11" t="s">
        <v>71</v>
      </c>
      <c r="D106" s="36">
        <f>D101-D103-D104-D105</f>
        <v>1954.2595400000002</v>
      </c>
      <c r="F106" s="36">
        <f>F101-F103-F104-F105</f>
        <v>1068.8485599999999</v>
      </c>
    </row>
    <row r="107" spans="3:6" ht="15" customHeight="1" x14ac:dyDescent="0.2">
      <c r="C107" s="1" t="s">
        <v>72</v>
      </c>
      <c r="D107" s="38">
        <v>153.71305999999998</v>
      </c>
      <c r="F107" s="14">
        <v>551.18514000000005</v>
      </c>
    </row>
    <row r="108" spans="3:6" ht="15" customHeight="1" thickBot="1" x14ac:dyDescent="0.25">
      <c r="C108" s="11" t="s">
        <v>73</v>
      </c>
      <c r="D108" s="39">
        <f>D106-D107</f>
        <v>1800.5464800000002</v>
      </c>
      <c r="F108" s="39">
        <f>F106-F107</f>
        <v>517.66341999999986</v>
      </c>
    </row>
    <row r="109" spans="3:6" ht="13.5" thickTop="1" x14ac:dyDescent="0.2"/>
  </sheetData>
  <mergeCells count="1">
    <mergeCell ref="C73:F73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85" orientation="portrait" r:id="rId1"/>
  <drawing r:id="rId2"/>
</worksheet>
</file>

<file path=docMetadata/LabelInfo.xml><?xml version="1.0" encoding="utf-8"?>
<clbl:labelList xmlns:clbl="http://schemas.microsoft.com/office/2020/mipLabelMetadata">
  <clbl:label id="{378daf23-2be6-4d58-a206-6606a18a7ff7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E. S. Financiera MILES</vt:lpstr>
      <vt:lpstr>'E. S. Financiera MILES'!Área_de_impresión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dcterms:created xsi:type="dcterms:W3CDTF">2025-02-20T16:09:51Z</dcterms:created>
  <dcterms:modified xsi:type="dcterms:W3CDTF">2025-02-20T17:11:57Z</dcterms:modified>
</cp:coreProperties>
</file>