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5/"/>
    </mc:Choice>
  </mc:AlternateContent>
  <xr:revisionPtr revIDLastSave="406" documentId="13_ncr:1_{830BC9D9-E6DC-4DC3-96C3-A1BA456377EC}" xr6:coauthVersionLast="47" xr6:coauthVersionMax="47" xr10:uidLastSave="{4BFD2CFC-A974-4A64-9D00-12ABCDB3A83D}"/>
  <bookViews>
    <workbookView xWindow="28680" yWindow="-120" windowWidth="19440" windowHeight="11520" tabRatio="705" activeTab="1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Print_Area" localSheetId="0">'Balance Gral'!$A$1:$E$78</definedName>
    <definedName name="Print_Area" localSheetId="2">'Estado Resultados Acum'!$A$1:$D$54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5" l="1"/>
  <c r="G26" i="5"/>
  <c r="G21" i="5"/>
  <c r="I26" i="5"/>
  <c r="I42" i="5"/>
  <c r="I21" i="5"/>
  <c r="I32" i="5"/>
  <c r="G30" i="5"/>
  <c r="G31" i="5"/>
  <c r="G32" i="5"/>
  <c r="G34" i="5"/>
  <c r="G35" i="5"/>
  <c r="G36" i="5"/>
  <c r="G37" i="5"/>
  <c r="G38" i="5"/>
  <c r="G39" i="5"/>
  <c r="G40" i="5"/>
  <c r="I20" i="5"/>
  <c r="I13" i="5"/>
  <c r="G20" i="5"/>
  <c r="G13" i="5"/>
  <c r="E34" i="1"/>
  <c r="G34" i="1"/>
  <c r="G38" i="1" s="1"/>
  <c r="E24" i="1"/>
  <c r="E11" i="1"/>
  <c r="G62" i="1"/>
  <c r="G58" i="1"/>
  <c r="G50" i="1"/>
  <c r="G49" i="1"/>
  <c r="G37" i="1"/>
  <c r="G23" i="1"/>
  <c r="G17" i="1"/>
  <c r="G24" i="1" s="1"/>
  <c r="E36" i="1"/>
  <c r="E37" i="1"/>
  <c r="E33" i="1"/>
  <c r="E27" i="1"/>
  <c r="D71" i="1"/>
  <c r="D50" i="1"/>
  <c r="D37" i="1"/>
  <c r="D34" i="1"/>
  <c r="D17" i="1"/>
  <c r="D49" i="1"/>
  <c r="D68" i="1"/>
  <c r="D20" i="5"/>
  <c r="D32" i="5"/>
  <c r="D58" i="1"/>
  <c r="D62" i="1" s="1"/>
  <c r="D13" i="5"/>
  <c r="D20" i="6"/>
  <c r="D67" i="1"/>
  <c r="D66" i="1"/>
  <c r="G12" i="5"/>
  <c r="D38" i="1" l="1"/>
  <c r="D21" i="5"/>
  <c r="D26" i="5" s="1"/>
  <c r="D34" i="5" s="1"/>
  <c r="D42" i="5" s="1"/>
  <c r="D69" i="1"/>
  <c r="D72" i="1" s="1"/>
  <c r="G17" i="5"/>
  <c r="G18" i="5"/>
  <c r="G19" i="5"/>
  <c r="G24" i="5"/>
  <c r="G29" i="5"/>
  <c r="G11" i="5"/>
  <c r="E71" i="1"/>
  <c r="E68" i="1"/>
  <c r="E67" i="1"/>
  <c r="E66" i="1"/>
  <c r="E60" i="1"/>
  <c r="E57" i="1"/>
  <c r="E56" i="1"/>
  <c r="E55" i="1"/>
  <c r="E48" i="1"/>
  <c r="E47" i="1"/>
  <c r="E45" i="1"/>
  <c r="E43" i="1"/>
  <c r="E41" i="1"/>
  <c r="E32" i="1"/>
  <c r="E31" i="1"/>
  <c r="E30" i="1"/>
  <c r="E28" i="1"/>
  <c r="E22" i="1"/>
  <c r="E21" i="1"/>
  <c r="E20" i="1"/>
  <c r="E19" i="1"/>
  <c r="E16" i="1"/>
  <c r="E15" i="1"/>
  <c r="E14" i="1"/>
  <c r="E13" i="1"/>
  <c r="E12" i="1"/>
  <c r="E10" i="1"/>
  <c r="E9" i="1"/>
  <c r="D23" i="1"/>
  <c r="D24" i="1" s="1"/>
  <c r="E17" i="1"/>
  <c r="D51" i="1" l="1"/>
  <c r="E38" i="1"/>
  <c r="E23" i="1"/>
  <c r="D13" i="6"/>
  <c r="D21" i="6" s="1"/>
  <c r="D27" i="6" s="1"/>
  <c r="D32" i="6" s="1"/>
  <c r="D39" i="6" s="1"/>
  <c r="E50" i="1"/>
  <c r="E49" i="1"/>
  <c r="E51" i="1" l="1"/>
  <c r="E62" i="1"/>
  <c r="D47" i="6" l="1"/>
  <c r="E72" i="1"/>
  <c r="E58" i="1" l="1"/>
  <c r="E69" i="1" l="1"/>
</calcChain>
</file>

<file path=xl/sharedStrings.xml><?xml version="1.0" encoding="utf-8"?>
<sst xmlns="http://schemas.openxmlformats.org/spreadsheetml/2006/main" count="147" uniqueCount="100">
  <si>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</si>
  <si>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</si>
  <si>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</si>
  <si>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</si>
  <si>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</si>
  <si>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</si>
  <si>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</si>
  <si>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</si>
  <si>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</si>
  <si>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</si>
  <si>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</si>
  <si>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</si>
  <si>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</si>
  <si>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</si>
  <si>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</si>
  <si>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</si>
  <si>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</si>
  <si>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</si>
  <si>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</si>
  <si>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</si>
  <si>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</si>
  <si>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</si>
  <si>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</si>
  <si>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</si>
  <si>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</si>
  <si>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</si>
  <si>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</si>
  <si>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</si>
  <si>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</si>
  <si>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</si>
  <si>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</si>
  <si>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</si>
  <si>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</si>
  <si>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</si>
  <si>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</si>
  <si>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</si>
  <si>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</si>
  <si>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</si>
  <si>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</si>
  <si>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</si>
  <si>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</si>
  <si>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</si>
  <si>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</si>
  <si>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</si>
  <si>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</si>
  <si>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</si>
  <si>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</si>
  <si>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</si>
  <si>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</si>
  <si>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</si>
  <si>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</si>
  <si>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</si>
  <si>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</si>
  <si>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</si>
  <si>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</si>
  <si>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</si>
  <si>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</si>
  <si>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</si>
  <si>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</si>
  <si>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</si>
  <si>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</si>
  <si>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</si>
  <si>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</si>
  <si>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</si>
  <si>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</si>
  <si>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</si>
  <si>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</si>
  <si>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</si>
  <si>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</si>
  <si>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</si>
  <si>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</si>
  <si>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</si>
  <si>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</si>
  <si>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</si>
  <si>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</si>
  <si>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</si>
  <si>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</si>
  <si>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</si>
  <si>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</si>
  <si>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</si>
  <si>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</si>
  <si>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</si>
  <si>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</si>
  <si>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</si>
  <si>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</si>
  <si>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</si>
  <si>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</si>
  <si>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Pasivo No Corriente</t>
  </si>
  <si>
    <t>Gastos por obligaciones con instituciones financieras</t>
  </si>
  <si>
    <t>Obligaciones por Operaciones de Titularización de Activos</t>
  </si>
  <si>
    <t>Préstamos y Sobregiros con Bancos Locales</t>
  </si>
  <si>
    <t>Porción Corriente de Pasivos a Largo Plazo</t>
  </si>
  <si>
    <t>Préstamos Bancarios de Largo Plazo</t>
  </si>
  <si>
    <t>Valores y Bienes propios cedidos en garantía</t>
  </si>
  <si>
    <t>Contracuenta de Valores y Bienes propios cedidos en garantía</t>
  </si>
  <si>
    <t>Periodo del 1 de enero al 30 de noviembre de 2024</t>
  </si>
  <si>
    <t>Balance General al 31 de enero de 2025</t>
  </si>
  <si>
    <t>Periodo del 1 al 31 de enero de 2025</t>
  </si>
  <si>
    <t>Utilidad antes de Reserva Legal e Impuestos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</si>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</sst>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4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view="pageBreakPreview" topLeftCell="B68" zoomScale="130" zoomScaleNormal="100" zoomScaleSheetLayoutView="130" workbookViewId="0">
      <selection activeCell="B75" sqref="B75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hidden="1" customWidth="1"/>
    <col min="5" max="5" width="14.42578125" customWidth="1"/>
    <col min="6" max="6" width="11.42578125" hidden="1" customWidth="1"/>
    <col min="7" max="7" width="14.7109375" hidden="1" customWidth="1"/>
    <col min="8" max="8" width="13.7109375" customWidth="1"/>
    <col min="10" max="10" width="13" customWidth="1"/>
  </cols>
  <sheetData>
    <row r="1" spans="1:7">
      <c r="B1" s="17" t="s">
        <v>0</v>
      </c>
      <c r="C1" s="17"/>
      <c r="D1" s="17"/>
      <c r="E1" s="17"/>
    </row>
    <row r="2" spans="1:7">
      <c r="B2" s="17" t="s">
        <v>25</v>
      </c>
      <c r="C2" s="17"/>
      <c r="D2" s="17"/>
      <c r="E2" s="17"/>
    </row>
    <row r="3" spans="1:7">
      <c r="B3" s="17" t="s">
        <v>36</v>
      </c>
      <c r="C3" s="17"/>
      <c r="D3" s="17"/>
      <c r="E3" s="17"/>
    </row>
    <row r="4" spans="1:7">
      <c r="B4" s="17" t="s">
        <v>96</v>
      </c>
      <c r="C4" s="17"/>
      <c r="D4" s="17"/>
      <c r="E4" s="17"/>
    </row>
    <row r="5" spans="1:7">
      <c r="B5" s="17" t="s">
        <v>99</v>
      </c>
      <c r="C5" s="17"/>
      <c r="D5" s="17"/>
      <c r="E5" s="17"/>
    </row>
    <row r="6" spans="1:7" ht="7.5" customHeight="1">
      <c r="D6" s="1"/>
    </row>
    <row r="7" spans="1:7" ht="12" customHeight="1">
      <c r="A7">
        <v>1</v>
      </c>
      <c r="B7" s="2" t="s">
        <v>3</v>
      </c>
      <c r="C7" s="2"/>
    </row>
    <row r="8" spans="1:7" ht="12" customHeight="1">
      <c r="A8">
        <v>11</v>
      </c>
      <c r="B8" s="1" t="s">
        <v>4</v>
      </c>
      <c r="C8" s="1"/>
      <c r="D8" s="3"/>
    </row>
    <row r="9" spans="1:7" ht="12" customHeight="1">
      <c r="A9">
        <v>110</v>
      </c>
      <c r="B9" t="s">
        <v>23</v>
      </c>
      <c r="D9" s="3">
        <v>250</v>
      </c>
      <c r="E9" s="3">
        <f>ROUND((D9/1000),2)</f>
        <v>0.25</v>
      </c>
      <c r="G9" s="3">
        <v>0.25</v>
      </c>
    </row>
    <row r="10" spans="1:7" ht="12" customHeight="1">
      <c r="A10">
        <v>111</v>
      </c>
      <c r="B10" t="s">
        <v>24</v>
      </c>
      <c r="D10" s="3">
        <v>53132.17</v>
      </c>
      <c r="E10" s="3">
        <f t="shared" ref="E10:E72" si="0">ROUND((D10/1000),2)</f>
        <v>53.13</v>
      </c>
      <c r="G10" s="3">
        <v>53.13</v>
      </c>
    </row>
    <row r="11" spans="1:7" ht="12" customHeight="1">
      <c r="A11">
        <v>113</v>
      </c>
      <c r="B11" t="s">
        <v>22</v>
      </c>
      <c r="D11" s="3">
        <v>1832249.73</v>
      </c>
      <c r="E11" s="3">
        <f>ROUND((D11/1000),2)</f>
        <v>1832.25</v>
      </c>
      <c r="G11" s="3">
        <v>1832.25</v>
      </c>
    </row>
    <row r="12" spans="1:7" ht="12" customHeight="1">
      <c r="B12" t="s">
        <v>41</v>
      </c>
      <c r="D12" s="3">
        <v>158828.03</v>
      </c>
      <c r="E12" s="3">
        <f t="shared" si="0"/>
        <v>158.83000000000001</v>
      </c>
      <c r="G12" s="3">
        <v>158.83000000000001</v>
      </c>
    </row>
    <row r="13" spans="1:7" ht="12" hidden="1" customHeight="1">
      <c r="B13" t="s">
        <v>42</v>
      </c>
      <c r="D13" s="3"/>
      <c r="E13" s="3">
        <f t="shared" si="0"/>
        <v>0</v>
      </c>
      <c r="G13" s="3">
        <v>0</v>
      </c>
    </row>
    <row r="14" spans="1:7" ht="12" customHeight="1">
      <c r="A14">
        <v>117</v>
      </c>
      <c r="B14" t="s">
        <v>21</v>
      </c>
      <c r="D14" s="3">
        <v>1553.43</v>
      </c>
      <c r="E14" s="3">
        <f t="shared" si="0"/>
        <v>1.55</v>
      </c>
      <c r="G14" s="3">
        <v>1.55</v>
      </c>
    </row>
    <row r="15" spans="1:7" ht="12" customHeight="1">
      <c r="A15">
        <v>118</v>
      </c>
      <c r="B15" t="s">
        <v>20</v>
      </c>
      <c r="D15" s="3">
        <v>44871.58</v>
      </c>
      <c r="E15" s="3">
        <f t="shared" si="0"/>
        <v>44.87</v>
      </c>
      <c r="G15" s="3">
        <v>44.87</v>
      </c>
    </row>
    <row r="16" spans="1:7" ht="11.25" customHeight="1">
      <c r="A16">
        <v>119</v>
      </c>
      <c r="B16" t="s">
        <v>19</v>
      </c>
      <c r="D16" s="4">
        <v>12848.73</v>
      </c>
      <c r="E16" s="4">
        <f t="shared" si="0"/>
        <v>12.85</v>
      </c>
      <c r="G16" s="4">
        <v>12.85</v>
      </c>
    </row>
    <row r="17" spans="1:7" ht="15" customHeight="1">
      <c r="B17" s="1"/>
      <c r="C17" s="1"/>
      <c r="D17" s="8">
        <f>SUM(D9:D16)</f>
        <v>2103733.67</v>
      </c>
      <c r="E17" s="8">
        <f t="shared" si="0"/>
        <v>2103.73</v>
      </c>
      <c r="G17" s="8">
        <f>SUM(G9:G16)</f>
        <v>2103.73</v>
      </c>
    </row>
    <row r="18" spans="1:7" ht="12" customHeight="1">
      <c r="A18">
        <v>12</v>
      </c>
      <c r="B18" s="1" t="s">
        <v>5</v>
      </c>
      <c r="C18" s="1"/>
      <c r="D18" s="3"/>
      <c r="E18" s="3"/>
      <c r="G18" s="3"/>
    </row>
    <row r="19" spans="1:7" ht="12" customHeight="1">
      <c r="A19">
        <v>120</v>
      </c>
      <c r="B19" t="s">
        <v>6</v>
      </c>
      <c r="D19" s="3">
        <v>1699554.77</v>
      </c>
      <c r="E19" s="3">
        <f t="shared" si="0"/>
        <v>1699.55</v>
      </c>
      <c r="G19" s="3">
        <v>1699.55</v>
      </c>
    </row>
    <row r="20" spans="1:7" ht="12" customHeight="1">
      <c r="A20">
        <v>121</v>
      </c>
      <c r="B20" t="s">
        <v>7</v>
      </c>
      <c r="D20" s="3">
        <v>52577.62</v>
      </c>
      <c r="E20" s="3">
        <f t="shared" si="0"/>
        <v>52.58</v>
      </c>
      <c r="G20" s="3">
        <v>52.58</v>
      </c>
    </row>
    <row r="21" spans="1:7" ht="12" customHeight="1">
      <c r="B21" t="s">
        <v>63</v>
      </c>
      <c r="C21" s="14"/>
      <c r="D21" s="3">
        <v>2452.8000000000002</v>
      </c>
      <c r="E21" s="3">
        <f t="shared" si="0"/>
        <v>2.4500000000000002</v>
      </c>
      <c r="G21" s="3">
        <v>2.4500000000000002</v>
      </c>
    </row>
    <row r="22" spans="1:7" ht="12" customHeight="1">
      <c r="A22">
        <v>125</v>
      </c>
      <c r="B22" t="s">
        <v>8</v>
      </c>
      <c r="D22" s="4">
        <v>1046.9100000000001</v>
      </c>
      <c r="E22" s="4">
        <f t="shared" si="0"/>
        <v>1.05</v>
      </c>
      <c r="G22" s="4">
        <v>1.05</v>
      </c>
    </row>
    <row r="23" spans="1:7" ht="13.5" customHeight="1">
      <c r="B23" s="1"/>
      <c r="C23" s="1"/>
      <c r="D23" s="8">
        <f>SUM(D19:D22)</f>
        <v>1755632.1</v>
      </c>
      <c r="E23" s="8">
        <f t="shared" si="0"/>
        <v>1755.63</v>
      </c>
      <c r="G23" s="8">
        <f>SUM(G19:G22)</f>
        <v>1755.6299999999999</v>
      </c>
    </row>
    <row r="24" spans="1:7" ht="15" customHeight="1" thickBot="1">
      <c r="B24" s="1" t="s">
        <v>9</v>
      </c>
      <c r="C24" s="1"/>
      <c r="D24" s="7">
        <f>D17+D23</f>
        <v>3859365.77</v>
      </c>
      <c r="E24" s="7">
        <f>ROUND((D24/1000),2)-0.01</f>
        <v>3859.3599999999997</v>
      </c>
      <c r="G24" s="7">
        <f>+G23+G17</f>
        <v>3859.3599999999997</v>
      </c>
    </row>
    <row r="25" spans="1:7" ht="12" customHeight="1">
      <c r="A25">
        <v>2</v>
      </c>
      <c r="B25" s="2" t="s">
        <v>10</v>
      </c>
      <c r="C25" s="2"/>
      <c r="D25" s="3"/>
      <c r="E25" s="3"/>
      <c r="G25" s="3"/>
    </row>
    <row r="26" spans="1:7" ht="12" customHeight="1">
      <c r="A26">
        <v>21</v>
      </c>
      <c r="B26" s="1" t="s">
        <v>11</v>
      </c>
      <c r="C26" s="1"/>
      <c r="D26" s="3"/>
      <c r="E26" s="3"/>
      <c r="G26" s="3"/>
    </row>
    <row r="27" spans="1:7" ht="12" customHeight="1">
      <c r="B27" t="s">
        <v>90</v>
      </c>
      <c r="C27" s="1"/>
      <c r="D27" s="3">
        <v>1882.16</v>
      </c>
      <c r="E27" s="3">
        <f t="shared" si="0"/>
        <v>1.88</v>
      </c>
      <c r="G27" s="3">
        <v>1.88</v>
      </c>
    </row>
    <row r="28" spans="1:7" ht="12" customHeight="1">
      <c r="A28">
        <v>213</v>
      </c>
      <c r="B28" t="s">
        <v>91</v>
      </c>
      <c r="D28" s="3">
        <v>87781.16</v>
      </c>
      <c r="E28" s="3">
        <f t="shared" si="0"/>
        <v>87.78</v>
      </c>
      <c r="G28" s="3">
        <v>87.78</v>
      </c>
    </row>
    <row r="29" spans="1:7" ht="12" hidden="1" customHeight="1">
      <c r="B29" t="s">
        <v>89</v>
      </c>
      <c r="D29" s="3">
        <v>0</v>
      </c>
      <c r="E29" s="3"/>
      <c r="G29" s="3"/>
    </row>
    <row r="30" spans="1:7" ht="12" customHeight="1">
      <c r="B30" t="s">
        <v>18</v>
      </c>
      <c r="D30" s="3">
        <v>60587.35</v>
      </c>
      <c r="E30" s="3">
        <f t="shared" si="0"/>
        <v>60.59</v>
      </c>
      <c r="G30" s="3">
        <v>60.59</v>
      </c>
    </row>
    <row r="31" spans="1:7" ht="12" hidden="1" customHeight="1">
      <c r="B31" t="s">
        <v>17</v>
      </c>
      <c r="D31" s="3">
        <v>0</v>
      </c>
      <c r="E31" s="3">
        <f t="shared" si="0"/>
        <v>0</v>
      </c>
      <c r="G31" s="3">
        <v>0</v>
      </c>
    </row>
    <row r="32" spans="1:7" ht="12" customHeight="1">
      <c r="A32">
        <v>214</v>
      </c>
      <c r="B32" t="s">
        <v>43</v>
      </c>
      <c r="D32" s="3">
        <v>167064.94</v>
      </c>
      <c r="E32" s="3">
        <f t="shared" si="0"/>
        <v>167.06</v>
      </c>
      <c r="G32" s="3">
        <v>167.06</v>
      </c>
    </row>
    <row r="33" spans="1:7" ht="12" hidden="1" customHeight="1">
      <c r="B33" t="s">
        <v>66</v>
      </c>
      <c r="D33" s="3">
        <v>0</v>
      </c>
      <c r="E33" s="3">
        <f t="shared" si="0"/>
        <v>0</v>
      </c>
      <c r="G33" s="3">
        <v>0</v>
      </c>
    </row>
    <row r="34" spans="1:7" ht="12" customHeight="1">
      <c r="D34" s="8">
        <f>SUM(D27:D33)</f>
        <v>317315.61</v>
      </c>
      <c r="E34" s="8">
        <f>ROUND((D34/1000),2)-0.01</f>
        <v>317.31</v>
      </c>
      <c r="G34" s="8">
        <f>SUM(G27:G33)</f>
        <v>317.31</v>
      </c>
    </row>
    <row r="35" spans="1:7" ht="12" customHeight="1">
      <c r="B35" s="1" t="s">
        <v>87</v>
      </c>
      <c r="D35" s="3"/>
      <c r="E35" s="3"/>
      <c r="G35" s="3"/>
    </row>
    <row r="36" spans="1:7" ht="12" customHeight="1">
      <c r="B36" t="s">
        <v>92</v>
      </c>
      <c r="D36" s="3">
        <v>1295995.6499999999</v>
      </c>
      <c r="E36" s="3">
        <f t="shared" si="0"/>
        <v>1296</v>
      </c>
      <c r="G36" s="3">
        <v>1296</v>
      </c>
    </row>
    <row r="37" spans="1:7" ht="12" customHeight="1">
      <c r="D37" s="8">
        <f>+D36</f>
        <v>1295995.6499999999</v>
      </c>
      <c r="E37" s="8">
        <f t="shared" si="0"/>
        <v>1296</v>
      </c>
      <c r="G37" s="8">
        <f>+G36</f>
        <v>1296</v>
      </c>
    </row>
    <row r="38" spans="1:7" ht="13.5" customHeight="1">
      <c r="B38" s="1" t="s">
        <v>59</v>
      </c>
      <c r="C38" s="1"/>
      <c r="D38" s="8">
        <f>+D37+D34</f>
        <v>1613311.2599999998</v>
      </c>
      <c r="E38" s="8">
        <f t="shared" si="0"/>
        <v>1613.31</v>
      </c>
      <c r="G38" s="8">
        <f>+G37+G34</f>
        <v>1613.31</v>
      </c>
    </row>
    <row r="39" spans="1:7" ht="12" customHeight="1">
      <c r="A39">
        <v>3</v>
      </c>
      <c r="B39" s="1" t="s">
        <v>12</v>
      </c>
      <c r="C39" s="1"/>
      <c r="D39" s="3"/>
      <c r="E39" s="3"/>
      <c r="G39" s="3"/>
    </row>
    <row r="40" spans="1:7" ht="12" customHeight="1">
      <c r="A40">
        <v>31</v>
      </c>
      <c r="B40" s="1" t="s">
        <v>1</v>
      </c>
      <c r="C40" s="1"/>
      <c r="D40" s="3"/>
      <c r="E40" s="3"/>
      <c r="G40" s="3"/>
    </row>
    <row r="41" spans="1:7" ht="12" customHeight="1">
      <c r="A41">
        <v>310</v>
      </c>
      <c r="B41" t="s">
        <v>13</v>
      </c>
      <c r="D41" s="3">
        <v>1400000</v>
      </c>
      <c r="E41" s="3">
        <f t="shared" si="0"/>
        <v>1400</v>
      </c>
      <c r="G41" s="3">
        <v>1400</v>
      </c>
    </row>
    <row r="42" spans="1:7" ht="12" customHeight="1">
      <c r="B42" s="1" t="s">
        <v>51</v>
      </c>
      <c r="C42" s="1"/>
      <c r="D42" s="3"/>
      <c r="E42" s="3"/>
      <c r="G42" s="3"/>
    </row>
    <row r="43" spans="1:7" ht="12" customHeight="1">
      <c r="B43" t="s">
        <v>51</v>
      </c>
      <c r="D43" s="3">
        <v>280000</v>
      </c>
      <c r="E43" s="3">
        <f t="shared" si="0"/>
        <v>280</v>
      </c>
      <c r="G43" s="3">
        <v>280</v>
      </c>
    </row>
    <row r="44" spans="1:7" ht="12" hidden="1" customHeight="1">
      <c r="B44" s="1" t="s">
        <v>2</v>
      </c>
      <c r="C44" s="1"/>
      <c r="D44" s="3"/>
      <c r="E44" s="3"/>
      <c r="G44" s="3"/>
    </row>
    <row r="45" spans="1:7" ht="12" hidden="1" customHeight="1">
      <c r="B45" t="s">
        <v>52</v>
      </c>
      <c r="D45" s="3">
        <v>0</v>
      </c>
      <c r="E45" s="3">
        <f t="shared" si="0"/>
        <v>0</v>
      </c>
      <c r="G45" s="3">
        <v>0</v>
      </c>
    </row>
    <row r="46" spans="1:7" ht="12" customHeight="1">
      <c r="A46">
        <v>34</v>
      </c>
      <c r="B46" s="1" t="s">
        <v>14</v>
      </c>
      <c r="C46" s="1"/>
      <c r="D46" s="3"/>
      <c r="E46" s="3"/>
      <c r="G46" s="3"/>
    </row>
    <row r="47" spans="1:7" ht="12" customHeight="1">
      <c r="B47" t="s">
        <v>44</v>
      </c>
      <c r="D47" s="3">
        <v>550682.74</v>
      </c>
      <c r="E47" s="3">
        <f t="shared" si="0"/>
        <v>550.67999999999995</v>
      </c>
      <c r="G47" s="3">
        <v>550.67999999999995</v>
      </c>
    </row>
    <row r="48" spans="1:7" ht="12" customHeight="1">
      <c r="A48">
        <v>341</v>
      </c>
      <c r="B48" t="s">
        <v>15</v>
      </c>
      <c r="D48" s="4">
        <v>15371.8</v>
      </c>
      <c r="E48" s="4">
        <f t="shared" si="0"/>
        <v>15.37</v>
      </c>
      <c r="G48" s="4">
        <v>15.37</v>
      </c>
    </row>
    <row r="49" spans="2:10" ht="13.5" customHeight="1">
      <c r="D49" s="3">
        <f>SUM(D47:D48)</f>
        <v>566054.54</v>
      </c>
      <c r="E49" s="3">
        <f t="shared" si="0"/>
        <v>566.04999999999995</v>
      </c>
      <c r="G49" s="3">
        <f>+G48+G47</f>
        <v>566.04999999999995</v>
      </c>
    </row>
    <row r="50" spans="2:10" ht="13.5" customHeight="1">
      <c r="B50" s="1" t="s">
        <v>60</v>
      </c>
      <c r="C50" s="1"/>
      <c r="D50" s="6">
        <f>SUM(D41:D48)</f>
        <v>2246054.54</v>
      </c>
      <c r="E50" s="6">
        <f t="shared" si="0"/>
        <v>2246.0500000000002</v>
      </c>
      <c r="G50" s="6">
        <f>SUM(G41:G48)</f>
        <v>2246.0499999999997</v>
      </c>
    </row>
    <row r="51" spans="2:10" ht="15" customHeight="1" thickBot="1">
      <c r="B51" s="1" t="s">
        <v>16</v>
      </c>
      <c r="C51" s="1"/>
      <c r="D51" s="7">
        <f>D38+D50</f>
        <v>3859365.8</v>
      </c>
      <c r="E51" s="7">
        <f t="shared" si="0"/>
        <v>3859.37</v>
      </c>
      <c r="G51" s="7">
        <v>3859.37</v>
      </c>
      <c r="H51" s="10"/>
      <c r="I51" s="10"/>
      <c r="J51" s="3"/>
    </row>
    <row r="52" spans="2:10" ht="6.75" customHeight="1">
      <c r="B52" s="1"/>
      <c r="C52" s="1"/>
      <c r="D52" s="5"/>
      <c r="E52" s="5"/>
      <c r="G52" s="5"/>
    </row>
    <row r="53" spans="2:10" ht="12" customHeight="1">
      <c r="B53" s="1" t="s">
        <v>53</v>
      </c>
      <c r="C53" s="1"/>
      <c r="D53" s="5"/>
      <c r="E53" s="5"/>
      <c r="G53" s="5"/>
    </row>
    <row r="54" spans="2:10">
      <c r="B54" s="1" t="s">
        <v>54</v>
      </c>
      <c r="C54" s="1"/>
      <c r="D54" s="5"/>
      <c r="E54" s="5"/>
      <c r="G54" s="5"/>
    </row>
    <row r="55" spans="2:10">
      <c r="B55" t="s">
        <v>77</v>
      </c>
      <c r="C55" s="1"/>
      <c r="D55" s="3">
        <v>73400.89</v>
      </c>
      <c r="E55" s="3">
        <f t="shared" si="0"/>
        <v>73.400000000000006</v>
      </c>
      <c r="G55" s="3">
        <v>73.400000000000006</v>
      </c>
    </row>
    <row r="56" spans="2:10" hidden="1">
      <c r="B56" t="s">
        <v>61</v>
      </c>
      <c r="C56" s="1"/>
      <c r="D56" s="3">
        <v>0</v>
      </c>
      <c r="E56" s="3">
        <f t="shared" si="0"/>
        <v>0</v>
      </c>
      <c r="G56" s="3">
        <v>0</v>
      </c>
    </row>
    <row r="57" spans="2:10">
      <c r="B57" t="s">
        <v>55</v>
      </c>
      <c r="D57" s="3">
        <v>138135617.18000001</v>
      </c>
      <c r="E57" s="3">
        <f t="shared" si="0"/>
        <v>138135.62</v>
      </c>
      <c r="G57" s="3">
        <v>138135.62</v>
      </c>
    </row>
    <row r="58" spans="2:10" ht="13.5" customHeight="1">
      <c r="B58" s="1"/>
      <c r="C58" s="1"/>
      <c r="D58" s="8">
        <f>SUM(D55:D57)</f>
        <v>138209018.06999999</v>
      </c>
      <c r="E58" s="8">
        <f t="shared" si="0"/>
        <v>138209.01999999999</v>
      </c>
      <c r="G58" s="8">
        <f>+G57+G55</f>
        <v>138209.01999999999</v>
      </c>
    </row>
    <row r="59" spans="2:10" ht="9.75" customHeight="1">
      <c r="B59" s="1" t="s">
        <v>71</v>
      </c>
      <c r="C59" s="1"/>
      <c r="D59" s="5"/>
      <c r="E59" s="5"/>
      <c r="G59" s="5"/>
    </row>
    <row r="60" spans="2:10" ht="15" customHeight="1">
      <c r="B60" t="s">
        <v>93</v>
      </c>
      <c r="C60" s="1"/>
      <c r="D60" s="3">
        <v>1296000</v>
      </c>
      <c r="E60" s="3">
        <f t="shared" si="0"/>
        <v>1296</v>
      </c>
      <c r="G60" s="3">
        <v>1296</v>
      </c>
    </row>
    <row r="61" spans="2:10" ht="5.25" customHeight="1">
      <c r="C61" s="1"/>
      <c r="D61" s="3"/>
      <c r="E61" s="3"/>
      <c r="G61" s="3"/>
    </row>
    <row r="62" spans="2:10" ht="14.25" customHeight="1">
      <c r="B62" s="1" t="s">
        <v>72</v>
      </c>
      <c r="C62" s="1"/>
      <c r="D62" s="8">
        <f>+D58+D60</f>
        <v>139505018.06999999</v>
      </c>
      <c r="E62" s="8">
        <f t="shared" si="0"/>
        <v>139505.01999999999</v>
      </c>
      <c r="G62" s="8">
        <f>+G60+G58</f>
        <v>139505.01999999999</v>
      </c>
    </row>
    <row r="63" spans="2:10" ht="13.5" customHeight="1">
      <c r="B63" s="1"/>
      <c r="C63" s="1"/>
      <c r="D63" s="5"/>
      <c r="E63" s="5"/>
      <c r="G63" s="5"/>
    </row>
    <row r="64" spans="2:10" ht="12" customHeight="1">
      <c r="B64" s="1" t="s">
        <v>56</v>
      </c>
      <c r="C64" s="1"/>
    </row>
    <row r="65" spans="2:7" ht="12" customHeight="1">
      <c r="B65" s="1" t="s">
        <v>57</v>
      </c>
      <c r="C65" s="1"/>
      <c r="D65" s="3"/>
      <c r="E65" s="3"/>
      <c r="G65" s="3"/>
    </row>
    <row r="66" spans="2:7">
      <c r="B66" t="s">
        <v>78</v>
      </c>
      <c r="C66" s="1"/>
      <c r="D66" s="3">
        <f>+D55</f>
        <v>73400.89</v>
      </c>
      <c r="E66" s="3">
        <f t="shared" si="0"/>
        <v>73.400000000000006</v>
      </c>
      <c r="G66" s="3">
        <v>73.400000000000006</v>
      </c>
    </row>
    <row r="67" spans="2:7" hidden="1">
      <c r="B67" t="s">
        <v>62</v>
      </c>
      <c r="D67" s="3">
        <f>+D56</f>
        <v>0</v>
      </c>
      <c r="E67" s="3">
        <f t="shared" si="0"/>
        <v>0</v>
      </c>
      <c r="G67" s="3">
        <v>0</v>
      </c>
    </row>
    <row r="68" spans="2:7">
      <c r="B68" t="s">
        <v>58</v>
      </c>
      <c r="D68" s="3">
        <f>+D57</f>
        <v>138135617.18000001</v>
      </c>
      <c r="E68" s="3">
        <f t="shared" si="0"/>
        <v>138135.62</v>
      </c>
      <c r="G68" s="3">
        <v>138135.62</v>
      </c>
    </row>
    <row r="69" spans="2:7" ht="15" customHeight="1">
      <c r="B69" s="1"/>
      <c r="C69" s="1"/>
      <c r="D69" s="8">
        <f>SUM(D66:D68)</f>
        <v>138209018.06999999</v>
      </c>
      <c r="E69" s="8">
        <f t="shared" si="0"/>
        <v>138209.01999999999</v>
      </c>
      <c r="G69" s="8">
        <v>138209.01999999999</v>
      </c>
    </row>
    <row r="70" spans="2:7" ht="14.25" customHeight="1">
      <c r="B70" s="1" t="s">
        <v>74</v>
      </c>
      <c r="C70" s="1"/>
      <c r="D70" s="5"/>
      <c r="E70" s="5"/>
      <c r="G70" s="5"/>
    </row>
    <row r="71" spans="2:7">
      <c r="B71" t="s">
        <v>94</v>
      </c>
      <c r="C71" s="1"/>
      <c r="D71" s="3">
        <f>+D60</f>
        <v>1296000</v>
      </c>
      <c r="E71" s="3">
        <f t="shared" si="0"/>
        <v>1296</v>
      </c>
      <c r="G71" s="3">
        <v>1296</v>
      </c>
    </row>
    <row r="72" spans="2:7">
      <c r="B72" s="1" t="s">
        <v>73</v>
      </c>
      <c r="C72" s="1"/>
      <c r="D72" s="8">
        <f>SUM(D69:D71)</f>
        <v>139505018.06999999</v>
      </c>
      <c r="E72" s="8">
        <f t="shared" si="0"/>
        <v>139505.01999999999</v>
      </c>
      <c r="G72" s="8">
        <v>139505.01999999999</v>
      </c>
    </row>
    <row r="73" spans="2:7" ht="10.5" customHeight="1">
      <c r="D73" s="5"/>
    </row>
    <row r="74" spans="2:7" ht="10.5" customHeight="1">
      <c r="D74" s="5"/>
    </row>
    <row r="75" spans="2:7" ht="10.5" customHeight="1">
      <c r="D75" s="5"/>
    </row>
    <row r="76" spans="2:7" ht="18" customHeight="1"/>
    <row r="77" spans="2:7">
      <c r="B77" s="11" t="s">
        <v>65</v>
      </c>
      <c r="C77" t="s">
        <v>75</v>
      </c>
    </row>
    <row r="78" spans="2:7" ht="15" customHeight="1">
      <c r="B78" t="s">
        <v>64</v>
      </c>
      <c r="C78" s="18" t="s">
        <v>82</v>
      </c>
      <c r="D78" s="18"/>
      <c r="E78" s="18"/>
    </row>
    <row r="79" spans="2:7" ht="9" customHeight="1"/>
    <row r="80" spans="2:7" hidden="1">
      <c r="B80" t="s">
        <v>37</v>
      </c>
      <c r="C80" t="s">
        <v>39</v>
      </c>
    </row>
    <row r="81" spans="2:3" hidden="1">
      <c r="B81" t="s">
        <v>38</v>
      </c>
      <c r="C81" t="s">
        <v>40</v>
      </c>
    </row>
    <row r="82" spans="2:3" hidden="1"/>
  </sheetData>
  <mergeCells count="6">
    <mergeCell ref="C78:E78"/>
    <mergeCell ref="B1:E1"/>
    <mergeCell ref="B2:E2"/>
    <mergeCell ref="B3:E3"/>
    <mergeCell ref="B4:E4"/>
    <mergeCell ref="B5:E5"/>
  </mergeCells>
  <printOptions horizontalCentered="1"/>
  <pageMargins left="0.78740157480314965" right="0.78740157480314965" top="0.38" bottom="0.31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54"/>
  <sheetViews>
    <sheetView showGridLines="0" tabSelected="1" view="pageBreakPreview" topLeftCell="B1" zoomScaleNormal="95" zoomScaleSheetLayoutView="100" workbookViewId="0">
      <selection activeCell="B8" sqref="B8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5" width="13.85546875" hidden="1" customWidth="1"/>
    <col min="6" max="6" width="11.42578125" hidden="1" customWidth="1"/>
    <col min="7" max="7" width="11.42578125" customWidth="1"/>
    <col min="8" max="9" width="11.42578125" hidden="1" customWidth="1"/>
    <col min="10" max="10" width="11.42578125" customWidth="1"/>
  </cols>
  <sheetData>
    <row r="2" spans="1:9">
      <c r="B2" s="17" t="s">
        <v>0</v>
      </c>
      <c r="C2" s="17"/>
      <c r="D2" s="17"/>
      <c r="E2" s="17"/>
      <c r="F2" s="17"/>
      <c r="G2" s="17"/>
    </row>
    <row r="3" spans="1:9">
      <c r="B3" s="17" t="s">
        <v>25</v>
      </c>
      <c r="C3" s="17"/>
      <c r="D3" s="17"/>
      <c r="E3" s="17"/>
      <c r="F3" s="17"/>
      <c r="G3" s="17"/>
    </row>
    <row r="4" spans="1:9">
      <c r="B4" s="17" t="s">
        <v>36</v>
      </c>
      <c r="C4" s="17"/>
      <c r="D4" s="17"/>
      <c r="E4" s="17"/>
      <c r="F4" s="17"/>
      <c r="G4" s="17"/>
    </row>
    <row r="5" spans="1:9">
      <c r="B5" s="17" t="s">
        <v>49</v>
      </c>
      <c r="C5" s="17"/>
      <c r="D5" s="17"/>
      <c r="E5" s="17"/>
      <c r="F5" s="17"/>
      <c r="G5" s="17"/>
    </row>
    <row r="6" spans="1:9">
      <c r="B6" s="17" t="s">
        <v>97</v>
      </c>
      <c r="C6" s="17"/>
      <c r="D6" s="17"/>
      <c r="E6" s="17"/>
      <c r="F6" s="17"/>
      <c r="G6" s="17"/>
    </row>
    <row r="7" spans="1:9">
      <c r="B7" s="17" t="s">
        <v>99</v>
      </c>
      <c r="C7" s="17"/>
      <c r="D7" s="17"/>
      <c r="E7" s="17"/>
      <c r="F7" s="17"/>
      <c r="G7" s="17"/>
    </row>
    <row r="8" spans="1:9" ht="18" customHeight="1">
      <c r="B8" s="9"/>
      <c r="C8" s="9"/>
      <c r="D8" s="9"/>
      <c r="E8" s="9"/>
    </row>
    <row r="9" spans="1:9" ht="15.75">
      <c r="A9">
        <v>5</v>
      </c>
      <c r="B9" s="2" t="s">
        <v>26</v>
      </c>
      <c r="C9" s="2"/>
    </row>
    <row r="10" spans="1:9">
      <c r="A10">
        <v>51</v>
      </c>
      <c r="B10" s="1" t="s">
        <v>27</v>
      </c>
      <c r="C10" s="1"/>
      <c r="D10" s="5"/>
      <c r="E10" s="5"/>
    </row>
    <row r="11" spans="1:9">
      <c r="A11">
        <v>510</v>
      </c>
      <c r="B11" t="s">
        <v>48</v>
      </c>
      <c r="C11" s="1"/>
      <c r="D11" s="4">
        <v>95861.28</v>
      </c>
      <c r="E11" s="3"/>
      <c r="G11" s="3">
        <f>ROUND((D11/1000),2)</f>
        <v>95.86</v>
      </c>
      <c r="I11" s="3">
        <v>95.86</v>
      </c>
    </row>
    <row r="12" spans="1:9" ht="15" hidden="1" customHeight="1">
      <c r="B12" t="s">
        <v>45</v>
      </c>
      <c r="C12" s="1"/>
      <c r="D12" s="4">
        <v>0</v>
      </c>
      <c r="E12" s="3"/>
      <c r="G12" s="3">
        <f>ROUND((D12/1000),2)-0.01</f>
        <v>-0.01</v>
      </c>
      <c r="I12" s="3">
        <v>-0.01</v>
      </c>
    </row>
    <row r="13" spans="1:9" ht="14.25" customHeight="1">
      <c r="D13" s="3">
        <f>+D11+D12</f>
        <v>95861.28</v>
      </c>
      <c r="E13" s="3"/>
      <c r="G13" s="6">
        <f>ROUND((D13/1000),2)</f>
        <v>95.86</v>
      </c>
      <c r="I13" s="6">
        <f>+I11</f>
        <v>95.86</v>
      </c>
    </row>
    <row r="14" spans="1:9" ht="14.25" customHeight="1">
      <c r="D14" s="3"/>
      <c r="E14" s="3"/>
      <c r="G14" s="3"/>
      <c r="I14" s="3"/>
    </row>
    <row r="15" spans="1:9">
      <c r="A15">
        <v>4</v>
      </c>
      <c r="B15" s="1" t="s">
        <v>31</v>
      </c>
      <c r="C15" s="1"/>
    </row>
    <row r="16" spans="1:9">
      <c r="A16">
        <v>41</v>
      </c>
      <c r="B16" s="1" t="s">
        <v>30</v>
      </c>
      <c r="C16" s="1"/>
      <c r="D16" s="5"/>
      <c r="E16" s="5"/>
      <c r="G16" s="5"/>
      <c r="I16" s="5"/>
    </row>
    <row r="17" spans="1:9" hidden="1">
      <c r="A17">
        <v>410</v>
      </c>
      <c r="B17" t="s">
        <v>46</v>
      </c>
      <c r="D17" s="3">
        <v>0</v>
      </c>
      <c r="E17" s="3"/>
      <c r="G17" s="3">
        <f t="shared" ref="G17:G40" si="0">ROUND((D17/1000),2)</f>
        <v>0</v>
      </c>
      <c r="I17" s="3">
        <v>0</v>
      </c>
    </row>
    <row r="18" spans="1:9">
      <c r="A18">
        <v>411</v>
      </c>
      <c r="B18" t="s">
        <v>28</v>
      </c>
      <c r="D18" s="3">
        <v>75910.39</v>
      </c>
      <c r="E18" s="3"/>
      <c r="G18" s="3">
        <f t="shared" si="0"/>
        <v>75.91</v>
      </c>
      <c r="I18" s="3">
        <v>75.91</v>
      </c>
    </row>
    <row r="19" spans="1:9">
      <c r="A19">
        <v>412</v>
      </c>
      <c r="B19" t="s">
        <v>29</v>
      </c>
      <c r="D19" s="4">
        <v>5435.43</v>
      </c>
      <c r="E19" s="3"/>
      <c r="G19" s="4">
        <f t="shared" si="0"/>
        <v>5.44</v>
      </c>
      <c r="I19" s="4">
        <v>5.44</v>
      </c>
    </row>
    <row r="20" spans="1:9">
      <c r="D20" s="3">
        <f>SUM(D17:D19)</f>
        <v>81345.820000000007</v>
      </c>
      <c r="E20" s="3"/>
      <c r="G20" s="3">
        <f>ROUND((D20/1000),2)</f>
        <v>81.349999999999994</v>
      </c>
      <c r="I20" s="3">
        <f>+I19+I18</f>
        <v>81.349999999999994</v>
      </c>
    </row>
    <row r="21" spans="1:9" ht="15.75" thickBot="1">
      <c r="B21" s="1" t="s">
        <v>50</v>
      </c>
      <c r="C21" s="1"/>
      <c r="D21" s="7">
        <f>D13-D20</f>
        <v>14515.459999999992</v>
      </c>
      <c r="E21" s="5"/>
      <c r="G21" s="7">
        <f>ROUND((D21/1000),2)-0.01</f>
        <v>14.51</v>
      </c>
      <c r="I21" s="7">
        <f>+I13-I20</f>
        <v>14.510000000000005</v>
      </c>
    </row>
    <row r="22" spans="1:9" ht="7.5" customHeight="1">
      <c r="B22" s="1"/>
      <c r="C22" s="1"/>
      <c r="D22" s="5"/>
      <c r="E22" s="5"/>
      <c r="G22" s="5"/>
      <c r="I22" s="5"/>
    </row>
    <row r="23" spans="1:9">
      <c r="A23">
        <v>52</v>
      </c>
      <c r="B23" s="1" t="s">
        <v>32</v>
      </c>
      <c r="C23" s="1"/>
      <c r="D23" s="3"/>
      <c r="E23" s="3"/>
      <c r="G23" s="3"/>
      <c r="I23" s="3"/>
    </row>
    <row r="24" spans="1:9">
      <c r="A24">
        <v>521</v>
      </c>
      <c r="B24" t="s">
        <v>33</v>
      </c>
      <c r="D24" s="3">
        <v>10044.25</v>
      </c>
      <c r="E24" s="3"/>
      <c r="G24" s="3">
        <f t="shared" si="0"/>
        <v>10.039999999999999</v>
      </c>
      <c r="I24" s="3">
        <v>10.039999999999999</v>
      </c>
    </row>
    <row r="25" spans="1:9" ht="11.25" customHeight="1">
      <c r="D25" s="3"/>
      <c r="E25" s="3"/>
      <c r="G25" s="3"/>
      <c r="I25" s="3"/>
    </row>
    <row r="26" spans="1:9" ht="15.75" thickBot="1">
      <c r="B26" s="1" t="s">
        <v>81</v>
      </c>
      <c r="C26" s="1"/>
      <c r="D26" s="7">
        <f>D21+D24</f>
        <v>24559.709999999992</v>
      </c>
      <c r="E26" s="5"/>
      <c r="G26" s="7">
        <f>ROUND((D26/1000),2)-0.01</f>
        <v>24.549999999999997</v>
      </c>
      <c r="I26" s="7">
        <f>+I21+I24</f>
        <v>24.550000000000004</v>
      </c>
    </row>
    <row r="27" spans="1:9" ht="9" customHeight="1">
      <c r="B27" s="1"/>
      <c r="C27" s="1"/>
      <c r="D27" s="5"/>
      <c r="E27" s="5"/>
      <c r="G27" s="5"/>
      <c r="I27" s="5"/>
    </row>
    <row r="28" spans="1:9">
      <c r="A28">
        <v>42</v>
      </c>
      <c r="B28" s="1" t="s">
        <v>35</v>
      </c>
      <c r="C28" s="1"/>
      <c r="D28" s="3"/>
      <c r="E28" s="3"/>
      <c r="G28" s="3"/>
      <c r="I28" s="3"/>
    </row>
    <row r="29" spans="1:9">
      <c r="A29">
        <v>421</v>
      </c>
      <c r="B29" t="s">
        <v>34</v>
      </c>
      <c r="D29" s="3">
        <v>14.95</v>
      </c>
      <c r="E29" s="3"/>
      <c r="G29" s="3">
        <f t="shared" si="0"/>
        <v>0.01</v>
      </c>
      <c r="I29" s="3">
        <v>0.01</v>
      </c>
    </row>
    <row r="30" spans="1:9">
      <c r="B30" t="s">
        <v>88</v>
      </c>
      <c r="D30" s="3">
        <v>9172.9689999999991</v>
      </c>
      <c r="E30" s="3"/>
      <c r="G30" s="3">
        <f t="shared" si="0"/>
        <v>9.17</v>
      </c>
      <c r="I30" s="3">
        <v>9.17</v>
      </c>
    </row>
    <row r="31" spans="1:9" hidden="1">
      <c r="B31" t="s">
        <v>80</v>
      </c>
      <c r="D31" s="3">
        <v>0</v>
      </c>
      <c r="E31" s="3"/>
      <c r="G31" s="3">
        <f t="shared" si="0"/>
        <v>0</v>
      </c>
      <c r="I31" s="3">
        <v>0</v>
      </c>
    </row>
    <row r="32" spans="1:9">
      <c r="D32" s="6">
        <f>SUM(D29:D31)</f>
        <v>9187.9189999999999</v>
      </c>
      <c r="E32" s="3"/>
      <c r="G32" s="6">
        <f t="shared" si="0"/>
        <v>9.19</v>
      </c>
      <c r="I32" s="6">
        <f>+I30+I29</f>
        <v>9.18</v>
      </c>
    </row>
    <row r="33" spans="2:9" ht="9" hidden="1" customHeight="1">
      <c r="D33" s="3"/>
      <c r="E33" s="3"/>
      <c r="G33" s="3"/>
      <c r="I33" s="3"/>
    </row>
    <row r="34" spans="2:9" hidden="1">
      <c r="B34" s="1" t="s">
        <v>67</v>
      </c>
      <c r="D34" s="4">
        <f>D26-D32</f>
        <v>15371.790999999992</v>
      </c>
      <c r="E34" s="3"/>
      <c r="G34" s="4">
        <f t="shared" si="0"/>
        <v>15.37</v>
      </c>
      <c r="I34" s="4">
        <v>15.37</v>
      </c>
    </row>
    <row r="35" spans="2:9" ht="9" hidden="1" customHeight="1">
      <c r="D35" s="3"/>
      <c r="E35" s="3"/>
      <c r="G35" s="3">
        <f t="shared" si="0"/>
        <v>0</v>
      </c>
      <c r="I35" s="3">
        <v>0</v>
      </c>
    </row>
    <row r="36" spans="2:9" ht="15" hidden="1" customHeight="1">
      <c r="B36" s="1" t="s">
        <v>68</v>
      </c>
      <c r="D36" s="3"/>
      <c r="E36" s="3"/>
      <c r="G36" s="3">
        <f t="shared" si="0"/>
        <v>0</v>
      </c>
      <c r="I36" s="3">
        <v>0</v>
      </c>
    </row>
    <row r="37" spans="2:9" ht="15" hidden="1" customHeight="1">
      <c r="B37" t="s">
        <v>68</v>
      </c>
      <c r="D37" s="3">
        <v>0</v>
      </c>
      <c r="E37" s="3"/>
      <c r="G37" s="3">
        <f t="shared" si="0"/>
        <v>0</v>
      </c>
      <c r="I37" s="3">
        <v>0</v>
      </c>
    </row>
    <row r="38" spans="2:9" ht="9" hidden="1" customHeight="1">
      <c r="D38" s="3"/>
      <c r="E38" s="3"/>
      <c r="G38" s="3">
        <f t="shared" si="0"/>
        <v>0</v>
      </c>
      <c r="I38" s="3">
        <v>0</v>
      </c>
    </row>
    <row r="39" spans="2:9" ht="15" hidden="1" customHeight="1">
      <c r="B39" s="1" t="s">
        <v>76</v>
      </c>
      <c r="D39" s="3"/>
      <c r="E39" s="3"/>
      <c r="G39" s="3">
        <f t="shared" si="0"/>
        <v>0</v>
      </c>
      <c r="I39" s="3">
        <v>0</v>
      </c>
    </row>
    <row r="40" spans="2:9" hidden="1">
      <c r="B40" t="s">
        <v>76</v>
      </c>
      <c r="D40" s="3">
        <v>0</v>
      </c>
      <c r="E40" s="3"/>
      <c r="G40" s="3">
        <f t="shared" si="0"/>
        <v>0</v>
      </c>
      <c r="I40" s="3">
        <v>0</v>
      </c>
    </row>
    <row r="41" spans="2:9" ht="9" hidden="1" customHeight="1">
      <c r="D41" s="3"/>
      <c r="E41" s="3"/>
      <c r="G41" s="3"/>
      <c r="I41" s="3">
        <v>0</v>
      </c>
    </row>
    <row r="42" spans="2:9" ht="15" customHeight="1" thickBot="1">
      <c r="B42" s="1" t="s">
        <v>98</v>
      </c>
      <c r="D42" s="7">
        <f>+D34+D37-D40</f>
        <v>15371.790999999992</v>
      </c>
      <c r="E42" s="5"/>
      <c r="G42" s="7">
        <f>+G26-G32+0.01</f>
        <v>15.369999999999997</v>
      </c>
      <c r="I42" s="7">
        <f>+I26-I32</f>
        <v>15.370000000000005</v>
      </c>
    </row>
    <row r="43" spans="2:9" ht="11.25" customHeight="1">
      <c r="B43" s="1"/>
      <c r="D43" s="3"/>
      <c r="E43" s="3"/>
    </row>
    <row r="49" spans="2:7">
      <c r="B49" t="s">
        <v>65</v>
      </c>
      <c r="C49" t="s">
        <v>75</v>
      </c>
      <c r="E49" s="15"/>
    </row>
    <row r="50" spans="2:7">
      <c r="B50" t="s">
        <v>83</v>
      </c>
      <c r="C50" s="18" t="s">
        <v>82</v>
      </c>
      <c r="D50" s="18"/>
      <c r="E50" s="18"/>
      <c r="F50" s="18"/>
      <c r="G50" s="18"/>
    </row>
    <row r="53" spans="2:7" hidden="1">
      <c r="B53" t="s">
        <v>37</v>
      </c>
      <c r="C53" t="s">
        <v>39</v>
      </c>
    </row>
    <row r="54" spans="2:7" hidden="1">
      <c r="B54" t="s">
        <v>38</v>
      </c>
      <c r="C54" t="s">
        <v>40</v>
      </c>
    </row>
  </sheetData>
  <mergeCells count="7">
    <mergeCell ref="C50:G50"/>
    <mergeCell ref="B2:G2"/>
    <mergeCell ref="B3:G3"/>
    <mergeCell ref="B4:G4"/>
    <mergeCell ref="B5:G5"/>
    <mergeCell ref="B6:G6"/>
    <mergeCell ref="B7:G7"/>
  </mergeCells>
  <printOptions horizontalCentered="1"/>
  <pageMargins left="1.2204724409448819" right="0.78740157480314965" top="1.8897637795275593" bottom="0.59055118110236227" header="0.31496062992125984" footer="0.31496062992125984"/>
  <pageSetup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8"/>
  <sheetViews>
    <sheetView showGridLines="0" topLeftCell="B39" zoomScaleNormal="100" workbookViewId="0">
      <selection activeCell="D55" sqref="D55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7" t="s">
        <v>0</v>
      </c>
      <c r="C2" s="17"/>
      <c r="D2" s="17"/>
    </row>
    <row r="3" spans="1:8">
      <c r="B3" s="17" t="s">
        <v>25</v>
      </c>
      <c r="C3" s="17"/>
      <c r="D3" s="17"/>
    </row>
    <row r="4" spans="1:8">
      <c r="B4" s="17" t="s">
        <v>36</v>
      </c>
      <c r="C4" s="17"/>
      <c r="D4" s="17"/>
    </row>
    <row r="5" spans="1:8">
      <c r="B5" s="17" t="s">
        <v>49</v>
      </c>
      <c r="C5" s="17"/>
      <c r="D5" s="17"/>
    </row>
    <row r="6" spans="1:8">
      <c r="B6" s="17" t="s">
        <v>95</v>
      </c>
      <c r="C6" s="17"/>
      <c r="D6" s="17"/>
    </row>
    <row r="7" spans="1:8">
      <c r="B7" s="17" t="s">
        <v>84</v>
      </c>
      <c r="C7" s="17"/>
      <c r="D7" s="17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1539041.37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6">
        <f>SUM(D11:D12)</f>
        <v>1539041.37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158036.20000000001</v>
      </c>
    </row>
    <row r="18" spans="1:4">
      <c r="A18">
        <v>411</v>
      </c>
      <c r="B18" t="s">
        <v>28</v>
      </c>
      <c r="D18" s="3">
        <v>792735.99</v>
      </c>
    </row>
    <row r="19" spans="1:4">
      <c r="A19">
        <v>412</v>
      </c>
      <c r="B19" t="s">
        <v>29</v>
      </c>
      <c r="D19" s="4">
        <v>38993.65</v>
      </c>
    </row>
    <row r="20" spans="1:4">
      <c r="D20" s="3">
        <f>SUM(D17:D19)</f>
        <v>989765.84</v>
      </c>
    </row>
    <row r="21" spans="1:4" ht="15.75" thickBot="1">
      <c r="B21" s="1" t="s">
        <v>50</v>
      </c>
      <c r="C21" s="1"/>
      <c r="D21" s="7">
        <f>D13-D20</f>
        <v>549275.53000000014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102384.18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651659.7100000002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651659.7100000002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317.38</v>
      </c>
    </row>
    <row r="36" spans="2:9">
      <c r="B36" t="s">
        <v>88</v>
      </c>
      <c r="D36" s="3">
        <v>39289.68</v>
      </c>
    </row>
    <row r="37" spans="2:9" hidden="1">
      <c r="B37" t="s">
        <v>80</v>
      </c>
      <c r="D37" s="3">
        <v>0</v>
      </c>
    </row>
    <row r="38" spans="2:9" ht="8.25" hidden="1" customHeight="1"/>
    <row r="39" spans="2:9" ht="15.75" customHeight="1" thickBot="1">
      <c r="B39" s="1" t="s">
        <v>67</v>
      </c>
      <c r="D39" s="7">
        <f>D32-D35-D37-D36</f>
        <v>612052.65000000014</v>
      </c>
    </row>
    <row r="40" spans="2:9" ht="8.25" customHeight="1">
      <c r="B40" s="1"/>
    </row>
    <row r="41" spans="2:9" ht="15" hidden="1" customHeight="1">
      <c r="B41" s="1" t="s">
        <v>68</v>
      </c>
    </row>
    <row r="42" spans="2:9" ht="15" hidden="1" customHeight="1">
      <c r="B42" t="s">
        <v>68</v>
      </c>
      <c r="D42" s="3">
        <v>0</v>
      </c>
    </row>
    <row r="43" spans="2:9" ht="8.25" hidden="1" customHeight="1"/>
    <row r="44" spans="2:9" ht="12" customHeight="1">
      <c r="B44" s="1" t="s">
        <v>76</v>
      </c>
    </row>
    <row r="45" spans="2:9" ht="15" customHeight="1">
      <c r="B45" t="s">
        <v>76</v>
      </c>
      <c r="D45" s="12">
        <v>18412.03</v>
      </c>
    </row>
    <row r="46" spans="2:9" ht="8.25" customHeight="1"/>
    <row r="47" spans="2:9" ht="15.75" thickBot="1">
      <c r="B47" s="1" t="s">
        <v>86</v>
      </c>
      <c r="D47" s="7">
        <f>D39+D42-D45</f>
        <v>593640.62000000011</v>
      </c>
      <c r="E47" s="10"/>
    </row>
    <row r="53" spans="2:3">
      <c r="B53" t="s">
        <v>65</v>
      </c>
      <c r="C53" t="s">
        <v>75</v>
      </c>
    </row>
    <row r="54" spans="2:3">
      <c r="B54" t="s">
        <v>64</v>
      </c>
      <c r="C54" t="s">
        <v>85</v>
      </c>
    </row>
    <row r="57" spans="2:3" ht="15" hidden="1" customHeight="1">
      <c r="B57" t="s">
        <v>37</v>
      </c>
      <c r="C57" t="s">
        <v>39</v>
      </c>
    </row>
    <row r="58" spans="2:3" ht="15" hidden="1" customHeight="1">
      <c r="B58" t="s">
        <v>38</v>
      </c>
      <c r="C58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Gral'!Print_Area</vt:lpstr>
      <vt:lpstr>'Estado Resultados Acum'!Print_Area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2025-01-21T16:26:39Z</cp:lastPrinted>
  <dcterms:created xsi:type="dcterms:W3CDTF">2012-01-02T21:57:10Z</dcterms:created>
  <dcterms:modified xsi:type="dcterms:W3CDTF">2025-02-24T18:23:29Z</dcterms:modified>
</cp:coreProperties>
</file>