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T:\Cont. -CC-\Estados Financieros Credicampo\Estados financieros finales\Estados financieros finales - 2025\"/>
    </mc:Choice>
  </mc:AlternateContent>
  <xr:revisionPtr revIDLastSave="0" documentId="13_ncr:1_{3BEA7CA9-FABB-48EE-9F1C-E7512EF08C86}" xr6:coauthVersionLast="36" xr6:coauthVersionMax="36" xr10:uidLastSave="{00000000-0000-0000-0000-000000000000}"/>
  <bookViews>
    <workbookView xWindow="0" yWindow="0" windowWidth="25815" windowHeight="11115" tabRatio="836" xr2:uid="{D9DF5977-0235-4DC7-9CD9-852C5CA6F7DC}"/>
  </bookViews>
  <sheets>
    <sheet name="Balance G.ene25 final conta" sheetId="1" r:id="rId1"/>
    <sheet name="ER acumulado ene25 final conta" sheetId="4" r:id="rId2"/>
  </sheets>
  <definedNames>
    <definedName name="_xlnm.Print_Area" localSheetId="0">'Balance G.ene25 final conta'!$B$1:$I$50</definedName>
    <definedName name="_xlnm.Print_Area" localSheetId="1">'ER acumulado ene25 final conta'!$A$1:$U$127</definedName>
  </definedNames>
  <calcPr calcId="191029" iterateDelta="1.0000000000000001E-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H19" i="1" l="1"/>
  <c r="H20" i="1" l="1"/>
  <c r="C18" i="1" l="1"/>
  <c r="H33" i="1" l="1"/>
  <c r="U120" i="4" l="1"/>
  <c r="U115" i="4"/>
  <c r="S103" i="4"/>
  <c r="S101" i="4"/>
  <c r="S99" i="4"/>
  <c r="S97" i="4"/>
  <c r="S95" i="4"/>
  <c r="S92" i="4"/>
  <c r="S89" i="4"/>
  <c r="S54" i="4"/>
  <c r="S52" i="4"/>
  <c r="S49" i="4"/>
  <c r="S46" i="4"/>
  <c r="S44" i="4"/>
  <c r="S18" i="4"/>
  <c r="L40" i="1"/>
  <c r="L39" i="1"/>
  <c r="H36" i="1"/>
  <c r="D33" i="1"/>
  <c r="I28" i="1"/>
  <c r="D28" i="1"/>
  <c r="I25" i="1"/>
  <c r="D20" i="1"/>
  <c r="I18" i="1"/>
  <c r="D12" i="1"/>
  <c r="I12" i="1"/>
  <c r="U118" i="4" l="1"/>
  <c r="S58" i="4"/>
  <c r="S24" i="4"/>
  <c r="D38" i="1"/>
  <c r="S79" i="4"/>
  <c r="S34" i="4"/>
  <c r="S12" i="4"/>
  <c r="S65" i="4"/>
  <c r="S85" i="4"/>
  <c r="U84" i="4" s="1"/>
  <c r="S42" i="4"/>
  <c r="U56" i="4" l="1"/>
  <c r="U10" i="4"/>
  <c r="U32" i="4"/>
  <c r="U82" i="4" l="1"/>
  <c r="U105" i="4" s="1"/>
  <c r="U113" i="4" l="1"/>
  <c r="U107" i="4"/>
  <c r="U110" i="4" s="1"/>
  <c r="H35" i="1" s="1"/>
  <c r="I31" i="1" s="1"/>
  <c r="U114" i="4" l="1"/>
  <c r="I38" i="1"/>
  <c r="U116" i="4" l="1"/>
  <c r="L38" i="1"/>
  <c r="L37" i="1"/>
  <c r="U117" i="4" l="1"/>
  <c r="U119" i="4" l="1"/>
  <c r="U121" i="4" l="1"/>
</calcChain>
</file>

<file path=xl/sharedStrings.xml><?xml version="1.0" encoding="utf-8"?>
<sst xmlns="http://schemas.openxmlformats.org/spreadsheetml/2006/main" count="243" uniqueCount="223">
  <si>
    <t>SOCIEDAD COOPERATIVA DE AHORRO Y CRÉDITO CREDICAMPO DE RESPONSABILIDAD LIMITADA DE CAPITAL VARIABLE</t>
  </si>
  <si>
    <t>BALANCE DE SITUACIÓN FINANCIERA</t>
  </si>
  <si>
    <t>(Expresado en dólares estadounidenses)</t>
  </si>
  <si>
    <t>ACTIVO</t>
  </si>
  <si>
    <t>PASIVO Y PATRIMONIO</t>
  </si>
  <si>
    <t>Activos de intermediación</t>
  </si>
  <si>
    <t>Pasivos de intermediación</t>
  </si>
  <si>
    <t xml:space="preserve">111  </t>
  </si>
  <si>
    <t>Fondos disponibles</t>
  </si>
  <si>
    <t xml:space="preserve">211  </t>
  </si>
  <si>
    <t>Depósitos</t>
  </si>
  <si>
    <t xml:space="preserve">112  </t>
  </si>
  <si>
    <t>Adquisición temporal de documentos</t>
  </si>
  <si>
    <t xml:space="preserve">212  </t>
  </si>
  <si>
    <t>Préstamos</t>
  </si>
  <si>
    <t xml:space="preserve">113  </t>
  </si>
  <si>
    <t>Inversiones financieras</t>
  </si>
  <si>
    <t xml:space="preserve">213  </t>
  </si>
  <si>
    <t>Obligaciones a la vista</t>
  </si>
  <si>
    <t>114-1149</t>
  </si>
  <si>
    <t>Intereses por cobrar</t>
  </si>
  <si>
    <t xml:space="preserve">214  </t>
  </si>
  <si>
    <t>Provisión para incobrabilidad de préstamos</t>
  </si>
  <si>
    <t xml:space="preserve">215  </t>
  </si>
  <si>
    <t>Otros pasivos</t>
  </si>
  <si>
    <t xml:space="preserve">1149  </t>
  </si>
  <si>
    <t xml:space="preserve">216  </t>
  </si>
  <si>
    <t>Cuentas por pagar</t>
  </si>
  <si>
    <t>Otros activos</t>
  </si>
  <si>
    <t>Impuesto sobre la renta por pagar</t>
  </si>
  <si>
    <t>Propiedades de inversión</t>
  </si>
  <si>
    <t>Retenciones</t>
  </si>
  <si>
    <t>Gastos pagados por anticipado y cargos diferidos</t>
  </si>
  <si>
    <t>Provisiones</t>
  </si>
  <si>
    <t xml:space="preserve">121  </t>
  </si>
  <si>
    <t>Cuentas por cobrar</t>
  </si>
  <si>
    <t xml:space="preserve">221  </t>
  </si>
  <si>
    <t>Créditos diferidos</t>
  </si>
  <si>
    <t xml:space="preserve">122  </t>
  </si>
  <si>
    <t xml:space="preserve">222  </t>
  </si>
  <si>
    <t>Obligaciones convertibles en acciones</t>
  </si>
  <si>
    <t>Acciones preferidas</t>
  </si>
  <si>
    <t xml:space="preserve">123  </t>
  </si>
  <si>
    <t>Propiedad, planta y equipo</t>
  </si>
  <si>
    <t xml:space="preserve">223  </t>
  </si>
  <si>
    <t>Deuda subordinada</t>
  </si>
  <si>
    <t>No depreciables</t>
  </si>
  <si>
    <t>Deuda subordinada a plazo fijo</t>
  </si>
  <si>
    <t>Depreciables</t>
  </si>
  <si>
    <t>Amortizables</t>
  </si>
  <si>
    <t>Patrimonio</t>
  </si>
  <si>
    <t>Capital social</t>
  </si>
  <si>
    <t>Inversiones permanentes</t>
  </si>
  <si>
    <t>Reservas de capital</t>
  </si>
  <si>
    <t>Resultados de ejercicios anteriores</t>
  </si>
  <si>
    <t xml:space="preserve">124  </t>
  </si>
  <si>
    <t xml:space="preserve">224  </t>
  </si>
  <si>
    <t>Resultados del presente ejercicio</t>
  </si>
  <si>
    <t>Utilidades no distribuibles</t>
  </si>
  <si>
    <t>Revaluaciones</t>
  </si>
  <si>
    <t>TOTAL ACTIVOS</t>
  </si>
  <si>
    <t>TOTAL PASIVO Y PATRIMONIO</t>
  </si>
  <si>
    <t>CUENTAS DE ORDEN SALDO DEUDOR</t>
  </si>
  <si>
    <t>CUENTAS DE ORDEN SALDO ACREEDOR</t>
  </si>
  <si>
    <t xml:space="preserve">312  </t>
  </si>
  <si>
    <t xml:space="preserve">321  </t>
  </si>
  <si>
    <t xml:space="preserve">322  </t>
  </si>
  <si>
    <t xml:space="preserve">      ____________________________</t>
  </si>
  <si>
    <t xml:space="preserve">  ___________________________</t>
  </si>
  <si>
    <t xml:space="preserve">323  </t>
  </si>
  <si>
    <t xml:space="preserve">     _________________________</t>
  </si>
  <si>
    <t xml:space="preserve">324  </t>
  </si>
  <si>
    <t xml:space="preserve">    Presidente Junta Directiva</t>
  </si>
  <si>
    <t xml:space="preserve">       Director Ejecutivo</t>
  </si>
  <si>
    <t xml:space="preserve">          Contador General</t>
  </si>
  <si>
    <t xml:space="preserve">   </t>
  </si>
  <si>
    <t>Intereses</t>
  </si>
  <si>
    <t>Del:</t>
  </si>
  <si>
    <t>al:</t>
  </si>
  <si>
    <t>INGRESOS</t>
  </si>
  <si>
    <t>INGRESOS DE OPERACIONES DE INTERMEDIACIÓN</t>
  </si>
  <si>
    <t xml:space="preserve">611001 </t>
  </si>
  <si>
    <t>Cartera de préstamos</t>
  </si>
  <si>
    <t xml:space="preserve">611002 </t>
  </si>
  <si>
    <t>Cartera de inversiones</t>
  </si>
  <si>
    <t xml:space="preserve">611003 </t>
  </si>
  <si>
    <t>Operaciones temporales con documentos</t>
  </si>
  <si>
    <t xml:space="preserve">611004 </t>
  </si>
  <si>
    <t>Intereses sobre depósitos</t>
  </si>
  <si>
    <t>INGRESOS DE OTRAS OPERACIONES</t>
  </si>
  <si>
    <t xml:space="preserve">621001 </t>
  </si>
  <si>
    <t>Operaciones en moneda extrajera</t>
  </si>
  <si>
    <t xml:space="preserve">621002 </t>
  </si>
  <si>
    <t>Servicios técnicos</t>
  </si>
  <si>
    <t xml:space="preserve">621004 </t>
  </si>
  <si>
    <t>Servicios financieros</t>
  </si>
  <si>
    <t xml:space="preserve">621005 </t>
  </si>
  <si>
    <t>Cuotas coorperativas</t>
  </si>
  <si>
    <t>INGRESOS NO OPERACIONALES</t>
  </si>
  <si>
    <t>Ingresos de ejercicios anteriores</t>
  </si>
  <si>
    <t xml:space="preserve">Utilidad en venta de activos </t>
  </si>
  <si>
    <t>Ingresos por explotación de activos</t>
  </si>
  <si>
    <t>Dividendos</t>
  </si>
  <si>
    <t>Subvenciones</t>
  </si>
  <si>
    <t>Ingresos por diferencias temporarias de impuestos sobre las ganancias</t>
  </si>
  <si>
    <t>Otros</t>
  </si>
  <si>
    <t>COSTOS</t>
  </si>
  <si>
    <t>COSTOS DE OPERACIONES DE INTERMEDIACIÓN</t>
  </si>
  <si>
    <t>CAPTACIÓN DE RECURSOS</t>
  </si>
  <si>
    <t xml:space="preserve">711001 </t>
  </si>
  <si>
    <t xml:space="preserve">711002 </t>
  </si>
  <si>
    <t>Préstamos para terceros</t>
  </si>
  <si>
    <t xml:space="preserve">711003 </t>
  </si>
  <si>
    <t>Préstamos para cubrir déficit de caja</t>
  </si>
  <si>
    <t xml:space="preserve">711004 </t>
  </si>
  <si>
    <t>Títulos de emisión propia</t>
  </si>
  <si>
    <t xml:space="preserve">711005 </t>
  </si>
  <si>
    <t>Pérdida por diferencias de precios</t>
  </si>
  <si>
    <t xml:space="preserve">711006 </t>
  </si>
  <si>
    <t>Primas por garantía de depósitos</t>
  </si>
  <si>
    <t xml:space="preserve">711007 </t>
  </si>
  <si>
    <t>Otros costos de intermediación</t>
  </si>
  <si>
    <t>SANEAMIENTO DE ACTIVOS DE INTERMEDIACIÓN</t>
  </si>
  <si>
    <t xml:space="preserve">712000 </t>
  </si>
  <si>
    <t>Saneamiento de activos de intermediación</t>
  </si>
  <si>
    <t>CASTIGOS DE ACTIVOS DE INTERMEDIACION</t>
  </si>
  <si>
    <t xml:space="preserve">713000 </t>
  </si>
  <si>
    <t>Castigos de activos de intermediación</t>
  </si>
  <si>
    <t>OPERACIONES EN MONEDA EXTRANJERA</t>
  </si>
  <si>
    <t xml:space="preserve">721000 </t>
  </si>
  <si>
    <t>Operaciones en moneda extranjera</t>
  </si>
  <si>
    <t>COSTOS DE OTRAS OPERACIONES</t>
  </si>
  <si>
    <t xml:space="preserve">PRESTACIÓN DE SERVICIOS </t>
  </si>
  <si>
    <t xml:space="preserve">722001 </t>
  </si>
  <si>
    <t>Prestación de servicios financieros</t>
  </si>
  <si>
    <t xml:space="preserve">722002 </t>
  </si>
  <si>
    <t>Prestaciones de servicios técnicos</t>
  </si>
  <si>
    <t>SANEAMIENTOS</t>
  </si>
  <si>
    <t xml:space="preserve">724000 </t>
  </si>
  <si>
    <t>Saneamientos</t>
  </si>
  <si>
    <t>CASTIGOS DE CONTINGENCIAS</t>
  </si>
  <si>
    <t xml:space="preserve">725000 </t>
  </si>
  <si>
    <t>Castigos de contingecias</t>
  </si>
  <si>
    <t>GASTOS</t>
  </si>
  <si>
    <t>GASTOS DE OPERACIÓN</t>
  </si>
  <si>
    <t>GASTOS DE FUNCIONARIOS Y EMPLEADOS</t>
  </si>
  <si>
    <t xml:space="preserve">811001 </t>
  </si>
  <si>
    <t>Remuneraciones</t>
  </si>
  <si>
    <t xml:space="preserve">811002 </t>
  </si>
  <si>
    <t>Prestaciones al personal</t>
  </si>
  <si>
    <t xml:space="preserve">811003 </t>
  </si>
  <si>
    <t>Indemnizaciones al personal</t>
  </si>
  <si>
    <t xml:space="preserve">811004 </t>
  </si>
  <si>
    <t>Gastos del directorio</t>
  </si>
  <si>
    <t xml:space="preserve">811005 </t>
  </si>
  <si>
    <t>Otros gastos del personal</t>
  </si>
  <si>
    <t xml:space="preserve">811006 </t>
  </si>
  <si>
    <t>Pensiones y jubilaciones</t>
  </si>
  <si>
    <t>GASTOS GENERALES</t>
  </si>
  <si>
    <t xml:space="preserve">812001 </t>
  </si>
  <si>
    <t>Consumo de materiales</t>
  </si>
  <si>
    <t xml:space="preserve">812002 </t>
  </si>
  <si>
    <t>Reparación y mantenimiento de activo fijo</t>
  </si>
  <si>
    <t xml:space="preserve">812003 </t>
  </si>
  <si>
    <t>Servicios públicos e impuestos</t>
  </si>
  <si>
    <t xml:space="preserve">812004 </t>
  </si>
  <si>
    <t>Publicidad y promoción</t>
  </si>
  <si>
    <t xml:space="preserve">812005 </t>
  </si>
  <si>
    <t>Arrendamientos y mantenimientos</t>
  </si>
  <si>
    <t xml:space="preserve">812006 </t>
  </si>
  <si>
    <t>Seguros sobre bienes</t>
  </si>
  <si>
    <t xml:space="preserve">812007 </t>
  </si>
  <si>
    <t>Honorarios profesionales</t>
  </si>
  <si>
    <t>Servicios de administración tercerizados</t>
  </si>
  <si>
    <t>Gastos de comunidades CCC</t>
  </si>
  <si>
    <t xml:space="preserve">812009 </t>
  </si>
  <si>
    <t>Cuotas cooperativas</t>
  </si>
  <si>
    <t xml:space="preserve">812011 </t>
  </si>
  <si>
    <t xml:space="preserve">812012 </t>
  </si>
  <si>
    <t>Servicios de administración</t>
  </si>
  <si>
    <t xml:space="preserve">812099 </t>
  </si>
  <si>
    <t>DEPRECIACIONES Y AMORTIZACIONES</t>
  </si>
  <si>
    <t xml:space="preserve">813001 </t>
  </si>
  <si>
    <t>Depreciaciones</t>
  </si>
  <si>
    <t xml:space="preserve">813002 </t>
  </si>
  <si>
    <t>Amortizaciones</t>
  </si>
  <si>
    <t>UTILIDAD DE OPERACIÓN</t>
  </si>
  <si>
    <t>Menos:</t>
  </si>
  <si>
    <t>GASTOS NO OPERACIONALES</t>
  </si>
  <si>
    <t>GASTOS DE EJERCICIOS ANTERIORES</t>
  </si>
  <si>
    <t>Comisiones</t>
  </si>
  <si>
    <t>PÉRDIDAS EN VENTA DE ACTIVOS</t>
  </si>
  <si>
    <t>Activo fijo</t>
  </si>
  <si>
    <t>Bienes recibidos en pago o adjudicados</t>
  </si>
  <si>
    <t>GASTOS POR EXPLOTACIÓN DE ACTIVOS</t>
  </si>
  <si>
    <t>CASTIGOS DE BIENES RECIBIDOS EN PAGO O ADJUDICADOS</t>
  </si>
  <si>
    <t>GASTOS POR DIFERENCIAS TEMPORARIAS DE IMPUESTO SOBRE LAS GANANCIAS</t>
  </si>
  <si>
    <t>Gastos por diferencias temporarias de impuestos sobre las ganancias</t>
  </si>
  <si>
    <t>PÉRDIDAS POR CONTINGENCIAS</t>
  </si>
  <si>
    <t>Pérdida por contingencias</t>
  </si>
  <si>
    <t>OTROS</t>
  </si>
  <si>
    <t>IMPUESTO SOBRE LA RENTA</t>
  </si>
  <si>
    <t>Impuesto sobre la renta</t>
  </si>
  <si>
    <t>UTILIDAD ANTES DE IMPUESTO Y RESERVAS</t>
  </si>
  <si>
    <t>(-) IMPUESTO SOBRE LA RENTA</t>
  </si>
  <si>
    <t>(-) CONTRIBUCIÓN ESPECIAL PARA EL PLAN DE SEGURIDAD CIUDADANA</t>
  </si>
  <si>
    <t>RESULTADO DEL EJERCICIO</t>
  </si>
  <si>
    <t>Presidente Junta Directiva</t>
  </si>
  <si>
    <t xml:space="preserve">        Director Ejecutivo</t>
  </si>
  <si>
    <t>Contador General</t>
  </si>
  <si>
    <t>ESTADO DEL RESULTADO INTEGRAL</t>
  </si>
  <si>
    <t>(-) RESERVA LEGAL</t>
  </si>
  <si>
    <t>UTILIDAD DESPUÉS DE RESERVA LEGAL</t>
  </si>
  <si>
    <t>(+) NO DEDUCIBLES</t>
  </si>
  <si>
    <t>UTILIDAD ANTES DE IMPUESTO</t>
  </si>
  <si>
    <t>(-) NO DEDUCIBLES</t>
  </si>
  <si>
    <t>UTILIDAD DESPUÉS DE IMPUESTO SOBRE LA RENTA</t>
  </si>
  <si>
    <t xml:space="preserve">      Brígido García Alvarez  </t>
  </si>
  <si>
    <t xml:space="preserve">  Ever Abiel Rios Molina</t>
  </si>
  <si>
    <t>Gustavo Arcides Márquez</t>
  </si>
  <si>
    <t xml:space="preserve"> Gustavo Arcides Márquez</t>
  </si>
  <si>
    <t xml:space="preserve">        Brígido García Alvarez  </t>
  </si>
  <si>
    <t xml:space="preserve"> Ever Abiel Rios Molina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</si>
</sst>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&quot;Al &quot;dd&quot; de &quot;mmmm&quot; de &quot;yyyy"/>
    <numFmt numFmtId="165" formatCode="_(&quot;$&quot;* #,##0.00_);_(&quot;$&quot;* \(#,##0.00\);_(&quot;$&quot;* &quot;-&quot;??_);_(@_)"/>
    <numFmt numFmtId="166" formatCode="_([$$-440A]* #,##0.00_);_([$$-440A]* \(#,##0.00\);_([$$-440A]* &quot;-&quot;??_);_(@_)"/>
    <numFmt numFmtId="167" formatCode="dd&quot; de &quot;mmmm&quot; de &quot;yyyy"/>
  </numFmts>
  <fonts count="25" x14ac:knownFonts="1"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 val="singleAccounting"/>
      <sz val="10"/>
      <color theme="1"/>
      <name val="Calibri"/>
      <family val="2"/>
      <scheme val="minor"/>
    </font>
    <font>
      <u val="singleAccounting"/>
      <sz val="10"/>
      <color indexed="8"/>
      <name val="Calibri"/>
      <family val="2"/>
      <scheme val="minor"/>
    </font>
    <font>
      <b/>
      <u val="singleAccounting"/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8"/>
      <color indexed="8"/>
      <name val="Century Gothic"/>
      <family val="2"/>
    </font>
    <font>
      <b/>
      <sz val="10"/>
      <color indexed="8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 val="singleAccounting"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top"/>
    </xf>
    <xf numFmtId="165" fontId="5" fillId="0" borderId="0" applyFont="0" applyFill="0" applyBorder="0" applyAlignment="0" applyProtection="0"/>
    <xf numFmtId="0" fontId="1" fillId="0" borderId="1" applyNumberFormat="0" applyFill="0" applyAlignment="0" applyProtection="0"/>
    <xf numFmtId="0" fontId="2" fillId="0" borderId="0"/>
    <xf numFmtId="165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29">
    <xf numFmtId="0" fontId="0" fillId="0" borderId="0" xfId="0">
      <alignment vertical="top"/>
    </xf>
    <xf numFmtId="0" fontId="4" fillId="0" borderId="0" xfId="3" applyFont="1"/>
    <xf numFmtId="0" fontId="8" fillId="2" borderId="0" xfId="3" applyFont="1" applyFill="1" applyBorder="1" applyAlignment="1">
      <alignment horizontal="center"/>
    </xf>
    <xf numFmtId="165" fontId="4" fillId="2" borderId="0" xfId="3" applyNumberFormat="1" applyFont="1" applyFill="1" applyBorder="1"/>
    <xf numFmtId="0" fontId="4" fillId="2" borderId="0" xfId="3" applyFont="1" applyFill="1" applyBorder="1"/>
    <xf numFmtId="0" fontId="9" fillId="2" borderId="0" xfId="3" applyFont="1" applyFill="1" applyBorder="1"/>
    <xf numFmtId="165" fontId="4" fillId="2" borderId="0" xfId="3" quotePrefix="1" applyNumberFormat="1" applyFont="1" applyFill="1" applyBorder="1"/>
    <xf numFmtId="0" fontId="4" fillId="0" borderId="0" xfId="3" applyFont="1" applyAlignment="1">
      <alignment horizontal="right"/>
    </xf>
    <xf numFmtId="0" fontId="4" fillId="2" borderId="0" xfId="3" applyFont="1" applyFill="1" applyBorder="1" applyAlignment="1">
      <alignment vertical="center"/>
    </xf>
    <xf numFmtId="165" fontId="4" fillId="2" borderId="0" xfId="3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horizontal="right" vertical="center"/>
    </xf>
    <xf numFmtId="0" fontId="0" fillId="3" borderId="0" xfId="0" applyFill="1">
      <alignment vertical="top"/>
    </xf>
    <xf numFmtId="165" fontId="4" fillId="0" borderId="0" xfId="3" applyNumberFormat="1" applyFont="1"/>
    <xf numFmtId="165" fontId="4" fillId="3" borderId="0" xfId="3" applyNumberFormat="1" applyFont="1" applyFill="1" applyBorder="1" applyAlignment="1">
      <alignment vertical="center"/>
    </xf>
    <xf numFmtId="0" fontId="4" fillId="3" borderId="0" xfId="3" applyFont="1" applyFill="1" applyAlignment="1">
      <alignment vertical="center"/>
    </xf>
    <xf numFmtId="165" fontId="10" fillId="3" borderId="0" xfId="3" applyNumberFormat="1" applyFont="1" applyFill="1" applyBorder="1" applyAlignment="1">
      <alignment vertical="center"/>
    </xf>
    <xf numFmtId="165" fontId="4" fillId="0" borderId="0" xfId="3" applyNumberFormat="1" applyFont="1" applyFill="1" applyBorder="1" applyAlignment="1">
      <alignment vertical="center"/>
    </xf>
    <xf numFmtId="0" fontId="4" fillId="0" borderId="0" xfId="3" applyFont="1" applyAlignment="1">
      <alignment vertical="center"/>
    </xf>
    <xf numFmtId="165" fontId="4" fillId="0" borderId="0" xfId="3" applyNumberFormat="1" applyFont="1" applyAlignment="1">
      <alignment vertical="center"/>
    </xf>
    <xf numFmtId="0" fontId="0" fillId="0" borderId="0" xfId="0" applyAlignment="1">
      <alignment vertical="center"/>
    </xf>
    <xf numFmtId="165" fontId="10" fillId="2" borderId="0" xfId="3" applyNumberFormat="1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165" fontId="4" fillId="3" borderId="0" xfId="0" applyNumberFormat="1" applyFont="1" applyFill="1" applyBorder="1" applyAlignment="1">
      <alignment vertical="center"/>
    </xf>
    <xf numFmtId="165" fontId="4" fillId="0" borderId="0" xfId="1" applyFont="1"/>
    <xf numFmtId="165" fontId="4" fillId="2" borderId="0" xfId="3" quotePrefix="1" applyNumberFormat="1" applyFont="1" applyFill="1" applyBorder="1" applyAlignment="1">
      <alignment vertical="center"/>
    </xf>
    <xf numFmtId="165" fontId="11" fillId="2" borderId="0" xfId="3" applyNumberFormat="1" applyFont="1" applyFill="1" applyBorder="1"/>
    <xf numFmtId="165" fontId="12" fillId="2" borderId="0" xfId="3" applyNumberFormat="1" applyFont="1" applyFill="1" applyBorder="1"/>
    <xf numFmtId="165" fontId="10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65" fontId="10" fillId="0" borderId="0" xfId="0" applyNumberFormat="1" applyFont="1" applyFill="1" applyBorder="1" applyAlignment="1"/>
    <xf numFmtId="165" fontId="4" fillId="2" borderId="0" xfId="0" applyNumberFormat="1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165" fontId="8" fillId="0" borderId="0" xfId="1" applyFont="1"/>
    <xf numFmtId="165" fontId="4" fillId="2" borderId="0" xfId="1" applyFont="1" applyFill="1" applyBorder="1" applyAlignment="1">
      <alignment vertical="center"/>
    </xf>
    <xf numFmtId="165" fontId="0" fillId="0" borderId="0" xfId="0" applyNumberFormat="1">
      <alignment vertical="top"/>
    </xf>
    <xf numFmtId="165" fontId="10" fillId="0" borderId="0" xfId="1" applyFont="1" applyAlignment="1">
      <alignment vertical="center"/>
    </xf>
    <xf numFmtId="0" fontId="8" fillId="2" borderId="0" xfId="3" applyFont="1" applyFill="1" applyBorder="1"/>
    <xf numFmtId="165" fontId="1" fillId="2" borderId="1" xfId="2" quotePrefix="1" applyNumberFormat="1" applyFill="1"/>
    <xf numFmtId="165" fontId="8" fillId="2" borderId="0" xfId="3" applyNumberFormat="1" applyFont="1" applyFill="1" applyBorder="1"/>
    <xf numFmtId="165" fontId="4" fillId="2" borderId="0" xfId="3" applyNumberFormat="1" applyFont="1" applyFill="1" applyBorder="1" applyAlignment="1">
      <alignment horizontal="center"/>
    </xf>
    <xf numFmtId="44" fontId="14" fillId="2" borderId="0" xfId="5" applyFont="1" applyFill="1" applyBorder="1"/>
    <xf numFmtId="0" fontId="15" fillId="2" borderId="0" xfId="3" applyFont="1" applyFill="1" applyBorder="1"/>
    <xf numFmtId="0" fontId="16" fillId="2" borderId="0" xfId="3" applyFont="1" applyFill="1" applyBorder="1"/>
    <xf numFmtId="44" fontId="15" fillId="2" borderId="0" xfId="5" applyFont="1" applyFill="1" applyBorder="1"/>
    <xf numFmtId="165" fontId="15" fillId="2" borderId="0" xfId="3" applyNumberFormat="1" applyFont="1" applyFill="1" applyBorder="1"/>
    <xf numFmtId="0" fontId="4" fillId="2" borderId="0" xfId="3" applyFont="1" applyFill="1" applyBorder="1" applyAlignment="1">
      <alignment horizontal="right"/>
    </xf>
    <xf numFmtId="0" fontId="5" fillId="0" borderId="0" xfId="0" applyFont="1" applyAlignment="1">
      <alignment vertical="top" wrapText="1" readingOrder="1"/>
    </xf>
    <xf numFmtId="0" fontId="17" fillId="0" borderId="0" xfId="0" applyFont="1" applyAlignment="1">
      <alignment vertical="top" wrapText="1" readingOrder="1"/>
    </xf>
    <xf numFmtId="0" fontId="17" fillId="0" borderId="0" xfId="0" applyFont="1">
      <alignment vertical="top"/>
    </xf>
    <xf numFmtId="44" fontId="4" fillId="2" borderId="0" xfId="5" applyFont="1" applyFill="1" applyBorder="1"/>
    <xf numFmtId="0" fontId="4" fillId="2" borderId="0" xfId="3" applyFont="1" applyFill="1" applyBorder="1" applyAlignment="1">
      <alignment horizontal="left"/>
    </xf>
    <xf numFmtId="0" fontId="17" fillId="0" borderId="0" xfId="0" applyFont="1" applyAlignment="1">
      <alignment vertical="top" readingOrder="1"/>
    </xf>
    <xf numFmtId="0" fontId="0" fillId="0" borderId="0" xfId="0" applyAlignment="1">
      <alignment vertical="top" wrapText="1" readingOrder="1"/>
    </xf>
    <xf numFmtId="165" fontId="17" fillId="0" borderId="0" xfId="1" applyFont="1" applyAlignment="1">
      <alignment vertical="top"/>
    </xf>
    <xf numFmtId="166" fontId="17" fillId="0" borderId="0" xfId="0" applyNumberFormat="1" applyFont="1">
      <alignment vertical="top"/>
    </xf>
    <xf numFmtId="0" fontId="17" fillId="0" borderId="0" xfId="0" applyFont="1" applyAlignment="1">
      <alignment horizontal="left" vertical="top" wrapText="1" readingOrder="1"/>
    </xf>
    <xf numFmtId="0" fontId="17" fillId="0" borderId="0" xfId="0" applyFont="1" applyAlignment="1">
      <alignment horizontal="left" vertical="top"/>
    </xf>
    <xf numFmtId="167" fontId="19" fillId="0" borderId="0" xfId="0" applyNumberFormat="1" applyFont="1" applyAlignment="1" applyProtection="1">
      <alignment vertical="top"/>
      <protection locked="0"/>
    </xf>
    <xf numFmtId="166" fontId="20" fillId="0" borderId="0" xfId="0" quotePrefix="1" applyNumberFormat="1" applyFont="1" applyAlignment="1">
      <alignment horizontal="center" vertical="top"/>
    </xf>
    <xf numFmtId="0" fontId="20" fillId="0" borderId="0" xfId="0" applyFont="1" applyAlignment="1">
      <alignment horizontal="left" vertical="top" wrapText="1"/>
    </xf>
    <xf numFmtId="165" fontId="20" fillId="0" borderId="0" xfId="1" quotePrefix="1" applyFont="1" applyAlignment="1">
      <alignment horizontal="right" vertical="top"/>
    </xf>
    <xf numFmtId="0" fontId="17" fillId="0" borderId="0" xfId="0" applyFont="1" applyAlignment="1">
      <alignment horizontal="right" vertical="top"/>
    </xf>
    <xf numFmtId="0" fontId="17" fillId="0" borderId="0" xfId="0" applyFont="1" applyProtection="1">
      <alignment vertical="top"/>
      <protection locked="0"/>
    </xf>
    <xf numFmtId="0" fontId="17" fillId="0" borderId="0" xfId="0" applyFont="1" applyAlignment="1" applyProtection="1">
      <alignment horizontal="left" vertical="top" wrapText="1"/>
      <protection locked="0"/>
    </xf>
    <xf numFmtId="165" fontId="20" fillId="0" borderId="0" xfId="4" quotePrefix="1" applyFont="1" applyAlignment="1">
      <alignment horizontal="right" vertical="top"/>
    </xf>
    <xf numFmtId="165" fontId="17" fillId="0" borderId="0" xfId="4" applyFont="1" applyBorder="1" applyAlignment="1" applyProtection="1">
      <alignment vertical="top"/>
      <protection locked="0"/>
    </xf>
    <xf numFmtId="166" fontId="20" fillId="0" borderId="0" xfId="0" quotePrefix="1" applyNumberFormat="1" applyFont="1" applyAlignment="1">
      <alignment horizontal="left" vertical="top"/>
    </xf>
    <xf numFmtId="0" fontId="21" fillId="0" borderId="0" xfId="0" applyFont="1" applyAlignment="1">
      <alignment horizontal="left" vertical="top"/>
    </xf>
    <xf numFmtId="0" fontId="21" fillId="0" borderId="0" xfId="0" applyFont="1">
      <alignment vertical="top"/>
    </xf>
    <xf numFmtId="0" fontId="17" fillId="0" borderId="0" xfId="0" applyFont="1" applyAlignment="1" applyProtection="1">
      <alignment horizontal="left" vertical="top"/>
      <protection locked="0"/>
    </xf>
    <xf numFmtId="0" fontId="17" fillId="0" borderId="0" xfId="0" applyFont="1" applyAlignment="1" applyProtection="1">
      <alignment vertical="top"/>
      <protection locked="0"/>
    </xf>
    <xf numFmtId="166" fontId="20" fillId="0" borderId="0" xfId="0" applyNumberFormat="1" applyFont="1">
      <alignment vertical="top"/>
    </xf>
    <xf numFmtId="0" fontId="20" fillId="0" borderId="0" xfId="0" applyFont="1" applyAlignment="1">
      <alignment horizontal="left" vertical="top"/>
    </xf>
    <xf numFmtId="0" fontId="17" fillId="0" borderId="0" xfId="0" applyFont="1" applyBorder="1">
      <alignment vertical="top"/>
    </xf>
    <xf numFmtId="166" fontId="22" fillId="0" borderId="0" xfId="0" applyNumberFormat="1" applyFont="1" applyBorder="1" applyAlignment="1">
      <alignment horizontal="center" vertical="top"/>
    </xf>
    <xf numFmtId="165" fontId="20" fillId="0" borderId="0" xfId="1" quotePrefix="1" applyFont="1" applyBorder="1" applyAlignment="1">
      <alignment horizontal="right" vertical="top"/>
    </xf>
    <xf numFmtId="166" fontId="20" fillId="0" borderId="0" xfId="0" applyNumberFormat="1" applyFont="1" applyBorder="1" applyAlignment="1">
      <alignment horizontal="center" vertical="top"/>
    </xf>
    <xf numFmtId="165" fontId="17" fillId="0" borderId="0" xfId="1" applyFont="1" applyAlignment="1" applyProtection="1">
      <alignment vertical="top"/>
      <protection locked="0"/>
    </xf>
    <xf numFmtId="165" fontId="17" fillId="0" borderId="2" xfId="1" applyFont="1" applyBorder="1" applyAlignment="1" applyProtection="1">
      <alignment vertical="top"/>
      <protection locked="0"/>
    </xf>
    <xf numFmtId="166" fontId="20" fillId="0" borderId="3" xfId="0" quotePrefix="1" applyNumberFormat="1" applyFont="1" applyBorder="1" applyAlignment="1">
      <alignment horizontal="center" vertical="top"/>
    </xf>
    <xf numFmtId="0" fontId="20" fillId="0" borderId="0" xfId="0" applyFont="1" applyFill="1" applyBorder="1" applyAlignment="1">
      <alignment horizontal="left" vertical="top"/>
    </xf>
    <xf numFmtId="166" fontId="22" fillId="0" borderId="0" xfId="0" quotePrefix="1" applyNumberFormat="1" applyFont="1" applyBorder="1" applyAlignment="1">
      <alignment horizontal="center" vertical="top"/>
    </xf>
    <xf numFmtId="166" fontId="20" fillId="0" borderId="0" xfId="0" quotePrefix="1" applyNumberFormat="1" applyFont="1" applyBorder="1" applyAlignment="1">
      <alignment horizontal="center" vertical="top"/>
    </xf>
    <xf numFmtId="0" fontId="21" fillId="0" borderId="0" xfId="0" applyFont="1" applyAlignment="1">
      <alignment vertical="top"/>
    </xf>
    <xf numFmtId="0" fontId="20" fillId="0" borderId="0" xfId="0" applyFont="1" applyAlignment="1">
      <alignment vertical="top"/>
    </xf>
    <xf numFmtId="165" fontId="13" fillId="0" borderId="0" xfId="1" applyFont="1" applyAlignment="1" applyProtection="1">
      <alignment vertical="top"/>
      <protection locked="0"/>
    </xf>
    <xf numFmtId="165" fontId="17" fillId="0" borderId="0" xfId="1" applyFont="1" applyBorder="1" applyAlignment="1" applyProtection="1">
      <alignment vertical="top"/>
      <protection locked="0"/>
    </xf>
    <xf numFmtId="0" fontId="20" fillId="0" borderId="0" xfId="0" applyFont="1" applyFill="1" applyAlignment="1">
      <alignment vertical="top"/>
    </xf>
    <xf numFmtId="165" fontId="17" fillId="0" borderId="0" xfId="0" applyNumberFormat="1" applyFont="1">
      <alignment vertical="top"/>
    </xf>
    <xf numFmtId="165" fontId="24" fillId="0" borderId="0" xfId="0" applyNumberFormat="1" applyFont="1">
      <alignment vertical="top"/>
    </xf>
    <xf numFmtId="165" fontId="13" fillId="0" borderId="0" xfId="1" applyFont="1" applyBorder="1" applyAlignment="1" applyProtection="1">
      <alignment vertical="top"/>
      <protection locked="0"/>
    </xf>
    <xf numFmtId="0" fontId="17" fillId="0" borderId="0" xfId="0" applyFont="1" applyFill="1">
      <alignment vertical="top"/>
    </xf>
    <xf numFmtId="0" fontId="20" fillId="0" borderId="0" xfId="0" applyFont="1" applyFill="1" applyAlignment="1">
      <alignment horizontal="left" vertical="top" wrapText="1"/>
    </xf>
    <xf numFmtId="0" fontId="20" fillId="0" borderId="0" xfId="0" applyFont="1" applyFill="1" applyAlignment="1" applyProtection="1">
      <alignment vertical="top" wrapText="1"/>
      <protection locked="0"/>
    </xf>
    <xf numFmtId="166" fontId="13" fillId="0" borderId="0" xfId="0" quotePrefix="1" applyNumberFormat="1" applyFont="1" applyBorder="1" applyAlignment="1">
      <alignment horizontal="center" vertical="top"/>
    </xf>
    <xf numFmtId="0" fontId="20" fillId="0" borderId="0" xfId="0" applyFont="1" applyFill="1" applyAlignment="1">
      <alignment vertical="top" wrapText="1"/>
    </xf>
    <xf numFmtId="166" fontId="17" fillId="0" borderId="0" xfId="0" quotePrefix="1" applyNumberFormat="1" applyFont="1" applyBorder="1" applyAlignment="1">
      <alignment horizontal="center" vertical="top"/>
    </xf>
    <xf numFmtId="0" fontId="20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>
      <alignment vertical="top"/>
    </xf>
    <xf numFmtId="165" fontId="17" fillId="0" borderId="0" xfId="1" applyFont="1" applyFill="1" applyBorder="1" applyAlignment="1">
      <alignment vertical="top"/>
    </xf>
    <xf numFmtId="166" fontId="13" fillId="0" borderId="0" xfId="0" quotePrefix="1" applyNumberFormat="1" applyFont="1" applyFill="1" applyBorder="1" applyAlignment="1">
      <alignment horizontal="center" vertical="top"/>
    </xf>
    <xf numFmtId="166" fontId="17" fillId="0" borderId="0" xfId="0" quotePrefix="1" applyNumberFormat="1" applyFont="1" applyFill="1" applyBorder="1" applyAlignment="1">
      <alignment horizontal="center" vertical="top"/>
    </xf>
    <xf numFmtId="166" fontId="20" fillId="0" borderId="0" xfId="0" quotePrefix="1" applyNumberFormat="1" applyFont="1" applyFill="1" applyBorder="1" applyAlignment="1">
      <alignment horizontal="center" vertical="top"/>
    </xf>
    <xf numFmtId="166" fontId="22" fillId="0" borderId="0" xfId="0" quotePrefix="1" applyNumberFormat="1" applyFont="1" applyFill="1" applyBorder="1" applyAlignment="1">
      <alignment horizontal="center" vertical="top"/>
    </xf>
    <xf numFmtId="0" fontId="17" fillId="3" borderId="0" xfId="0" applyFont="1" applyFill="1" applyBorder="1">
      <alignment vertical="top"/>
    </xf>
    <xf numFmtId="165" fontId="17" fillId="3" borderId="0" xfId="1" applyFont="1" applyFill="1" applyBorder="1" applyAlignment="1">
      <alignment vertical="top"/>
    </xf>
    <xf numFmtId="166" fontId="20" fillId="3" borderId="0" xfId="0" quotePrefix="1" applyNumberFormat="1" applyFont="1" applyFill="1" applyBorder="1" applyAlignment="1">
      <alignment horizontal="center" vertical="top"/>
    </xf>
    <xf numFmtId="0" fontId="20" fillId="3" borderId="0" xfId="0" applyFont="1" applyFill="1" applyBorder="1" applyAlignment="1">
      <alignment horizontal="left" vertical="top" wrapText="1"/>
    </xf>
    <xf numFmtId="44" fontId="4" fillId="0" borderId="0" xfId="3" applyNumberFormat="1" applyFont="1"/>
    <xf numFmtId="0" fontId="3" fillId="2" borderId="0" xfId="3" applyFont="1" applyFill="1" applyBorder="1" applyAlignment="1">
      <alignment horizontal="center"/>
    </xf>
    <xf numFmtId="0" fontId="6" fillId="2" borderId="0" xfId="3" applyFont="1" applyFill="1" applyBorder="1" applyAlignment="1">
      <alignment horizontal="center"/>
    </xf>
    <xf numFmtId="164" fontId="7" fillId="2" borderId="0" xfId="3" applyNumberFormat="1" applyFont="1" applyFill="1" applyBorder="1" applyAlignment="1">
      <alignment horizontal="center"/>
    </xf>
    <xf numFmtId="0" fontId="8" fillId="2" borderId="0" xfId="3" applyFont="1" applyFill="1" applyBorder="1" applyAlignment="1">
      <alignment horizontal="center"/>
    </xf>
    <xf numFmtId="0" fontId="17" fillId="0" borderId="0" xfId="0" applyFont="1" applyAlignment="1" applyProtection="1">
      <alignment horizontal="left" vertical="top" wrapText="1"/>
      <protection locked="0"/>
    </xf>
    <xf numFmtId="0" fontId="23" fillId="0" borderId="0" xfId="0" applyFont="1" applyAlignment="1">
      <alignment horizontal="center" vertical="top" wrapText="1" readingOrder="1"/>
    </xf>
    <xf numFmtId="0" fontId="18" fillId="0" borderId="0" xfId="0" applyFont="1" applyAlignment="1">
      <alignment horizontal="center" vertical="top" wrapText="1"/>
    </xf>
    <xf numFmtId="167" fontId="19" fillId="0" borderId="0" xfId="0" applyNumberFormat="1" applyFont="1" applyAlignment="1" applyProtection="1">
      <alignment horizontal="left" vertical="top" wrapText="1"/>
      <protection locked="0"/>
    </xf>
    <xf numFmtId="167" fontId="19" fillId="0" borderId="0" xfId="0" applyNumberFormat="1" applyFont="1" applyAlignment="1" applyProtection="1">
      <alignment horizontal="center" vertical="top"/>
      <protection locked="0"/>
    </xf>
    <xf numFmtId="0" fontId="20" fillId="0" borderId="0" xfId="0" applyFont="1" applyAlignment="1">
      <alignment horizontal="left" vertical="top" wrapText="1"/>
    </xf>
    <xf numFmtId="0" fontId="17" fillId="4" borderId="0" xfId="0" applyFont="1" applyFill="1" applyAlignment="1" applyProtection="1">
      <alignment horizontal="left" vertical="top" wrapText="1"/>
      <protection locked="0"/>
    </xf>
    <xf numFmtId="0" fontId="17" fillId="0" borderId="0" xfId="0" applyFont="1" applyAlignment="1">
      <alignment horizontal="left" vertical="top" wrapText="1"/>
    </xf>
    <xf numFmtId="0" fontId="20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Fill="1" applyAlignment="1" applyProtection="1">
      <alignment horizontal="left" vertical="top" wrapText="1"/>
      <protection locked="0"/>
    </xf>
    <xf numFmtId="0" fontId="20" fillId="0" borderId="0" xfId="0" applyFont="1" applyFill="1" applyAlignment="1" applyProtection="1">
      <alignment horizontal="left" vertical="top" wrapText="1"/>
      <protection locked="0"/>
    </xf>
    <xf numFmtId="0" fontId="17" fillId="0" borderId="0" xfId="0" applyFont="1" applyAlignment="1">
      <alignment horizontal="center" vertical="top" wrapText="1" readingOrder="1"/>
    </xf>
    <xf numFmtId="0" fontId="17" fillId="0" borderId="0" xfId="0" applyFont="1" applyAlignment="1">
      <alignment horizontal="left" vertical="top" wrapText="1" readingOrder="1"/>
    </xf>
    <xf numFmtId="0" fontId="20" fillId="0" borderId="0" xfId="0" applyFont="1" applyFill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20" fillId="3" borderId="0" xfId="0" applyFont="1" applyFill="1" applyBorder="1" applyAlignment="1">
      <alignment horizontal="left" vertical="top" wrapText="1"/>
    </xf>
  </cellXfs>
  <cellStyles count="7">
    <cellStyle name="Moneda" xfId="1" builtinId="4"/>
    <cellStyle name="Moneda 2" xfId="5" xr:uid="{B62071F1-D639-4654-A219-874BE067C0CB}"/>
    <cellStyle name="Moneda 4" xfId="4" xr:uid="{53A9668C-5C49-4C21-9C28-399CA1BDA98D}"/>
    <cellStyle name="Normal" xfId="0" builtinId="0"/>
    <cellStyle name="Normal 2" xfId="3" xr:uid="{CD2EECA4-A8AD-48EC-B00E-0DAE6E42E147}"/>
    <cellStyle name="Porcentaje 2" xfId="6" xr:uid="{D6C7A25F-B503-4343-B415-3B4213E67146}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990600</xdr:colOff>
      <xdr:row>34</xdr:row>
      <xdr:rowOff>161925</xdr:rowOff>
    </xdr:from>
    <xdr:to>
      <xdr:col>3</xdr:col>
      <xdr:colOff>0</xdr:colOff>
      <xdr:row>37</xdr:row>
      <xdr:rowOff>5953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CCBB8EAC-7C73-4125-B641-9E8FCEE1C44A}"/>
            </a:ext>
          </a:extLst>
        </xdr:cNvPr>
        <xdr:cNvCxnSpPr/>
      </xdr:nvCxnSpPr>
      <xdr:spPr>
        <a:xfrm>
          <a:off x="3743325" y="5267325"/>
          <a:ext cx="57150" cy="41552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685800</xdr:colOff>
      <xdr:row>0</xdr:row>
      <xdr:rowOff>76200</xdr:rowOff>
    </xdr:from>
    <xdr:to>
      <xdr:col>6</xdr:col>
      <xdr:colOff>438295</xdr:colOff>
      <xdr:row>3</xdr:row>
      <xdr:rowOff>12700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FC8916F-C6DD-4B34-BA14-E0E9F82A5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6275" y="76200"/>
          <a:ext cx="981220" cy="422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391584</xdr:colOff>
      <xdr:row>0</xdr:row>
      <xdr:rowOff>106890</xdr:rowOff>
    </xdr:from>
    <xdr:to>
      <xdr:col>15</xdr:col>
      <xdr:colOff>49888</xdr:colOff>
      <xdr:row>3</xdr:row>
      <xdr:rowOff>84665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0CC78F-F9FD-4024-9C91-F9313EE76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2001" y="106890"/>
          <a:ext cx="981220" cy="422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ransmisión de listas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9F8-72E2-4298-8215-CE624B775833}">
  <dimension ref="A1:V61"/>
  <sheetViews>
    <sheetView showGridLines="0" tabSelected="1" topLeftCell="B1" zoomScaleNormal="100" workbookViewId="0">
      <selection activeCell="D56" sqref="B54:D56"/>
    </sheetView>
  </sheetViews>
  <sheetFormatPr baseColWidth="10" defaultColWidth="10.85546875" defaultRowHeight="12.75" x14ac:dyDescent="0.2"/>
  <cols>
    <col min="1" max="1" width="7.140625" hidden="1" customWidth="1"/>
    <col min="2" max="2" width="41.28515625" customWidth="1"/>
    <col min="3" max="3" width="15.7109375" customWidth="1"/>
    <col min="4" max="4" width="16.140625" customWidth="1"/>
    <col min="5" max="5" width="2.28515625" customWidth="1"/>
    <col min="6" max="6" width="0" hidden="1" customWidth="1"/>
    <col min="7" max="7" width="41.28515625" customWidth="1"/>
    <col min="8" max="8" width="15.7109375" customWidth="1"/>
    <col min="9" max="9" width="16.140625" customWidth="1"/>
    <col min="10" max="10" width="12.5703125" bestFit="1" customWidth="1"/>
    <col min="11" max="11" width="14" bestFit="1" customWidth="1"/>
    <col min="12" max="12" width="14.85546875" bestFit="1" customWidth="1"/>
    <col min="15" max="15" width="13.42578125" bestFit="1" customWidth="1"/>
    <col min="16" max="16" width="11.5703125" customWidth="1"/>
  </cols>
  <sheetData>
    <row r="1" spans="1:22" x14ac:dyDescent="0.2">
      <c r="A1" t="str">
        <f>++A5</f>
        <v>BALANCE DE SITUACIÓN FINANCIERA</v>
      </c>
    </row>
    <row r="4" spans="1:22" ht="18.75" x14ac:dyDescent="0.3">
      <c r="A4" s="109" t="s">
        <v>0</v>
      </c>
      <c r="B4" s="109"/>
      <c r="C4" s="109"/>
      <c r="D4" s="109"/>
      <c r="E4" s="109"/>
      <c r="F4" s="109"/>
      <c r="G4" s="109"/>
      <c r="H4" s="109"/>
      <c r="I4" s="109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" x14ac:dyDescent="0.25">
      <c r="A5" s="110" t="s">
        <v>1</v>
      </c>
      <c r="B5" s="110"/>
      <c r="C5" s="110"/>
      <c r="D5" s="110"/>
      <c r="E5" s="110"/>
      <c r="F5" s="110"/>
      <c r="G5" s="110"/>
      <c r="H5" s="110"/>
      <c r="I5" s="110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" x14ac:dyDescent="0.25">
      <c r="A6" s="111">
        <v>45688</v>
      </c>
      <c r="B6" s="111"/>
      <c r="C6" s="111"/>
      <c r="D6" s="111"/>
      <c r="E6" s="111"/>
      <c r="F6" s="111"/>
      <c r="G6" s="111"/>
      <c r="H6" s="111"/>
      <c r="I6" s="11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">
      <c r="A7" s="112" t="s">
        <v>2</v>
      </c>
      <c r="B7" s="112"/>
      <c r="C7" s="112"/>
      <c r="D7" s="112"/>
      <c r="E7" s="112"/>
      <c r="F7" s="112"/>
      <c r="G7" s="112"/>
      <c r="H7" s="112"/>
      <c r="I7" s="11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">
      <c r="A8" s="2"/>
      <c r="B8" s="2"/>
      <c r="C8" s="2"/>
      <c r="D8" s="2"/>
      <c r="E8" s="2"/>
      <c r="F8" s="2"/>
      <c r="G8" s="2"/>
      <c r="H8" s="2"/>
      <c r="I8" s="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">
      <c r="A9" s="2"/>
      <c r="B9" s="2"/>
      <c r="C9" s="2"/>
      <c r="D9" s="2"/>
      <c r="E9" s="2"/>
      <c r="F9" s="2"/>
      <c r="G9" s="2"/>
      <c r="H9" s="2"/>
      <c r="I9" s="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" customHeight="1" x14ac:dyDescent="0.2">
      <c r="A10" s="1"/>
      <c r="B10" s="2" t="s">
        <v>3</v>
      </c>
      <c r="C10" s="3"/>
      <c r="D10" s="3"/>
      <c r="E10" s="4"/>
      <c r="F10" s="4"/>
      <c r="G10" s="2" t="s">
        <v>4</v>
      </c>
      <c r="H10" s="3"/>
      <c r="I10" s="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" customHeight="1" x14ac:dyDescent="0.2">
      <c r="A11" s="1"/>
      <c r="B11" s="2"/>
      <c r="C11" s="3"/>
      <c r="D11" s="3"/>
      <c r="E11" s="4"/>
      <c r="F11" s="4"/>
      <c r="G11" s="2"/>
      <c r="H11" s="3"/>
      <c r="I11" s="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" customHeight="1" x14ac:dyDescent="0.2">
      <c r="A12" s="1"/>
      <c r="B12" s="5" t="s">
        <v>5</v>
      </c>
      <c r="C12" s="3"/>
      <c r="D12" s="6">
        <f>SUM(C13:C18)</f>
        <v>98204806.540000021</v>
      </c>
      <c r="E12" s="4"/>
      <c r="F12" s="4"/>
      <c r="G12" s="5" t="s">
        <v>6</v>
      </c>
      <c r="H12" s="3"/>
      <c r="I12" s="6">
        <f>SUM(H13:H16)</f>
        <v>78903866.289999992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" customHeight="1" x14ac:dyDescent="0.2">
      <c r="A13" s="7" t="s">
        <v>7</v>
      </c>
      <c r="B13" s="8" t="s">
        <v>8</v>
      </c>
      <c r="C13" s="9">
        <v>14366502.289999999</v>
      </c>
      <c r="D13" s="9"/>
      <c r="E13" s="8"/>
      <c r="F13" s="10" t="s">
        <v>9</v>
      </c>
      <c r="G13" s="8" t="s">
        <v>10</v>
      </c>
      <c r="H13" s="9">
        <v>59445244.659999996</v>
      </c>
      <c r="I13" s="11"/>
      <c r="J13" s="1"/>
      <c r="K13" s="12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" customHeight="1" x14ac:dyDescent="0.2">
      <c r="A14" s="7" t="s">
        <v>11</v>
      </c>
      <c r="B14" s="8" t="s">
        <v>12</v>
      </c>
      <c r="C14" s="9">
        <v>2234822.5099999998</v>
      </c>
      <c r="E14" s="8"/>
      <c r="F14" s="10" t="s">
        <v>13</v>
      </c>
      <c r="G14" s="8" t="s">
        <v>14</v>
      </c>
      <c r="H14" s="13">
        <v>19372249.82</v>
      </c>
      <c r="I14" s="3"/>
      <c r="J14" s="1"/>
      <c r="K14" s="12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" customHeight="1" x14ac:dyDescent="0.2">
      <c r="A15" s="7" t="s">
        <v>15</v>
      </c>
      <c r="B15" s="8" t="s">
        <v>16</v>
      </c>
      <c r="C15" s="9">
        <v>2769000</v>
      </c>
      <c r="E15" s="8"/>
      <c r="F15" s="10" t="s">
        <v>17</v>
      </c>
      <c r="G15" s="14" t="s">
        <v>18</v>
      </c>
      <c r="H15" s="15">
        <v>86371.81</v>
      </c>
      <c r="I15" s="12"/>
      <c r="J15" s="1"/>
      <c r="K15" s="12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" customHeight="1" x14ac:dyDescent="0.2">
      <c r="A16" s="7"/>
      <c r="B16" s="8" t="s">
        <v>14</v>
      </c>
      <c r="C16" s="16">
        <v>79014837.330000028</v>
      </c>
      <c r="D16" s="9"/>
      <c r="E16" s="8"/>
      <c r="F16" s="10"/>
      <c r="G16" s="14"/>
      <c r="H16" s="15"/>
      <c r="I16" s="12"/>
      <c r="J16" s="1"/>
      <c r="K16" s="12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" customHeight="1" x14ac:dyDescent="0.2">
      <c r="A17" s="7" t="s">
        <v>19</v>
      </c>
      <c r="B17" s="17" t="s">
        <v>20</v>
      </c>
      <c r="C17" s="16">
        <v>1564320.33</v>
      </c>
      <c r="D17" s="18"/>
      <c r="E17" s="8"/>
      <c r="F17" s="10" t="s">
        <v>21</v>
      </c>
      <c r="G17" s="19"/>
      <c r="H17" s="19"/>
      <c r="J17" s="12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" customHeight="1" x14ac:dyDescent="0.2">
      <c r="A18" s="1"/>
      <c r="B18" s="8" t="s">
        <v>22</v>
      </c>
      <c r="C18" s="20">
        <f>-902022.08-842653.84</f>
        <v>-1744675.92</v>
      </c>
      <c r="D18" s="9"/>
      <c r="E18" s="8"/>
      <c r="F18" s="10" t="s">
        <v>23</v>
      </c>
      <c r="G18" s="21" t="s">
        <v>24</v>
      </c>
      <c r="H18" s="22"/>
      <c r="I18" s="6">
        <f>SUM(H19:H23)</f>
        <v>2568237.13</v>
      </c>
      <c r="J18" s="12"/>
      <c r="K18" s="2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" customHeight="1" x14ac:dyDescent="0.2">
      <c r="A19" s="7" t="s">
        <v>25</v>
      </c>
      <c r="B19" s="8"/>
      <c r="C19" s="9"/>
      <c r="D19" s="9"/>
      <c r="E19" s="8"/>
      <c r="F19" s="10" t="s">
        <v>26</v>
      </c>
      <c r="G19" s="8" t="s">
        <v>27</v>
      </c>
      <c r="H19" s="22">
        <f>2127393.62-H20</f>
        <v>215149.16000000015</v>
      </c>
      <c r="I19" s="3"/>
      <c r="J19" s="12"/>
      <c r="K19" s="108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" customHeight="1" x14ac:dyDescent="0.2">
      <c r="A20" s="7"/>
      <c r="B20" s="21" t="s">
        <v>28</v>
      </c>
      <c r="C20" s="9"/>
      <c r="D20" s="24">
        <f>SUM(C21:C23)</f>
        <v>793889.60000000009</v>
      </c>
      <c r="E20" s="8"/>
      <c r="F20" s="10"/>
      <c r="G20" s="8" t="s">
        <v>29</v>
      </c>
      <c r="H20" s="3">
        <f>((189897.69+146683.49-834.24+166606.46+144071.54+152942.56+151695.84+154342.93+183961.67+184156.97+193285.02+182056.85+156428.16+96685.94)-414893.72)+((225157.3))</f>
        <v>1912244.46</v>
      </c>
      <c r="I20" s="3"/>
      <c r="J20" s="12"/>
      <c r="K20" s="12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" customHeight="1" x14ac:dyDescent="0.2">
      <c r="A21" s="7"/>
      <c r="B21" s="8" t="s">
        <v>30</v>
      </c>
      <c r="C21" s="9">
        <v>88906.290000000008</v>
      </c>
      <c r="D21" s="24"/>
      <c r="E21" s="8"/>
      <c r="F21" s="10"/>
      <c r="G21" s="8" t="s">
        <v>31</v>
      </c>
      <c r="H21" s="3">
        <v>159893.76000000001</v>
      </c>
      <c r="I21" s="3"/>
      <c r="J21" s="1"/>
      <c r="K21" s="12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" customHeight="1" x14ac:dyDescent="0.2">
      <c r="A22" s="1"/>
      <c r="B22" s="8" t="s">
        <v>32</v>
      </c>
      <c r="C22" s="25">
        <v>249537.11</v>
      </c>
      <c r="D22" s="9"/>
      <c r="E22" s="8"/>
      <c r="F22" s="10"/>
      <c r="G22" s="17" t="s">
        <v>33</v>
      </c>
      <c r="H22" s="22">
        <v>250754.27</v>
      </c>
      <c r="I22" s="3"/>
      <c r="J22" s="1"/>
      <c r="K22" s="12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" customHeight="1" x14ac:dyDescent="0.35">
      <c r="A23" s="7" t="s">
        <v>34</v>
      </c>
      <c r="B23" s="8" t="s">
        <v>35</v>
      </c>
      <c r="C23" s="26">
        <v>455446.2</v>
      </c>
      <c r="D23" s="9"/>
      <c r="E23" s="8"/>
      <c r="F23" s="10" t="s">
        <v>36</v>
      </c>
      <c r="G23" s="8" t="s">
        <v>37</v>
      </c>
      <c r="H23" s="27">
        <v>30195.48</v>
      </c>
      <c r="I23" s="3"/>
      <c r="J23" s="1"/>
      <c r="K23" s="12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" customHeight="1" x14ac:dyDescent="0.2">
      <c r="A24" s="7" t="s">
        <v>38</v>
      </c>
      <c r="B24" s="8"/>
      <c r="C24" s="20"/>
      <c r="D24" s="9"/>
      <c r="E24" s="8"/>
      <c r="F24" s="10" t="s">
        <v>39</v>
      </c>
      <c r="G24" s="19"/>
      <c r="H24" s="28"/>
      <c r="J24" s="1"/>
      <c r="K24" s="12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" hidden="1" customHeight="1" x14ac:dyDescent="0.35">
      <c r="A25" s="7"/>
      <c r="E25" s="8"/>
      <c r="F25" s="10"/>
      <c r="G25" s="5" t="s">
        <v>40</v>
      </c>
      <c r="H25" s="29"/>
      <c r="I25" s="3">
        <f>+H26</f>
        <v>0</v>
      </c>
      <c r="J25" s="1"/>
      <c r="K25" s="12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" hidden="1" customHeight="1" x14ac:dyDescent="0.35">
      <c r="A26" s="7"/>
      <c r="E26" s="8"/>
      <c r="F26" s="10"/>
      <c r="G26" s="4" t="s">
        <v>41</v>
      </c>
      <c r="H26" s="29">
        <v>0</v>
      </c>
      <c r="I26" s="3"/>
      <c r="J26" s="1"/>
      <c r="K26" s="12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" hidden="1" customHeight="1" x14ac:dyDescent="0.2">
      <c r="A27" s="7"/>
      <c r="E27" s="8"/>
      <c r="F27" s="10"/>
      <c r="G27" s="19"/>
      <c r="H27" s="28"/>
      <c r="J27" s="1"/>
      <c r="K27" s="12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" customHeight="1" x14ac:dyDescent="0.35">
      <c r="A28" s="7" t="s">
        <v>42</v>
      </c>
      <c r="B28" s="21" t="s">
        <v>43</v>
      </c>
      <c r="C28" s="9"/>
      <c r="D28" s="24">
        <f>SUM(C29:C31)</f>
        <v>1660190.4200000002</v>
      </c>
      <c r="E28" s="8"/>
      <c r="F28" s="10" t="s">
        <v>44</v>
      </c>
      <c r="G28" s="5" t="s">
        <v>45</v>
      </c>
      <c r="H28" s="29"/>
      <c r="I28" s="3">
        <f>+H29</f>
        <v>3030592.37</v>
      </c>
      <c r="J28" s="1"/>
      <c r="K28" s="12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" customHeight="1" x14ac:dyDescent="0.35">
      <c r="A29" s="7"/>
      <c r="B29" s="8" t="s">
        <v>46</v>
      </c>
      <c r="C29" s="9">
        <v>422053.7</v>
      </c>
      <c r="D29" s="9"/>
      <c r="E29" s="8"/>
      <c r="F29" s="10"/>
      <c r="G29" s="4" t="s">
        <v>47</v>
      </c>
      <c r="H29" s="29">
        <v>3030592.37</v>
      </c>
      <c r="I29" s="3"/>
      <c r="J29" s="1"/>
      <c r="K29" s="12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" customHeight="1" x14ac:dyDescent="0.2">
      <c r="A30" s="7"/>
      <c r="B30" s="8" t="s">
        <v>48</v>
      </c>
      <c r="C30" s="9">
        <v>795003.4</v>
      </c>
      <c r="D30" s="9"/>
      <c r="E30" s="8"/>
      <c r="F30" s="10"/>
      <c r="G30" s="21"/>
      <c r="H30" s="30"/>
      <c r="I30" s="6"/>
      <c r="J30" s="1"/>
      <c r="K30" s="12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" customHeight="1" x14ac:dyDescent="0.2">
      <c r="A31" s="7"/>
      <c r="B31" s="8" t="s">
        <v>49</v>
      </c>
      <c r="C31" s="20">
        <v>443133.32</v>
      </c>
      <c r="D31" s="9"/>
      <c r="E31" s="8"/>
      <c r="F31" s="10"/>
      <c r="G31" s="21" t="s">
        <v>50</v>
      </c>
      <c r="H31" s="30"/>
      <c r="I31" s="6">
        <f>SUM(H32:H37)</f>
        <v>16172190.770000001</v>
      </c>
      <c r="J31" s="1"/>
      <c r="K31" s="12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" customHeight="1" x14ac:dyDescent="0.2">
      <c r="A32" s="7"/>
      <c r="E32" s="8"/>
      <c r="F32" s="10"/>
      <c r="G32" s="8" t="s">
        <v>51</v>
      </c>
      <c r="H32" s="30">
        <v>9565786</v>
      </c>
      <c r="I32" s="3"/>
      <c r="J32" s="1"/>
      <c r="K32" s="12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" customHeight="1" x14ac:dyDescent="0.2">
      <c r="A33" s="7"/>
      <c r="B33" s="21" t="s">
        <v>52</v>
      </c>
      <c r="C33" s="9"/>
      <c r="D33" s="24">
        <f>+C35</f>
        <v>16000</v>
      </c>
      <c r="E33" s="8"/>
      <c r="F33" s="10"/>
      <c r="G33" s="8" t="s">
        <v>53</v>
      </c>
      <c r="H33" s="30">
        <f>914668.78+150809.12+175103.6+241193.09+(332778.07-13786.74)+(93820.88)</f>
        <v>1894586.8000000003</v>
      </c>
      <c r="I33" s="3"/>
      <c r="J33" s="1"/>
      <c r="K33" s="12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2">
      <c r="A34" s="7"/>
      <c r="D34" s="9"/>
      <c r="E34" s="8"/>
      <c r="F34" s="10"/>
      <c r="G34" s="8" t="s">
        <v>54</v>
      </c>
      <c r="H34" s="30">
        <v>3783762.36</v>
      </c>
      <c r="I34" s="3"/>
      <c r="J34" s="12"/>
      <c r="K34" s="12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" customHeight="1" x14ac:dyDescent="0.2">
      <c r="A35" s="7" t="s">
        <v>55</v>
      </c>
      <c r="B35" s="8" t="s">
        <v>52</v>
      </c>
      <c r="C35" s="20">
        <v>16000</v>
      </c>
      <c r="E35" s="8"/>
      <c r="F35" s="10" t="s">
        <v>56</v>
      </c>
      <c r="G35" s="8" t="s">
        <v>57</v>
      </c>
      <c r="H35" s="31">
        <f>+'ER acumulado ene25 final conta'!U110</f>
        <v>535698.06000000006</v>
      </c>
      <c r="I35" s="3"/>
      <c r="J35" s="32"/>
      <c r="K35" s="12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" customHeight="1" x14ac:dyDescent="0.2">
      <c r="A36" s="7"/>
      <c r="E36" s="8"/>
      <c r="F36" s="10"/>
      <c r="G36" s="8" t="s">
        <v>58</v>
      </c>
      <c r="H36" s="33">
        <f>1173943.46+7.32+373950.79+1779578.35-1173950.79+(-373950.79-625732.72+1107606.84)+((-1153845.63+1442724.35)+6055.8)-(550000)+((1994185.77)-153731.73-557606.84-721362.18)-300000+((-421362.17-1840454.04-6055.8)+2482242.59+68736.74)-2171449.94+0.07</f>
        <v>379529.45000000036</v>
      </c>
      <c r="I36" s="34"/>
      <c r="J36" s="23"/>
      <c r="K36" s="12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" customHeight="1" x14ac:dyDescent="0.2">
      <c r="A37" s="7"/>
      <c r="B37" s="8"/>
      <c r="C37" s="9"/>
      <c r="D37" s="9"/>
      <c r="E37" s="8"/>
      <c r="F37" s="10"/>
      <c r="G37" s="8" t="s">
        <v>59</v>
      </c>
      <c r="H37" s="35">
        <v>12828.099999999999</v>
      </c>
      <c r="J37" s="32"/>
      <c r="K37" s="1"/>
      <c r="L37" s="12">
        <f>+I38-D38</f>
        <v>0</v>
      </c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" customHeight="1" thickBot="1" x14ac:dyDescent="0.3">
      <c r="A38" s="7"/>
      <c r="B38" s="36" t="s">
        <v>60</v>
      </c>
      <c r="C38" s="3"/>
      <c r="D38" s="37">
        <f>SUM(D12:D34)</f>
        <v>100674886.56000002</v>
      </c>
      <c r="E38" s="8"/>
      <c r="F38" s="10"/>
      <c r="G38" s="36" t="s">
        <v>61</v>
      </c>
      <c r="H38" s="3"/>
      <c r="I38" s="37">
        <f>SUM(I12:I33)</f>
        <v>100674886.55999999</v>
      </c>
      <c r="J38" s="1"/>
      <c r="K38" s="1"/>
      <c r="L38" s="12">
        <f>+I38-D38</f>
        <v>0</v>
      </c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" customHeight="1" thickTop="1" x14ac:dyDescent="0.2">
      <c r="A39" s="7"/>
      <c r="B39" s="8"/>
      <c r="C39" s="9"/>
      <c r="D39" s="9"/>
      <c r="E39" s="8"/>
      <c r="F39" s="10"/>
      <c r="J39" s="1"/>
      <c r="K39" s="1"/>
      <c r="L39" s="12">
        <f>+I42-D42</f>
        <v>0</v>
      </c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" customHeight="1" x14ac:dyDescent="0.2">
      <c r="A40" s="7"/>
      <c r="B40" s="8"/>
      <c r="C40" s="9"/>
      <c r="D40" s="9"/>
      <c r="E40" s="8"/>
      <c r="F40" s="10"/>
      <c r="J40" s="1"/>
      <c r="K40" s="1"/>
      <c r="L40" s="12">
        <f>+I42-D42</f>
        <v>0</v>
      </c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" customHeight="1" x14ac:dyDescent="0.2">
      <c r="A41" s="1"/>
      <c r="B41" s="36"/>
      <c r="C41" s="3"/>
      <c r="D41" s="38"/>
      <c r="E41" s="39"/>
      <c r="F41" s="39"/>
      <c r="G41" s="38"/>
      <c r="H41" s="3"/>
      <c r="I41" s="38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" customHeight="1" x14ac:dyDescent="0.35">
      <c r="A42" s="1"/>
      <c r="B42" s="36" t="s">
        <v>62</v>
      </c>
      <c r="C42" s="3"/>
      <c r="D42" s="40">
        <v>6543325.7600000007</v>
      </c>
      <c r="E42" s="39"/>
      <c r="F42" s="39"/>
      <c r="G42" s="38" t="s">
        <v>63</v>
      </c>
      <c r="H42" s="3"/>
      <c r="I42" s="40">
        <v>6543325.7600000007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x14ac:dyDescent="0.2">
      <c r="A43" s="1"/>
      <c r="B43" s="41"/>
      <c r="C43" s="42"/>
      <c r="D43" s="43"/>
      <c r="E43" s="44"/>
      <c r="F43" s="44"/>
      <c r="G43" s="41"/>
      <c r="H43" s="42"/>
      <c r="I43" s="43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x14ac:dyDescent="0.2">
      <c r="A44" s="1"/>
      <c r="B44" s="41"/>
      <c r="C44" s="42"/>
      <c r="D44" s="43"/>
      <c r="E44" s="4"/>
      <c r="F44" s="45" t="s">
        <v>64</v>
      </c>
      <c r="G44" s="41"/>
      <c r="H44" s="42"/>
      <c r="I44" s="43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x14ac:dyDescent="0.2">
      <c r="A45" s="1"/>
      <c r="B45" s="41"/>
      <c r="C45" s="42"/>
      <c r="D45" s="43"/>
      <c r="E45" s="4"/>
      <c r="F45" s="45"/>
      <c r="G45" s="41"/>
      <c r="H45" s="42"/>
      <c r="I45" s="43"/>
      <c r="J45" s="1"/>
      <c r="P45" s="1"/>
      <c r="Q45" s="1"/>
      <c r="R45" s="1"/>
      <c r="S45" s="1"/>
      <c r="T45" s="1"/>
      <c r="U45" s="1"/>
      <c r="V45" s="1"/>
    </row>
    <row r="46" spans="1:22" x14ac:dyDescent="0.2">
      <c r="A46" s="1"/>
      <c r="B46" s="41"/>
      <c r="C46" s="42"/>
      <c r="D46" s="43"/>
      <c r="E46" s="4"/>
      <c r="F46" s="45" t="s">
        <v>65</v>
      </c>
      <c r="G46" s="41"/>
      <c r="H46" s="42"/>
      <c r="I46" s="43"/>
      <c r="J46" s="1"/>
      <c r="M46" s="46"/>
      <c r="N46" s="46"/>
      <c r="O46" s="46"/>
      <c r="P46" s="1"/>
      <c r="Q46" s="1"/>
      <c r="R46" s="1"/>
      <c r="S46" s="1"/>
      <c r="T46" s="1"/>
      <c r="U46" s="1"/>
      <c r="V46" s="1"/>
    </row>
    <row r="47" spans="1:22" x14ac:dyDescent="0.2">
      <c r="A47" s="1"/>
      <c r="B47" s="41"/>
      <c r="C47" s="42"/>
      <c r="D47" s="43"/>
      <c r="E47" s="4"/>
      <c r="F47" s="45" t="s">
        <v>66</v>
      </c>
      <c r="G47" s="41"/>
      <c r="H47" s="42"/>
      <c r="I47" s="43"/>
      <c r="J47" s="1"/>
      <c r="K47" s="1"/>
      <c r="L47" s="12"/>
      <c r="M47" s="1"/>
      <c r="N47" s="1"/>
      <c r="O47" s="1"/>
      <c r="P47" s="47"/>
      <c r="Q47" s="1"/>
      <c r="R47" s="1"/>
      <c r="S47" s="1"/>
      <c r="T47" s="1"/>
      <c r="U47" s="1"/>
      <c r="V47" s="1"/>
    </row>
    <row r="48" spans="1:22" x14ac:dyDescent="0.2">
      <c r="A48" s="1"/>
      <c r="B48" s="41" t="s">
        <v>67</v>
      </c>
      <c r="C48" s="42"/>
      <c r="D48" s="42" t="s">
        <v>68</v>
      </c>
      <c r="E48" s="4"/>
      <c r="F48" s="45" t="s">
        <v>69</v>
      </c>
      <c r="G48" s="41"/>
      <c r="H48" s="42" t="s">
        <v>70</v>
      </c>
      <c r="I48" s="43"/>
      <c r="J48" s="1"/>
      <c r="K48" s="1"/>
      <c r="L48" s="12"/>
      <c r="M48" s="1"/>
      <c r="N48" s="1"/>
      <c r="O48" s="1"/>
      <c r="Q48" s="1"/>
      <c r="R48" s="1"/>
      <c r="S48" s="1"/>
      <c r="T48" s="1"/>
      <c r="U48" s="1"/>
      <c r="V48" s="1"/>
    </row>
    <row r="49" spans="1:22" ht="12.75" customHeight="1" x14ac:dyDescent="0.2">
      <c r="A49" s="1"/>
      <c r="B49" s="48" t="s">
        <v>217</v>
      </c>
      <c r="C49" s="4"/>
      <c r="D49" s="49" t="s">
        <v>218</v>
      </c>
      <c r="E49" s="4"/>
      <c r="F49" s="45" t="s">
        <v>71</v>
      </c>
      <c r="G49" s="4"/>
      <c r="H49" s="50" t="s">
        <v>219</v>
      </c>
      <c r="I49" s="49"/>
      <c r="J49" s="1"/>
      <c r="K49" s="1"/>
      <c r="L49" s="12"/>
      <c r="M49" s="1"/>
      <c r="N49" s="1"/>
      <c r="O49" s="1"/>
      <c r="P49" s="46"/>
      <c r="Q49" s="1"/>
      <c r="R49" s="1"/>
      <c r="S49" s="1"/>
      <c r="T49" s="1"/>
      <c r="U49" s="1"/>
      <c r="V49" s="1"/>
    </row>
    <row r="50" spans="1:22" x14ac:dyDescent="0.2">
      <c r="A50" s="1"/>
      <c r="B50" s="48" t="s">
        <v>72</v>
      </c>
      <c r="C50" s="47"/>
      <c r="D50" s="48" t="s">
        <v>73</v>
      </c>
      <c r="E50" s="47"/>
      <c r="F50" s="47"/>
      <c r="G50" s="47"/>
      <c r="H50" s="51" t="s">
        <v>74</v>
      </c>
      <c r="I50" s="47"/>
      <c r="J50" s="48"/>
      <c r="K50" s="1"/>
      <c r="L50" s="12"/>
      <c r="M50" s="1"/>
      <c r="N50" s="1"/>
      <c r="O50" s="1"/>
      <c r="P50" s="1"/>
      <c r="Q50" s="47"/>
      <c r="R50" s="47"/>
      <c r="S50" s="47"/>
      <c r="T50" s="47"/>
      <c r="U50" s="47"/>
      <c r="V50" s="47"/>
    </row>
    <row r="51" spans="1:22" ht="12.75" customHeight="1" x14ac:dyDescent="0.2">
      <c r="A51" s="1"/>
      <c r="K51" s="1"/>
      <c r="L51" s="12"/>
      <c r="M51" s="1"/>
      <c r="N51" s="1"/>
      <c r="O51" s="1"/>
      <c r="P51" s="1"/>
    </row>
    <row r="52" spans="1:22" x14ac:dyDescent="0.2">
      <c r="A52" s="1"/>
      <c r="D52" s="46"/>
      <c r="E52" s="46"/>
      <c r="F52" s="46"/>
      <c r="K52" s="1"/>
      <c r="L52" s="12"/>
      <c r="M52" s="1"/>
      <c r="N52" s="1"/>
      <c r="O52" s="1"/>
      <c r="P52" s="1"/>
      <c r="Q52" s="46"/>
      <c r="T52" s="52"/>
      <c r="U52" s="52"/>
      <c r="V52" s="52"/>
    </row>
    <row r="53" spans="1:22" x14ac:dyDescent="0.2">
      <c r="A53" s="1"/>
      <c r="B53" s="1"/>
      <c r="C53" s="12"/>
      <c r="D53" s="12"/>
      <c r="E53" s="39"/>
      <c r="F53" s="39"/>
      <c r="G53" s="1"/>
      <c r="H53" s="12"/>
      <c r="I53" s="12"/>
      <c r="J53" s="1"/>
      <c r="K53" s="1"/>
      <c r="L53" s="12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31.5" customHeight="1" x14ac:dyDescent="0.2">
      <c r="A54" s="1"/>
      <c r="B54" s="12"/>
      <c r="C54" s="12"/>
      <c r="D54" s="12"/>
      <c r="E54" s="39"/>
      <c r="F54" s="39"/>
      <c r="G54" s="1"/>
      <c r="H54" s="12"/>
      <c r="I54" s="12"/>
      <c r="J54" s="1"/>
      <c r="K54" s="1"/>
      <c r="L54" s="12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">
      <c r="A55" s="1"/>
      <c r="B55" s="12"/>
      <c r="C55" s="12"/>
      <c r="D55" s="12"/>
      <c r="E55" s="44"/>
      <c r="F55" s="44"/>
      <c r="G55" s="1"/>
      <c r="H55" s="12"/>
      <c r="I55" s="12"/>
      <c r="J55" s="1"/>
      <c r="K55" s="1"/>
      <c r="L55" s="1" t="s">
        <v>75</v>
      </c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">
      <c r="A56" s="1"/>
      <c r="B56" s="12"/>
      <c r="C56" s="12"/>
      <c r="D56" s="12"/>
      <c r="E56" s="44"/>
      <c r="F56" s="44"/>
      <c r="G56" s="1"/>
      <c r="H56" s="12"/>
      <c r="I56" s="12"/>
      <c r="J56" s="1"/>
      <c r="P56" s="1"/>
      <c r="Q56" s="1"/>
      <c r="R56" s="1"/>
      <c r="S56" s="1"/>
      <c r="T56" s="1"/>
      <c r="U56" s="1"/>
      <c r="V56" s="1"/>
    </row>
    <row r="57" spans="1:22" x14ac:dyDescent="0.2">
      <c r="A57" s="1"/>
      <c r="B57" s="1"/>
      <c r="C57" s="12"/>
      <c r="D57" s="12"/>
      <c r="E57" s="44"/>
      <c r="F57" s="44"/>
      <c r="G57" s="1"/>
      <c r="H57" s="12"/>
      <c r="I57" s="12"/>
      <c r="J57" s="1"/>
      <c r="P57" s="1"/>
      <c r="Q57" s="1"/>
      <c r="R57" s="1"/>
      <c r="S57" s="1"/>
      <c r="T57" s="1"/>
      <c r="U57" s="1"/>
      <c r="V57" s="1"/>
    </row>
    <row r="58" spans="1:22" ht="16.5" customHeight="1" x14ac:dyDescent="0.2">
      <c r="A58" s="1"/>
      <c r="B58" s="1"/>
      <c r="C58" s="12"/>
      <c r="D58" s="12"/>
      <c r="E58" s="44"/>
      <c r="F58" s="44"/>
      <c r="G58" s="1"/>
      <c r="H58" s="12"/>
      <c r="I58" s="12"/>
      <c r="J58" s="1"/>
      <c r="P58" s="1"/>
      <c r="Q58" s="1"/>
      <c r="R58" s="1"/>
      <c r="S58" s="1"/>
      <c r="T58" s="1"/>
      <c r="U58" s="1"/>
      <c r="V58" s="1"/>
    </row>
    <row r="59" spans="1:22" x14ac:dyDescent="0.2">
      <c r="A59" s="1"/>
      <c r="B59" s="1"/>
      <c r="C59" s="12"/>
      <c r="D59" s="12"/>
      <c r="E59" s="44"/>
      <c r="F59" s="44"/>
      <c r="G59" s="1"/>
      <c r="H59" s="12"/>
      <c r="I59" s="12"/>
      <c r="J59" s="1"/>
      <c r="Q59" s="1"/>
      <c r="R59" s="1"/>
      <c r="S59" s="1"/>
      <c r="T59" s="1"/>
      <c r="U59" s="1"/>
      <c r="V59" s="1"/>
    </row>
    <row r="60" spans="1:22" x14ac:dyDescent="0.2">
      <c r="A60" s="1"/>
      <c r="B60" s="1"/>
      <c r="C60" s="12"/>
      <c r="D60" s="12"/>
      <c r="E60" s="1"/>
      <c r="F60" s="1"/>
      <c r="G60" s="1"/>
      <c r="H60" s="12"/>
      <c r="I60" s="12"/>
      <c r="J60" s="1"/>
      <c r="Q60" s="1"/>
      <c r="R60" s="1"/>
      <c r="S60" s="1"/>
      <c r="T60" s="1"/>
      <c r="U60" s="1"/>
      <c r="V60" s="1"/>
    </row>
    <row r="61" spans="1:22" x14ac:dyDescent="0.2">
      <c r="A61" s="1"/>
      <c r="B61" s="1"/>
      <c r="C61" s="12"/>
      <c r="D61" s="12"/>
      <c r="E61" s="1"/>
      <c r="F61" s="1"/>
      <c r="G61" s="1"/>
      <c r="H61" s="12"/>
      <c r="I61" s="12"/>
      <c r="J61" s="1"/>
      <c r="Q61" s="1"/>
      <c r="R61" s="1"/>
      <c r="S61" s="1"/>
      <c r="T61" s="1"/>
      <c r="U61" s="1"/>
      <c r="V61" s="1"/>
    </row>
  </sheetData>
  <mergeCells count="4">
    <mergeCell ref="A4:I4"/>
    <mergeCell ref="A5:I5"/>
    <mergeCell ref="A6:I6"/>
    <mergeCell ref="A7:I7"/>
  </mergeCells>
  <pageMargins left="0.68" right="0.51181102362204722" top="0.35433070866141736" bottom="0.51181102362204722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7833B-84B8-49E6-8CAF-E6D139DC45D6}">
  <dimension ref="A1:Z129"/>
  <sheetViews>
    <sheetView showGridLines="0" showOutlineSymbols="0" topLeftCell="B1" zoomScale="90" zoomScaleNormal="90" workbookViewId="0">
      <selection activeCell="D25" sqref="D25:L25"/>
    </sheetView>
  </sheetViews>
  <sheetFormatPr baseColWidth="10" defaultColWidth="8" defaultRowHeight="12.75" customHeight="1" x14ac:dyDescent="0.2"/>
  <cols>
    <col min="1" max="1" width="0" style="48" hidden="1" customWidth="1"/>
    <col min="2" max="2" width="1.85546875" style="48" customWidth="1"/>
    <col min="3" max="3" width="2.28515625" style="48" customWidth="1"/>
    <col min="4" max="4" width="12.5703125" style="48" customWidth="1"/>
    <col min="5" max="5" width="9.140625" style="48" customWidth="1"/>
    <col min="6" max="6" width="3" style="48" customWidth="1"/>
    <col min="7" max="7" width="3.42578125" style="48" customWidth="1"/>
    <col min="8" max="8" width="4.28515625" style="48" customWidth="1"/>
    <col min="9" max="9" width="7" style="48" customWidth="1"/>
    <col min="10" max="10" width="6.5703125" style="48" customWidth="1"/>
    <col min="11" max="11" width="4.5703125" style="48" customWidth="1"/>
    <col min="12" max="12" width="2.42578125" style="48" customWidth="1"/>
    <col min="13" max="13" width="1.140625" style="48" customWidth="1"/>
    <col min="14" max="14" width="4.140625" style="48" customWidth="1"/>
    <col min="15" max="15" width="1.140625" style="48" customWidth="1"/>
    <col min="16" max="16" width="3" style="48" customWidth="1"/>
    <col min="17" max="17" width="8.85546875" style="48" customWidth="1"/>
    <col min="18" max="18" width="3.42578125" style="48" customWidth="1"/>
    <col min="19" max="19" width="16.140625" style="53" customWidth="1"/>
    <col min="20" max="20" width="2.28515625" style="48" customWidth="1"/>
    <col min="21" max="21" width="16.140625" style="54" customWidth="1"/>
    <col min="22" max="22" width="12" style="48" bestFit="1" customWidth="1"/>
    <col min="23" max="23" width="12.5703125" style="48" customWidth="1"/>
    <col min="24" max="24" width="15.85546875" style="48" customWidth="1"/>
    <col min="25" max="25" width="14" style="48" customWidth="1"/>
    <col min="26" max="26" width="2.85546875" style="53" customWidth="1"/>
    <col min="27" max="27" width="15.85546875" style="48" customWidth="1"/>
    <col min="28" max="28" width="14" style="48" customWidth="1"/>
    <col min="29" max="29" width="6.85546875" style="48" customWidth="1"/>
    <col min="30" max="30" width="13.7109375" style="48" customWidth="1"/>
    <col min="31" max="31" width="15.7109375" style="48" customWidth="1"/>
    <col min="32" max="32" width="13" style="48" customWidth="1"/>
    <col min="33" max="241" width="6.85546875" style="48" customWidth="1"/>
    <col min="242" max="16384" width="8" style="48"/>
  </cols>
  <sheetData>
    <row r="1" spans="1:21" ht="11.25" customHeight="1" x14ac:dyDescent="0.2"/>
    <row r="2" spans="1:21" ht="11.25" customHeight="1" x14ac:dyDescent="0.2"/>
    <row r="3" spans="1:21" ht="11.25" customHeight="1" x14ac:dyDescent="0.2"/>
    <row r="4" spans="1:21" ht="11.25" customHeight="1" x14ac:dyDescent="0.2"/>
    <row r="5" spans="1:21" ht="20.25" customHeight="1" x14ac:dyDescent="0.2">
      <c r="A5" s="114" t="s">
        <v>0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</row>
    <row r="6" spans="1:21" ht="20.25" customHeight="1" x14ac:dyDescent="0.2">
      <c r="A6" s="115" t="s">
        <v>210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</row>
    <row r="7" spans="1:21" ht="12.75" customHeight="1" x14ac:dyDescent="0.2">
      <c r="H7" s="55" t="s">
        <v>77</v>
      </c>
      <c r="I7" s="116">
        <v>45658</v>
      </c>
      <c r="J7" s="116"/>
      <c r="K7" s="116"/>
      <c r="L7" s="55" t="s">
        <v>78</v>
      </c>
      <c r="M7" s="56"/>
      <c r="N7" s="117">
        <v>45688</v>
      </c>
      <c r="O7" s="117"/>
      <c r="P7" s="117"/>
      <c r="Q7" s="117"/>
      <c r="R7" s="117"/>
      <c r="S7" s="57"/>
    </row>
    <row r="8" spans="1:21" ht="6.75" customHeight="1" x14ac:dyDescent="0.2"/>
    <row r="9" spans="1:21" ht="14.25" customHeight="1" x14ac:dyDescent="0.2">
      <c r="A9" s="112" t="s">
        <v>2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</row>
    <row r="10" spans="1:21" ht="13.5" customHeight="1" x14ac:dyDescent="0.2">
      <c r="B10" s="118" t="s">
        <v>79</v>
      </c>
      <c r="C10" s="118"/>
      <c r="D10" s="118"/>
      <c r="E10" s="118"/>
      <c r="F10" s="118"/>
      <c r="G10" s="118"/>
      <c r="H10" s="118"/>
      <c r="I10" s="118"/>
      <c r="J10" s="118"/>
      <c r="U10" s="58">
        <f>S12+S18+S24</f>
        <v>2208191.9400000004</v>
      </c>
    </row>
    <row r="11" spans="1:21" ht="13.5" customHeight="1" x14ac:dyDescent="0.2">
      <c r="B11" s="59"/>
      <c r="C11" s="83" t="s">
        <v>80</v>
      </c>
      <c r="D11" s="59"/>
      <c r="E11" s="59"/>
      <c r="F11" s="59"/>
      <c r="G11" s="59"/>
      <c r="H11" s="59"/>
      <c r="I11" s="59"/>
      <c r="J11" s="59"/>
      <c r="U11" s="58"/>
    </row>
    <row r="12" spans="1:21" ht="12.75" customHeight="1" x14ac:dyDescent="0.2">
      <c r="D12" s="84" t="s">
        <v>80</v>
      </c>
      <c r="E12" s="84"/>
      <c r="F12" s="84"/>
      <c r="G12" s="84"/>
      <c r="H12" s="84"/>
      <c r="I12" s="84"/>
      <c r="J12" s="84"/>
      <c r="K12" s="84"/>
      <c r="L12" s="84"/>
      <c r="S12" s="60">
        <f>SUM(S13:S16)</f>
        <v>2089042.5800000003</v>
      </c>
    </row>
    <row r="13" spans="1:21" ht="13.5" customHeight="1" x14ac:dyDescent="0.2">
      <c r="A13" s="61" t="s">
        <v>81</v>
      </c>
      <c r="D13" s="113" t="s">
        <v>82</v>
      </c>
      <c r="E13" s="113"/>
      <c r="F13" s="113"/>
      <c r="G13" s="113"/>
      <c r="H13" s="113"/>
      <c r="I13" s="113"/>
      <c r="J13" s="113"/>
      <c r="K13" s="113"/>
      <c r="L13" s="113"/>
      <c r="M13" s="62"/>
      <c r="N13" s="62"/>
      <c r="O13" s="62"/>
      <c r="P13" s="62"/>
      <c r="Q13" s="62"/>
      <c r="R13" s="62"/>
      <c r="S13" s="77">
        <v>2025294.9100000001</v>
      </c>
    </row>
    <row r="14" spans="1:21" ht="13.5" customHeight="1" x14ac:dyDescent="0.2">
      <c r="A14" s="61" t="s">
        <v>83</v>
      </c>
      <c r="D14" s="113" t="s">
        <v>84</v>
      </c>
      <c r="E14" s="113"/>
      <c r="F14" s="113"/>
      <c r="G14" s="113"/>
      <c r="H14" s="113"/>
      <c r="I14" s="113"/>
      <c r="J14" s="113"/>
      <c r="K14" s="113"/>
      <c r="L14" s="113"/>
      <c r="M14" s="62"/>
      <c r="N14" s="62"/>
      <c r="O14" s="62"/>
      <c r="P14" s="62"/>
      <c r="Q14" s="62"/>
      <c r="R14" s="62"/>
      <c r="S14" s="77">
        <v>33573.86</v>
      </c>
    </row>
    <row r="15" spans="1:21" ht="13.5" hidden="1" customHeight="1" x14ac:dyDescent="0.2">
      <c r="A15" s="61" t="s">
        <v>85</v>
      </c>
      <c r="D15" s="113" t="s">
        <v>86</v>
      </c>
      <c r="E15" s="113"/>
      <c r="F15" s="113"/>
      <c r="G15" s="113"/>
      <c r="H15" s="113"/>
      <c r="I15" s="113"/>
      <c r="J15" s="113"/>
      <c r="K15" s="113"/>
      <c r="L15" s="113"/>
      <c r="M15" s="62"/>
      <c r="N15" s="62"/>
      <c r="O15" s="62"/>
      <c r="P15" s="62"/>
      <c r="Q15" s="62"/>
      <c r="R15" s="62"/>
      <c r="S15" s="77">
        <v>0</v>
      </c>
    </row>
    <row r="16" spans="1:21" ht="13.5" customHeight="1" x14ac:dyDescent="0.2">
      <c r="A16" s="61" t="s">
        <v>87</v>
      </c>
      <c r="D16" s="113" t="s">
        <v>88</v>
      </c>
      <c r="E16" s="113"/>
      <c r="F16" s="113"/>
      <c r="G16" s="113"/>
      <c r="H16" s="113"/>
      <c r="I16" s="113"/>
      <c r="J16" s="113"/>
      <c r="K16" s="113"/>
      <c r="L16" s="113"/>
      <c r="M16" s="62"/>
      <c r="N16" s="62"/>
      <c r="O16" s="62"/>
      <c r="P16" s="62"/>
      <c r="Q16" s="62"/>
      <c r="R16" s="62"/>
      <c r="S16" s="85">
        <v>30173.81</v>
      </c>
    </row>
    <row r="17" spans="1:21" ht="13.5" customHeight="1" x14ac:dyDescent="0.2">
      <c r="A17" s="61"/>
      <c r="C17" s="83" t="s">
        <v>89</v>
      </c>
      <c r="D17" s="63"/>
      <c r="E17" s="63"/>
      <c r="F17" s="63"/>
      <c r="G17" s="63"/>
      <c r="H17" s="63"/>
      <c r="I17" s="63"/>
      <c r="J17" s="63"/>
      <c r="K17" s="63"/>
      <c r="L17" s="63"/>
      <c r="M17" s="62"/>
      <c r="N17" s="62"/>
      <c r="O17" s="62"/>
      <c r="P17" s="62"/>
      <c r="Q17" s="62"/>
      <c r="R17" s="62"/>
      <c r="S17" s="85"/>
    </row>
    <row r="18" spans="1:21" ht="13.5" customHeight="1" x14ac:dyDescent="0.2">
      <c r="A18" s="61"/>
      <c r="D18" s="84" t="s">
        <v>89</v>
      </c>
      <c r="E18" s="84"/>
      <c r="F18" s="84"/>
      <c r="G18" s="84"/>
      <c r="H18" s="84"/>
      <c r="I18" s="84"/>
      <c r="J18" s="84"/>
      <c r="K18" s="84"/>
      <c r="L18" s="84"/>
      <c r="S18" s="60">
        <f>SUM(S20:S21)</f>
        <v>59287.659999999996</v>
      </c>
    </row>
    <row r="19" spans="1:21" ht="13.5" hidden="1" customHeight="1" x14ac:dyDescent="0.2">
      <c r="A19" s="61" t="s">
        <v>90</v>
      </c>
      <c r="D19" s="113" t="s">
        <v>91</v>
      </c>
      <c r="E19" s="113"/>
      <c r="F19" s="113"/>
      <c r="G19" s="113"/>
      <c r="H19" s="113"/>
      <c r="I19" s="113"/>
      <c r="J19" s="113"/>
      <c r="K19" s="113"/>
      <c r="L19" s="113"/>
      <c r="M19" s="62"/>
      <c r="N19" s="62"/>
      <c r="O19" s="62"/>
      <c r="P19" s="62"/>
      <c r="Q19" s="62"/>
      <c r="R19" s="62"/>
      <c r="S19" s="77">
        <v>0</v>
      </c>
    </row>
    <row r="20" spans="1:21" ht="13.5" hidden="1" customHeight="1" x14ac:dyDescent="0.2">
      <c r="A20" s="61" t="s">
        <v>92</v>
      </c>
      <c r="D20" s="113" t="s">
        <v>93</v>
      </c>
      <c r="E20" s="113"/>
      <c r="F20" s="113"/>
      <c r="G20" s="113"/>
      <c r="H20" s="113"/>
      <c r="I20" s="113"/>
      <c r="J20" s="113"/>
      <c r="K20" s="113"/>
      <c r="L20" s="113"/>
      <c r="M20" s="62"/>
      <c r="N20" s="62"/>
      <c r="O20" s="62"/>
      <c r="P20" s="62"/>
      <c r="Q20" s="62"/>
      <c r="R20" s="62"/>
      <c r="S20" s="77">
        <v>0</v>
      </c>
    </row>
    <row r="21" spans="1:21" ht="13.5" customHeight="1" x14ac:dyDescent="0.2">
      <c r="A21" s="61" t="s">
        <v>94</v>
      </c>
      <c r="D21" s="113" t="s">
        <v>95</v>
      </c>
      <c r="E21" s="113"/>
      <c r="F21" s="113"/>
      <c r="G21" s="113"/>
      <c r="H21" s="119"/>
      <c r="I21" s="113"/>
      <c r="J21" s="113"/>
      <c r="K21" s="113"/>
      <c r="L21" s="113"/>
      <c r="M21" s="62"/>
      <c r="N21" s="62"/>
      <c r="O21" s="62"/>
      <c r="P21" s="62"/>
      <c r="Q21" s="62"/>
      <c r="R21" s="62"/>
      <c r="S21" s="85">
        <v>59287.659999999996</v>
      </c>
    </row>
    <row r="22" spans="1:21" ht="12.75" hidden="1" customHeight="1" x14ac:dyDescent="0.2">
      <c r="A22" s="61" t="s">
        <v>96</v>
      </c>
      <c r="D22" s="113" t="s">
        <v>97</v>
      </c>
      <c r="E22" s="113"/>
      <c r="F22" s="113"/>
      <c r="G22" s="113"/>
      <c r="H22" s="113"/>
      <c r="I22" s="113"/>
      <c r="J22" s="113"/>
      <c r="K22" s="113"/>
      <c r="L22" s="113"/>
      <c r="M22" s="62"/>
      <c r="N22" s="62"/>
      <c r="O22" s="62"/>
      <c r="P22" s="62"/>
      <c r="Q22" s="62"/>
      <c r="R22" s="62"/>
      <c r="S22" s="78">
        <v>0</v>
      </c>
    </row>
    <row r="23" spans="1:21" ht="13.5" customHeight="1" x14ac:dyDescent="0.2">
      <c r="A23" s="61"/>
      <c r="C23" s="83" t="s">
        <v>98</v>
      </c>
      <c r="D23" s="63"/>
      <c r="E23" s="63"/>
      <c r="F23" s="63"/>
      <c r="G23" s="63"/>
      <c r="H23" s="63"/>
      <c r="I23" s="63"/>
      <c r="J23" s="63"/>
      <c r="K23" s="63"/>
      <c r="L23" s="63"/>
      <c r="M23" s="62"/>
      <c r="N23" s="62"/>
      <c r="O23" s="62"/>
      <c r="P23" s="62"/>
      <c r="Q23" s="62"/>
      <c r="R23" s="62"/>
      <c r="S23" s="86"/>
    </row>
    <row r="24" spans="1:21" ht="13.5" customHeight="1" x14ac:dyDescent="0.2">
      <c r="A24" s="61"/>
      <c r="D24" s="84" t="s">
        <v>98</v>
      </c>
      <c r="E24" s="84"/>
      <c r="F24" s="84"/>
      <c r="G24" s="84"/>
      <c r="H24" s="87"/>
      <c r="I24" s="84"/>
      <c r="J24" s="84"/>
      <c r="K24" s="84"/>
      <c r="L24" s="84"/>
      <c r="M24" s="84"/>
      <c r="N24" s="84"/>
      <c r="O24" s="84"/>
      <c r="P24" s="84"/>
      <c r="Q24" s="84"/>
      <c r="S24" s="64">
        <f>SUM(S25:S31)</f>
        <v>59861.7</v>
      </c>
    </row>
    <row r="25" spans="1:21" ht="15" x14ac:dyDescent="0.2">
      <c r="A25" s="61"/>
      <c r="D25" s="120" t="s">
        <v>99</v>
      </c>
      <c r="E25" s="120"/>
      <c r="F25" s="120"/>
      <c r="G25" s="120"/>
      <c r="H25" s="120"/>
      <c r="I25" s="120"/>
      <c r="J25" s="120"/>
      <c r="K25" s="120"/>
      <c r="L25" s="120"/>
      <c r="M25" s="59"/>
      <c r="N25" s="59"/>
      <c r="O25" s="59"/>
      <c r="P25" s="59"/>
      <c r="Q25" s="59"/>
      <c r="S25" s="85">
        <v>59861.7</v>
      </c>
    </row>
    <row r="26" spans="1:21" hidden="1" x14ac:dyDescent="0.2">
      <c r="A26" s="61"/>
      <c r="D26" s="120" t="s">
        <v>100</v>
      </c>
      <c r="E26" s="120"/>
      <c r="F26" s="120"/>
      <c r="G26" s="120"/>
      <c r="H26" s="120"/>
      <c r="I26" s="120"/>
      <c r="J26" s="120"/>
      <c r="K26" s="120"/>
      <c r="L26" s="120"/>
      <c r="S26" s="77">
        <v>0</v>
      </c>
    </row>
    <row r="27" spans="1:21" hidden="1" x14ac:dyDescent="0.2">
      <c r="A27" s="61"/>
      <c r="D27" s="113" t="s">
        <v>101</v>
      </c>
      <c r="E27" s="113"/>
      <c r="F27" s="113"/>
      <c r="G27" s="113"/>
      <c r="H27" s="113"/>
      <c r="I27" s="113"/>
      <c r="J27" s="113"/>
      <c r="K27" s="113"/>
      <c r="L27" s="113"/>
      <c r="M27" s="63"/>
      <c r="S27" s="77">
        <v>0</v>
      </c>
    </row>
    <row r="28" spans="1:21" hidden="1" x14ac:dyDescent="0.2">
      <c r="A28" s="61"/>
      <c r="D28" s="113" t="s">
        <v>102</v>
      </c>
      <c r="E28" s="113"/>
      <c r="F28" s="113"/>
      <c r="G28" s="113"/>
      <c r="H28" s="113"/>
      <c r="I28" s="113"/>
      <c r="J28" s="113"/>
      <c r="K28" s="113"/>
      <c r="L28" s="113"/>
      <c r="M28" s="63"/>
      <c r="S28" s="77">
        <v>0</v>
      </c>
    </row>
    <row r="29" spans="1:21" hidden="1" x14ac:dyDescent="0.2">
      <c r="A29" s="61"/>
      <c r="D29" s="113" t="s">
        <v>103</v>
      </c>
      <c r="E29" s="113"/>
      <c r="F29" s="113"/>
      <c r="G29" s="113"/>
      <c r="H29" s="113"/>
      <c r="I29" s="113"/>
      <c r="J29" s="113"/>
      <c r="K29" s="113"/>
      <c r="L29" s="113"/>
      <c r="M29" s="63"/>
      <c r="S29" s="77">
        <v>0</v>
      </c>
    </row>
    <row r="30" spans="1:21" hidden="1" x14ac:dyDescent="0.2">
      <c r="A30" s="61"/>
      <c r="D30" s="113" t="s">
        <v>104</v>
      </c>
      <c r="E30" s="113"/>
      <c r="F30" s="113"/>
      <c r="G30" s="113"/>
      <c r="H30" s="113"/>
      <c r="I30" s="113"/>
      <c r="J30" s="113"/>
      <c r="K30" s="113"/>
      <c r="L30" s="113"/>
      <c r="M30" s="63"/>
      <c r="S30" s="77">
        <v>0</v>
      </c>
    </row>
    <row r="31" spans="1:21" ht="15" hidden="1" x14ac:dyDescent="0.2">
      <c r="A31" s="61"/>
      <c r="D31" s="113" t="s">
        <v>105</v>
      </c>
      <c r="E31" s="113"/>
      <c r="F31" s="113"/>
      <c r="G31" s="113"/>
      <c r="H31" s="113"/>
      <c r="I31" s="113"/>
      <c r="J31" s="113"/>
      <c r="K31" s="113"/>
      <c r="L31" s="113"/>
      <c r="M31" s="62"/>
      <c r="N31" s="62"/>
      <c r="O31" s="62"/>
      <c r="P31" s="62"/>
      <c r="Q31" s="62"/>
      <c r="R31" s="62"/>
      <c r="S31" s="85">
        <v>0</v>
      </c>
    </row>
    <row r="32" spans="1:21" ht="13.5" customHeight="1" x14ac:dyDescent="0.2">
      <c r="A32" s="61"/>
      <c r="B32" s="118" t="s">
        <v>106</v>
      </c>
      <c r="C32" s="118"/>
      <c r="D32" s="118"/>
      <c r="E32" s="118"/>
      <c r="F32" s="118"/>
      <c r="G32" s="118"/>
      <c r="H32" s="118"/>
      <c r="I32" s="118"/>
      <c r="J32" s="118"/>
      <c r="U32" s="66">
        <f>+S34+S49+S44+S42</f>
        <v>396149.19</v>
      </c>
    </row>
    <row r="33" spans="1:23" ht="13.5" customHeight="1" x14ac:dyDescent="0.2">
      <c r="A33" s="61"/>
      <c r="B33" s="59"/>
      <c r="C33" s="67" t="s">
        <v>107</v>
      </c>
      <c r="D33" s="59"/>
      <c r="E33" s="59"/>
      <c r="F33" s="59"/>
      <c r="G33" s="59"/>
      <c r="H33" s="59"/>
      <c r="I33" s="59"/>
      <c r="J33" s="59"/>
      <c r="U33" s="66"/>
    </row>
    <row r="34" spans="1:23" ht="13.5" customHeight="1" x14ac:dyDescent="0.2">
      <c r="A34" s="61"/>
      <c r="D34" s="118" t="s">
        <v>108</v>
      </c>
      <c r="E34" s="118"/>
      <c r="F34" s="118"/>
      <c r="G34" s="118"/>
      <c r="H34" s="118"/>
      <c r="I34" s="118"/>
      <c r="J34" s="118"/>
      <c r="K34" s="118"/>
      <c r="L34" s="118"/>
      <c r="S34" s="60">
        <f>SUM(S35:S41)</f>
        <v>394441.61</v>
      </c>
    </row>
    <row r="35" spans="1:23" ht="13.5" customHeight="1" x14ac:dyDescent="0.2">
      <c r="A35" s="61" t="s">
        <v>109</v>
      </c>
      <c r="D35" s="113" t="s">
        <v>10</v>
      </c>
      <c r="E35" s="113"/>
      <c r="F35" s="113"/>
      <c r="G35" s="113"/>
      <c r="H35" s="113"/>
      <c r="I35" s="113"/>
      <c r="J35" s="113"/>
      <c r="K35" s="113"/>
      <c r="L35" s="113"/>
      <c r="M35" s="62"/>
      <c r="N35" s="62"/>
      <c r="O35" s="62"/>
      <c r="P35" s="62"/>
      <c r="Q35" s="62"/>
      <c r="R35" s="62"/>
      <c r="S35" s="77">
        <v>231965.71</v>
      </c>
    </row>
    <row r="36" spans="1:23" ht="13.5" customHeight="1" x14ac:dyDescent="0.2">
      <c r="A36" s="61" t="s">
        <v>110</v>
      </c>
      <c r="D36" s="113" t="s">
        <v>111</v>
      </c>
      <c r="E36" s="113"/>
      <c r="F36" s="113"/>
      <c r="G36" s="113"/>
      <c r="H36" s="113"/>
      <c r="I36" s="113"/>
      <c r="J36" s="113"/>
      <c r="K36" s="113"/>
      <c r="L36" s="113"/>
      <c r="M36" s="62"/>
      <c r="N36" s="62"/>
      <c r="O36" s="62"/>
      <c r="P36" s="62"/>
      <c r="Q36" s="62"/>
      <c r="R36" s="62"/>
      <c r="S36" s="77">
        <v>161594.65999999997</v>
      </c>
    </row>
    <row r="37" spans="1:23" ht="13.5" hidden="1" customHeight="1" x14ac:dyDescent="0.2">
      <c r="A37" s="61" t="s">
        <v>112</v>
      </c>
      <c r="D37" s="113" t="s">
        <v>113</v>
      </c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62"/>
      <c r="R37" s="62"/>
      <c r="S37" s="77">
        <v>0</v>
      </c>
    </row>
    <row r="38" spans="1:23" hidden="1" x14ac:dyDescent="0.2">
      <c r="A38" s="61" t="s">
        <v>114</v>
      </c>
      <c r="D38" s="113" t="s">
        <v>115</v>
      </c>
      <c r="E38" s="113"/>
      <c r="F38" s="113"/>
      <c r="G38" s="113"/>
      <c r="H38" s="113"/>
      <c r="I38" s="113"/>
      <c r="J38" s="113"/>
      <c r="K38" s="113"/>
      <c r="L38" s="113"/>
      <c r="M38" s="62"/>
      <c r="N38" s="62"/>
      <c r="O38" s="62"/>
      <c r="P38" s="62"/>
      <c r="Q38" s="62"/>
      <c r="R38" s="62"/>
      <c r="S38" s="77">
        <v>0</v>
      </c>
    </row>
    <row r="39" spans="1:23" hidden="1" x14ac:dyDescent="0.2">
      <c r="A39" s="61" t="s">
        <v>116</v>
      </c>
      <c r="D39" s="113" t="s">
        <v>117</v>
      </c>
      <c r="E39" s="113"/>
      <c r="F39" s="113"/>
      <c r="G39" s="113"/>
      <c r="H39" s="113"/>
      <c r="I39" s="113"/>
      <c r="J39" s="113"/>
      <c r="K39" s="113"/>
      <c r="L39" s="113"/>
      <c r="M39" s="62"/>
      <c r="N39" s="62"/>
      <c r="O39" s="62"/>
      <c r="P39" s="62"/>
      <c r="Q39" s="62"/>
      <c r="R39" s="62"/>
      <c r="S39" s="77">
        <v>0</v>
      </c>
    </row>
    <row r="40" spans="1:23" hidden="1" x14ac:dyDescent="0.2">
      <c r="A40" s="61" t="s">
        <v>118</v>
      </c>
      <c r="D40" s="113" t="s">
        <v>119</v>
      </c>
      <c r="E40" s="113"/>
      <c r="F40" s="113"/>
      <c r="G40" s="113"/>
      <c r="H40" s="113"/>
      <c r="I40" s="113"/>
      <c r="J40" s="113"/>
      <c r="K40" s="113"/>
      <c r="L40" s="113"/>
      <c r="M40" s="62"/>
      <c r="N40" s="62"/>
      <c r="O40" s="62"/>
      <c r="P40" s="62"/>
      <c r="Q40" s="62"/>
      <c r="R40" s="62"/>
      <c r="S40" s="77">
        <v>0</v>
      </c>
    </row>
    <row r="41" spans="1:23" ht="13.5" customHeight="1" x14ac:dyDescent="0.2">
      <c r="A41" s="61" t="s">
        <v>120</v>
      </c>
      <c r="D41" s="113" t="s">
        <v>121</v>
      </c>
      <c r="E41" s="113"/>
      <c r="F41" s="113"/>
      <c r="G41" s="113"/>
      <c r="H41" s="113"/>
      <c r="I41" s="113"/>
      <c r="J41" s="113"/>
      <c r="K41" s="113"/>
      <c r="L41" s="113"/>
      <c r="M41" s="62"/>
      <c r="N41" s="62"/>
      <c r="O41" s="62"/>
      <c r="P41" s="62"/>
      <c r="Q41" s="62"/>
      <c r="R41" s="62"/>
      <c r="S41" s="85">
        <v>881.24</v>
      </c>
    </row>
    <row r="42" spans="1:23" ht="13.5" customHeight="1" x14ac:dyDescent="0.2">
      <c r="A42" s="61"/>
      <c r="D42" s="121" t="s">
        <v>122</v>
      </c>
      <c r="E42" s="121"/>
      <c r="F42" s="121"/>
      <c r="G42" s="121"/>
      <c r="H42" s="121"/>
      <c r="I42" s="121"/>
      <c r="J42" s="121"/>
      <c r="K42" s="121"/>
      <c r="L42" s="121"/>
      <c r="M42" s="62"/>
      <c r="N42" s="62"/>
      <c r="O42" s="62"/>
      <c r="P42" s="62"/>
      <c r="Q42" s="62"/>
      <c r="R42" s="62"/>
      <c r="S42" s="60">
        <f>SUM(S43)</f>
        <v>0</v>
      </c>
    </row>
    <row r="43" spans="1:23" ht="13.5" customHeight="1" x14ac:dyDescent="0.2">
      <c r="A43" s="61" t="s">
        <v>123</v>
      </c>
      <c r="D43" s="113" t="s">
        <v>124</v>
      </c>
      <c r="E43" s="113"/>
      <c r="F43" s="113"/>
      <c r="G43" s="113"/>
      <c r="H43" s="113"/>
      <c r="I43" s="113"/>
      <c r="J43" s="113"/>
      <c r="K43" s="113"/>
      <c r="L43" s="113"/>
      <c r="M43" s="62"/>
      <c r="N43" s="62"/>
      <c r="O43" s="62"/>
      <c r="P43" s="62"/>
      <c r="Q43" s="62"/>
      <c r="R43" s="62"/>
      <c r="S43" s="85">
        <v>0</v>
      </c>
      <c r="V43" s="88"/>
      <c r="W43" s="88"/>
    </row>
    <row r="44" spans="1:23" ht="13.5" hidden="1" customHeight="1" x14ac:dyDescent="0.2">
      <c r="A44" s="61"/>
      <c r="D44" s="121" t="s">
        <v>125</v>
      </c>
      <c r="E44" s="121"/>
      <c r="F44" s="121"/>
      <c r="G44" s="121"/>
      <c r="H44" s="121"/>
      <c r="I44" s="121"/>
      <c r="J44" s="121"/>
      <c r="K44" s="121"/>
      <c r="L44" s="121"/>
      <c r="M44" s="62"/>
      <c r="N44" s="62"/>
      <c r="O44" s="62"/>
      <c r="P44" s="62"/>
      <c r="Q44" s="62"/>
      <c r="R44" s="62"/>
      <c r="S44" s="60">
        <f>SUM(S45)</f>
        <v>0</v>
      </c>
    </row>
    <row r="45" spans="1:23" ht="13.5" hidden="1" customHeight="1" x14ac:dyDescent="0.2">
      <c r="A45" s="61" t="s">
        <v>126</v>
      </c>
      <c r="D45" s="113" t="s">
        <v>127</v>
      </c>
      <c r="E45" s="113"/>
      <c r="F45" s="113"/>
      <c r="G45" s="113"/>
      <c r="H45" s="113"/>
      <c r="I45" s="113"/>
      <c r="J45" s="113"/>
      <c r="K45" s="113"/>
      <c r="L45" s="113"/>
      <c r="M45" s="62"/>
      <c r="N45" s="62"/>
      <c r="O45" s="62"/>
      <c r="P45" s="62"/>
      <c r="Q45" s="62"/>
      <c r="R45" s="62"/>
      <c r="S45" s="77">
        <v>0</v>
      </c>
    </row>
    <row r="46" spans="1:23" ht="13.5" hidden="1" customHeight="1" x14ac:dyDescent="0.2">
      <c r="A46" s="61"/>
      <c r="D46" s="121" t="s">
        <v>128</v>
      </c>
      <c r="E46" s="121"/>
      <c r="F46" s="121"/>
      <c r="G46" s="121"/>
      <c r="H46" s="121"/>
      <c r="I46" s="121"/>
      <c r="J46" s="121"/>
      <c r="K46" s="121"/>
      <c r="L46" s="121"/>
      <c r="M46" s="62"/>
      <c r="N46" s="62"/>
      <c r="O46" s="62"/>
      <c r="P46" s="62"/>
      <c r="Q46" s="62"/>
      <c r="R46" s="62"/>
      <c r="S46" s="60">
        <f>SUM(S47)</f>
        <v>0</v>
      </c>
    </row>
    <row r="47" spans="1:23" ht="13.5" hidden="1" customHeight="1" x14ac:dyDescent="0.2">
      <c r="A47" s="61" t="s">
        <v>129</v>
      </c>
      <c r="D47" s="113" t="s">
        <v>130</v>
      </c>
      <c r="E47" s="113"/>
      <c r="F47" s="113"/>
      <c r="G47" s="113"/>
      <c r="H47" s="113"/>
      <c r="I47" s="113"/>
      <c r="J47" s="113"/>
      <c r="K47" s="113"/>
      <c r="L47" s="113"/>
      <c r="M47" s="62"/>
      <c r="N47" s="62"/>
      <c r="O47" s="62"/>
      <c r="P47" s="62"/>
      <c r="Q47" s="62"/>
      <c r="R47" s="62"/>
      <c r="S47" s="78">
        <v>0</v>
      </c>
    </row>
    <row r="48" spans="1:23" ht="13.5" customHeight="1" x14ac:dyDescent="0.2">
      <c r="A48" s="61"/>
      <c r="C48" s="68" t="s">
        <v>131</v>
      </c>
      <c r="D48" s="63"/>
      <c r="E48" s="63"/>
      <c r="F48" s="63"/>
      <c r="G48" s="63"/>
      <c r="H48" s="63"/>
      <c r="I48" s="63"/>
      <c r="J48" s="63"/>
      <c r="K48" s="63"/>
      <c r="L48" s="63"/>
      <c r="M48" s="62"/>
      <c r="N48" s="62"/>
      <c r="O48" s="62"/>
      <c r="P48" s="62"/>
      <c r="Q48" s="62"/>
      <c r="R48" s="62"/>
      <c r="S48" s="86"/>
    </row>
    <row r="49" spans="1:21" ht="13.5" customHeight="1" x14ac:dyDescent="0.2">
      <c r="A49" s="61"/>
      <c r="D49" s="121" t="s">
        <v>132</v>
      </c>
      <c r="E49" s="121"/>
      <c r="F49" s="121"/>
      <c r="G49" s="121"/>
      <c r="H49" s="121"/>
      <c r="I49" s="121"/>
      <c r="J49" s="121"/>
      <c r="K49" s="121"/>
      <c r="L49" s="121"/>
      <c r="M49" s="62"/>
      <c r="N49" s="62"/>
      <c r="O49" s="62"/>
      <c r="P49" s="62"/>
      <c r="Q49" s="62"/>
      <c r="R49" s="62"/>
      <c r="S49" s="60">
        <f>SUM(S51)</f>
        <v>1707.58</v>
      </c>
    </row>
    <row r="50" spans="1:21" ht="13.5" hidden="1" customHeight="1" x14ac:dyDescent="0.2">
      <c r="A50" s="61" t="s">
        <v>133</v>
      </c>
      <c r="D50" s="113" t="s">
        <v>134</v>
      </c>
      <c r="E50" s="113"/>
      <c r="F50" s="113"/>
      <c r="G50" s="113"/>
      <c r="H50" s="113"/>
      <c r="I50" s="113"/>
      <c r="J50" s="113"/>
      <c r="K50" s="113"/>
      <c r="L50" s="113"/>
      <c r="M50" s="62"/>
      <c r="N50" s="62"/>
      <c r="O50" s="62"/>
      <c r="P50" s="62"/>
      <c r="Q50" s="62"/>
      <c r="R50" s="62"/>
      <c r="S50" s="77">
        <v>0</v>
      </c>
    </row>
    <row r="51" spans="1:21" ht="13.5" customHeight="1" x14ac:dyDescent="0.2">
      <c r="A51" s="61" t="s">
        <v>135</v>
      </c>
      <c r="D51" s="113" t="s">
        <v>136</v>
      </c>
      <c r="E51" s="113"/>
      <c r="F51" s="113"/>
      <c r="G51" s="113"/>
      <c r="H51" s="113"/>
      <c r="I51" s="113"/>
      <c r="J51" s="113"/>
      <c r="K51" s="113"/>
      <c r="L51" s="113"/>
      <c r="M51" s="62"/>
      <c r="N51" s="62"/>
      <c r="O51" s="62"/>
      <c r="P51" s="62"/>
      <c r="Q51" s="62"/>
      <c r="R51" s="62"/>
      <c r="S51" s="85">
        <v>1707.58</v>
      </c>
    </row>
    <row r="52" spans="1:21" ht="13.5" hidden="1" customHeight="1" x14ac:dyDescent="0.2">
      <c r="A52" s="61"/>
      <c r="D52" s="121" t="s">
        <v>137</v>
      </c>
      <c r="E52" s="121"/>
      <c r="F52" s="121"/>
      <c r="G52" s="121"/>
      <c r="H52" s="121"/>
      <c r="I52" s="121"/>
      <c r="J52" s="121"/>
      <c r="K52" s="121"/>
      <c r="L52" s="121"/>
      <c r="M52" s="62"/>
      <c r="N52" s="62"/>
      <c r="O52" s="62"/>
      <c r="P52" s="62"/>
      <c r="Q52" s="62"/>
      <c r="R52" s="62"/>
      <c r="S52" s="60">
        <f>SUM(S53)</f>
        <v>0</v>
      </c>
    </row>
    <row r="53" spans="1:21" ht="13.5" hidden="1" customHeight="1" x14ac:dyDescent="0.2">
      <c r="A53" s="61" t="s">
        <v>138</v>
      </c>
      <c r="D53" s="113" t="s">
        <v>139</v>
      </c>
      <c r="E53" s="113"/>
      <c r="F53" s="113"/>
      <c r="G53" s="113"/>
      <c r="H53" s="113"/>
      <c r="I53" s="113"/>
      <c r="J53" s="113"/>
      <c r="K53" s="113"/>
      <c r="L53" s="113"/>
      <c r="M53" s="62"/>
      <c r="N53" s="62"/>
      <c r="O53" s="62"/>
      <c r="P53" s="62"/>
      <c r="Q53" s="62"/>
      <c r="R53" s="62"/>
      <c r="S53" s="78">
        <v>0</v>
      </c>
    </row>
    <row r="54" spans="1:21" ht="13.5" hidden="1" customHeight="1" x14ac:dyDescent="0.2">
      <c r="A54" s="61"/>
      <c r="D54" s="121" t="s">
        <v>140</v>
      </c>
      <c r="E54" s="121"/>
      <c r="F54" s="121"/>
      <c r="G54" s="121"/>
      <c r="H54" s="121"/>
      <c r="I54" s="121"/>
      <c r="J54" s="121"/>
      <c r="K54" s="121"/>
      <c r="L54" s="121"/>
      <c r="M54" s="62"/>
      <c r="N54" s="62"/>
      <c r="O54" s="62"/>
      <c r="P54" s="62"/>
      <c r="Q54" s="62"/>
      <c r="R54" s="62"/>
      <c r="S54" s="60">
        <f>SUM(S55)</f>
        <v>0</v>
      </c>
    </row>
    <row r="55" spans="1:21" ht="13.5" hidden="1" customHeight="1" x14ac:dyDescent="0.2">
      <c r="A55" s="61" t="s">
        <v>141</v>
      </c>
      <c r="D55" s="113" t="s">
        <v>142</v>
      </c>
      <c r="E55" s="113"/>
      <c r="F55" s="113"/>
      <c r="G55" s="113"/>
      <c r="H55" s="113"/>
      <c r="I55" s="113"/>
      <c r="J55" s="113"/>
      <c r="K55" s="113"/>
      <c r="L55" s="113"/>
      <c r="M55" s="62"/>
      <c r="N55" s="62"/>
      <c r="O55" s="62"/>
      <c r="P55" s="62"/>
      <c r="Q55" s="62"/>
      <c r="R55" s="62"/>
      <c r="S55" s="78">
        <v>0</v>
      </c>
    </row>
    <row r="56" spans="1:21" ht="13.5" customHeight="1" x14ac:dyDescent="0.2">
      <c r="A56" s="61"/>
      <c r="B56" s="118" t="s">
        <v>143</v>
      </c>
      <c r="C56" s="118"/>
      <c r="D56" s="118"/>
      <c r="E56" s="118"/>
      <c r="F56" s="118"/>
      <c r="G56" s="118"/>
      <c r="H56" s="118"/>
      <c r="I56" s="118"/>
      <c r="J56" s="118"/>
      <c r="K56" s="63"/>
      <c r="L56" s="63"/>
      <c r="M56" s="62"/>
      <c r="N56" s="62"/>
      <c r="O56" s="62"/>
      <c r="P56" s="62"/>
      <c r="Q56" s="62"/>
      <c r="R56" s="62"/>
      <c r="S56" s="77"/>
      <c r="T56" s="62"/>
      <c r="U56" s="66">
        <f>+S58+S65+S79</f>
        <v>1007371.2999999998</v>
      </c>
    </row>
    <row r="57" spans="1:21" ht="13.5" customHeight="1" x14ac:dyDescent="0.2">
      <c r="A57" s="61"/>
      <c r="B57" s="59"/>
      <c r="C57" s="67" t="s">
        <v>144</v>
      </c>
      <c r="D57" s="59"/>
      <c r="E57" s="59"/>
      <c r="F57" s="59"/>
      <c r="G57" s="59"/>
      <c r="H57" s="59"/>
      <c r="I57" s="59"/>
      <c r="J57" s="59"/>
      <c r="K57" s="63"/>
      <c r="L57" s="63"/>
      <c r="M57" s="62"/>
      <c r="N57" s="62"/>
      <c r="O57" s="62"/>
      <c r="P57" s="62"/>
      <c r="Q57" s="62"/>
      <c r="R57" s="62"/>
      <c r="S57" s="77"/>
      <c r="T57" s="62"/>
      <c r="U57" s="66"/>
    </row>
    <row r="58" spans="1:21" ht="13.5" customHeight="1" x14ac:dyDescent="0.2">
      <c r="A58" s="61"/>
      <c r="D58" s="118" t="s">
        <v>145</v>
      </c>
      <c r="E58" s="118"/>
      <c r="F58" s="118"/>
      <c r="G58" s="118"/>
      <c r="H58" s="118"/>
      <c r="I58" s="118"/>
      <c r="J58" s="118"/>
      <c r="K58" s="118"/>
      <c r="L58" s="118"/>
      <c r="S58" s="60">
        <f>SUM(S59:S63)</f>
        <v>727989.6399999999</v>
      </c>
      <c r="U58" s="89"/>
    </row>
    <row r="59" spans="1:21" ht="13.5" customHeight="1" x14ac:dyDescent="0.2">
      <c r="A59" s="61" t="s">
        <v>146</v>
      </c>
      <c r="D59" s="113" t="s">
        <v>147</v>
      </c>
      <c r="E59" s="113"/>
      <c r="F59" s="113"/>
      <c r="G59" s="113"/>
      <c r="H59" s="113"/>
      <c r="I59" s="113"/>
      <c r="J59" s="113"/>
      <c r="K59" s="113"/>
      <c r="L59" s="113"/>
      <c r="M59" s="62"/>
      <c r="N59" s="62"/>
      <c r="O59" s="62"/>
      <c r="P59" s="62"/>
      <c r="Q59" s="62"/>
      <c r="R59" s="62"/>
      <c r="S59" s="77">
        <v>361570.22</v>
      </c>
    </row>
    <row r="60" spans="1:21" ht="13.5" customHeight="1" x14ac:dyDescent="0.2">
      <c r="A60" s="61" t="s">
        <v>148</v>
      </c>
      <c r="D60" s="113" t="s">
        <v>149</v>
      </c>
      <c r="E60" s="113"/>
      <c r="F60" s="113"/>
      <c r="G60" s="113"/>
      <c r="H60" s="113"/>
      <c r="I60" s="113"/>
      <c r="J60" s="113"/>
      <c r="K60" s="113"/>
      <c r="L60" s="113"/>
      <c r="M60" s="62"/>
      <c r="N60" s="62"/>
      <c r="O60" s="62"/>
      <c r="P60" s="62"/>
      <c r="Q60" s="62"/>
      <c r="R60" s="62"/>
      <c r="S60" s="77">
        <v>251599.61</v>
      </c>
    </row>
    <row r="61" spans="1:21" ht="13.5" customHeight="1" x14ac:dyDescent="0.2">
      <c r="A61" s="61" t="s">
        <v>150</v>
      </c>
      <c r="D61" s="113" t="s">
        <v>151</v>
      </c>
      <c r="E61" s="113"/>
      <c r="F61" s="113"/>
      <c r="G61" s="113"/>
      <c r="H61" s="113"/>
      <c r="I61" s="113"/>
      <c r="J61" s="113"/>
      <c r="K61" s="113"/>
      <c r="L61" s="113"/>
      <c r="M61" s="62"/>
      <c r="N61" s="62"/>
      <c r="O61" s="62"/>
      <c r="P61" s="62"/>
      <c r="Q61" s="62"/>
      <c r="R61" s="62"/>
      <c r="S61" s="77">
        <v>40027.480000000003</v>
      </c>
    </row>
    <row r="62" spans="1:21" ht="13.5" customHeight="1" x14ac:dyDescent="0.2">
      <c r="A62" s="61" t="s">
        <v>152</v>
      </c>
      <c r="D62" s="113" t="s">
        <v>153</v>
      </c>
      <c r="E62" s="113"/>
      <c r="F62" s="113"/>
      <c r="G62" s="113"/>
      <c r="H62" s="113"/>
      <c r="I62" s="113"/>
      <c r="J62" s="113"/>
      <c r="K62" s="113"/>
      <c r="L62" s="113"/>
      <c r="M62" s="62"/>
      <c r="N62" s="62"/>
      <c r="O62" s="62"/>
      <c r="P62" s="62"/>
      <c r="Q62" s="62"/>
      <c r="R62" s="62"/>
      <c r="S62" s="77">
        <v>17507.52</v>
      </c>
    </row>
    <row r="63" spans="1:21" ht="13.5" customHeight="1" x14ac:dyDescent="0.2">
      <c r="A63" s="61" t="s">
        <v>154</v>
      </c>
      <c r="D63" s="113" t="s">
        <v>155</v>
      </c>
      <c r="E63" s="113"/>
      <c r="F63" s="113"/>
      <c r="G63" s="113"/>
      <c r="H63" s="113"/>
      <c r="I63" s="113"/>
      <c r="J63" s="113"/>
      <c r="K63" s="113"/>
      <c r="L63" s="113"/>
      <c r="M63" s="62"/>
      <c r="N63" s="62"/>
      <c r="O63" s="62"/>
      <c r="P63" s="62"/>
      <c r="Q63" s="62"/>
      <c r="R63" s="62"/>
      <c r="S63" s="85">
        <v>57284.81</v>
      </c>
    </row>
    <row r="64" spans="1:21" ht="13.5" hidden="1" customHeight="1" x14ac:dyDescent="0.2">
      <c r="A64" s="61" t="s">
        <v>156</v>
      </c>
      <c r="D64" s="113" t="s">
        <v>157</v>
      </c>
      <c r="E64" s="113"/>
      <c r="F64" s="113"/>
      <c r="G64" s="113"/>
      <c r="H64" s="113"/>
      <c r="I64" s="113"/>
      <c r="J64" s="113"/>
      <c r="K64" s="113"/>
      <c r="L64" s="113"/>
      <c r="M64" s="62"/>
      <c r="N64" s="62"/>
      <c r="O64" s="62"/>
      <c r="P64" s="62"/>
      <c r="Q64" s="62"/>
      <c r="R64" s="62"/>
      <c r="S64" s="78">
        <v>0</v>
      </c>
    </row>
    <row r="65" spans="1:19" ht="13.5" customHeight="1" x14ac:dyDescent="0.2">
      <c r="A65" s="61"/>
      <c r="D65" s="118" t="s">
        <v>158</v>
      </c>
      <c r="E65" s="118"/>
      <c r="F65" s="118"/>
      <c r="G65" s="118"/>
      <c r="H65" s="118"/>
      <c r="I65" s="118"/>
      <c r="J65" s="118"/>
      <c r="K65" s="118"/>
      <c r="L65" s="118"/>
      <c r="S65" s="60">
        <f>SUM(S66:S78)</f>
        <v>261248.72</v>
      </c>
    </row>
    <row r="66" spans="1:19" ht="13.5" customHeight="1" x14ac:dyDescent="0.2">
      <c r="A66" s="61" t="s">
        <v>159</v>
      </c>
      <c r="D66" s="113" t="s">
        <v>160</v>
      </c>
      <c r="E66" s="113"/>
      <c r="F66" s="113"/>
      <c r="G66" s="113"/>
      <c r="H66" s="113"/>
      <c r="I66" s="113"/>
      <c r="J66" s="113"/>
      <c r="K66" s="113"/>
      <c r="L66" s="113"/>
      <c r="M66" s="62"/>
      <c r="N66" s="62"/>
      <c r="O66" s="62"/>
      <c r="P66" s="62"/>
      <c r="Q66" s="62"/>
      <c r="R66" s="62"/>
      <c r="S66" s="77">
        <v>27303.17</v>
      </c>
    </row>
    <row r="67" spans="1:19" ht="13.5" customHeight="1" x14ac:dyDescent="0.2">
      <c r="A67" s="61" t="s">
        <v>161</v>
      </c>
      <c r="D67" s="113" t="s">
        <v>162</v>
      </c>
      <c r="E67" s="113"/>
      <c r="F67" s="113"/>
      <c r="G67" s="113"/>
      <c r="H67" s="113"/>
      <c r="I67" s="113"/>
      <c r="J67" s="113"/>
      <c r="K67" s="113"/>
      <c r="L67" s="113"/>
      <c r="M67" s="62"/>
      <c r="N67" s="62"/>
      <c r="O67" s="62"/>
      <c r="P67" s="62"/>
      <c r="Q67" s="62"/>
      <c r="R67" s="62"/>
      <c r="S67" s="77">
        <v>20970.54</v>
      </c>
    </row>
    <row r="68" spans="1:19" ht="13.5" customHeight="1" x14ac:dyDescent="0.2">
      <c r="A68" s="61" t="s">
        <v>163</v>
      </c>
      <c r="D68" s="113" t="s">
        <v>164</v>
      </c>
      <c r="E68" s="113"/>
      <c r="F68" s="113"/>
      <c r="G68" s="113"/>
      <c r="H68" s="113"/>
      <c r="I68" s="113"/>
      <c r="J68" s="113"/>
      <c r="K68" s="113"/>
      <c r="L68" s="113"/>
      <c r="M68" s="62"/>
      <c r="N68" s="62"/>
      <c r="O68" s="62"/>
      <c r="P68" s="62"/>
      <c r="Q68" s="62"/>
      <c r="R68" s="62"/>
      <c r="S68" s="77">
        <v>60077.39</v>
      </c>
    </row>
    <row r="69" spans="1:19" ht="13.5" customHeight="1" x14ac:dyDescent="0.2">
      <c r="A69" s="61" t="s">
        <v>165</v>
      </c>
      <c r="D69" s="113" t="s">
        <v>166</v>
      </c>
      <c r="E69" s="113"/>
      <c r="F69" s="113"/>
      <c r="G69" s="113"/>
      <c r="H69" s="113"/>
      <c r="I69" s="113"/>
      <c r="J69" s="113"/>
      <c r="K69" s="113"/>
      <c r="L69" s="113"/>
      <c r="M69" s="62"/>
      <c r="N69" s="62"/>
      <c r="O69" s="62"/>
      <c r="P69" s="62"/>
      <c r="Q69" s="62"/>
      <c r="R69" s="62"/>
      <c r="S69" s="77">
        <v>15481.37</v>
      </c>
    </row>
    <row r="70" spans="1:19" ht="13.5" customHeight="1" x14ac:dyDescent="0.2">
      <c r="A70" s="61" t="s">
        <v>167</v>
      </c>
      <c r="D70" s="113" t="s">
        <v>168</v>
      </c>
      <c r="E70" s="113"/>
      <c r="F70" s="113"/>
      <c r="G70" s="113"/>
      <c r="H70" s="113"/>
      <c r="I70" s="113"/>
      <c r="J70" s="113"/>
      <c r="K70" s="113"/>
      <c r="L70" s="113"/>
      <c r="M70" s="62"/>
      <c r="N70" s="62"/>
      <c r="O70" s="62"/>
      <c r="P70" s="62"/>
      <c r="Q70" s="62"/>
      <c r="R70" s="62"/>
      <c r="S70" s="77">
        <v>71050.67</v>
      </c>
    </row>
    <row r="71" spans="1:19" ht="13.5" customHeight="1" x14ac:dyDescent="0.2">
      <c r="A71" s="61" t="s">
        <v>169</v>
      </c>
      <c r="D71" s="113" t="s">
        <v>170</v>
      </c>
      <c r="E71" s="113"/>
      <c r="F71" s="113"/>
      <c r="G71" s="113"/>
      <c r="H71" s="113"/>
      <c r="I71" s="113"/>
      <c r="J71" s="113"/>
      <c r="K71" s="113"/>
      <c r="L71" s="113"/>
      <c r="M71" s="62"/>
      <c r="N71" s="62"/>
      <c r="O71" s="62"/>
      <c r="P71" s="62"/>
      <c r="Q71" s="62"/>
      <c r="R71" s="62"/>
      <c r="S71" s="77">
        <v>105.21</v>
      </c>
    </row>
    <row r="72" spans="1:19" ht="13.5" customHeight="1" x14ac:dyDescent="0.2">
      <c r="A72" s="61" t="s">
        <v>171</v>
      </c>
      <c r="D72" s="113" t="s">
        <v>172</v>
      </c>
      <c r="E72" s="113"/>
      <c r="F72" s="113"/>
      <c r="G72" s="113"/>
      <c r="H72" s="113"/>
      <c r="I72" s="113"/>
      <c r="J72" s="113"/>
      <c r="K72" s="113"/>
      <c r="L72" s="113"/>
      <c r="M72" s="62"/>
      <c r="N72" s="62"/>
      <c r="O72" s="62"/>
      <c r="P72" s="62"/>
      <c r="Q72" s="62"/>
      <c r="R72" s="62"/>
      <c r="S72" s="77">
        <v>11692.99</v>
      </c>
    </row>
    <row r="73" spans="1:19" ht="13.5" customHeight="1" x14ac:dyDescent="0.2">
      <c r="A73" s="61" t="s">
        <v>175</v>
      </c>
      <c r="D73" s="69" t="s">
        <v>173</v>
      </c>
      <c r="E73" s="69"/>
      <c r="F73" s="69"/>
      <c r="G73" s="69"/>
      <c r="H73" s="69"/>
      <c r="I73" s="69"/>
      <c r="J73" s="69"/>
      <c r="K73" s="69"/>
      <c r="L73" s="69"/>
      <c r="M73" s="62"/>
      <c r="N73" s="62"/>
      <c r="O73" s="62"/>
      <c r="P73" s="62"/>
      <c r="Q73" s="62"/>
      <c r="R73" s="62"/>
      <c r="S73" s="77">
        <v>52580.25</v>
      </c>
    </row>
    <row r="74" spans="1:19" ht="13.5" customHeight="1" x14ac:dyDescent="0.2">
      <c r="A74" s="61" t="s">
        <v>177</v>
      </c>
      <c r="D74" s="69" t="s">
        <v>174</v>
      </c>
      <c r="E74" s="69"/>
      <c r="F74" s="69"/>
      <c r="G74" s="69"/>
      <c r="H74" s="69"/>
      <c r="I74" s="69"/>
      <c r="J74" s="69"/>
      <c r="K74" s="69"/>
      <c r="L74" s="69"/>
      <c r="M74" s="62"/>
      <c r="N74" s="62"/>
      <c r="O74" s="62"/>
      <c r="P74" s="62"/>
      <c r="Q74" s="62"/>
      <c r="R74" s="62"/>
      <c r="S74" s="77">
        <v>1625.79</v>
      </c>
    </row>
    <row r="75" spans="1:19" hidden="1" x14ac:dyDescent="0.2">
      <c r="A75" s="61" t="s">
        <v>178</v>
      </c>
      <c r="D75" s="70" t="s">
        <v>176</v>
      </c>
      <c r="E75" s="70"/>
      <c r="F75" s="70"/>
      <c r="G75" s="70"/>
      <c r="H75" s="70"/>
      <c r="I75" s="70"/>
      <c r="J75" s="70"/>
      <c r="K75" s="70"/>
      <c r="L75" s="70"/>
      <c r="M75" s="62"/>
      <c r="N75" s="62"/>
      <c r="O75" s="62"/>
      <c r="P75" s="62"/>
      <c r="Q75" s="62"/>
      <c r="R75" s="62"/>
      <c r="S75" s="77">
        <v>0</v>
      </c>
    </row>
    <row r="76" spans="1:19" hidden="1" x14ac:dyDescent="0.2">
      <c r="A76" s="61" t="s">
        <v>180</v>
      </c>
      <c r="D76" s="70" t="s">
        <v>93</v>
      </c>
      <c r="E76" s="70"/>
      <c r="F76" s="70"/>
      <c r="G76" s="70"/>
      <c r="H76" s="70"/>
      <c r="I76" s="70"/>
      <c r="J76" s="70"/>
      <c r="K76" s="70"/>
      <c r="L76" s="70"/>
      <c r="M76" s="62"/>
      <c r="N76" s="62"/>
      <c r="O76" s="62"/>
      <c r="P76" s="62"/>
      <c r="Q76" s="62"/>
      <c r="R76" s="62"/>
      <c r="S76" s="77">
        <v>0</v>
      </c>
    </row>
    <row r="77" spans="1:19" hidden="1" x14ac:dyDescent="0.2">
      <c r="A77" s="61"/>
      <c r="D77" s="70" t="s">
        <v>179</v>
      </c>
      <c r="E77" s="70"/>
      <c r="F77" s="70"/>
      <c r="G77" s="70"/>
      <c r="H77" s="70"/>
      <c r="I77" s="70"/>
      <c r="J77" s="70"/>
      <c r="K77" s="70"/>
      <c r="L77" s="70"/>
      <c r="M77" s="62"/>
      <c r="N77" s="62"/>
      <c r="O77" s="62"/>
      <c r="P77" s="62"/>
      <c r="Q77" s="62"/>
      <c r="R77" s="62"/>
      <c r="S77" s="77">
        <v>0</v>
      </c>
    </row>
    <row r="78" spans="1:19" ht="13.5" customHeight="1" x14ac:dyDescent="0.2">
      <c r="A78" s="61"/>
      <c r="D78" s="70" t="s">
        <v>105</v>
      </c>
      <c r="E78" s="70"/>
      <c r="F78" s="70"/>
      <c r="G78" s="70"/>
      <c r="H78" s="70"/>
      <c r="I78" s="70"/>
      <c r="J78" s="70"/>
      <c r="K78" s="70"/>
      <c r="L78" s="70"/>
      <c r="M78" s="62"/>
      <c r="N78" s="62"/>
      <c r="O78" s="62"/>
      <c r="P78" s="62"/>
      <c r="Q78" s="62"/>
      <c r="R78" s="62"/>
      <c r="S78" s="85">
        <v>361.34</v>
      </c>
    </row>
    <row r="79" spans="1:19" ht="13.5" customHeight="1" x14ac:dyDescent="0.2">
      <c r="A79" s="61"/>
      <c r="D79" s="118" t="s">
        <v>181</v>
      </c>
      <c r="E79" s="118"/>
      <c r="F79" s="118"/>
      <c r="G79" s="118"/>
      <c r="H79" s="118"/>
      <c r="I79" s="118"/>
      <c r="J79" s="118"/>
      <c r="K79" s="118"/>
      <c r="L79" s="118"/>
      <c r="S79" s="75">
        <f>SUM(S80:S81)</f>
        <v>18132.940000000002</v>
      </c>
    </row>
    <row r="80" spans="1:19" ht="13.5" customHeight="1" x14ac:dyDescent="0.2">
      <c r="A80" s="61" t="s">
        <v>182</v>
      </c>
      <c r="D80" s="113" t="s">
        <v>183</v>
      </c>
      <c r="E80" s="113"/>
      <c r="F80" s="113"/>
      <c r="G80" s="113"/>
      <c r="H80" s="113"/>
      <c r="I80" s="113"/>
      <c r="J80" s="113"/>
      <c r="K80" s="113"/>
      <c r="L80" s="113"/>
      <c r="M80" s="62"/>
      <c r="N80" s="62"/>
      <c r="O80" s="62"/>
      <c r="P80" s="62"/>
      <c r="Q80" s="62"/>
      <c r="R80" s="62"/>
      <c r="S80" s="77">
        <v>16885.810000000001</v>
      </c>
    </row>
    <row r="81" spans="1:21" ht="14.25" customHeight="1" x14ac:dyDescent="0.2">
      <c r="A81" s="61" t="s">
        <v>184</v>
      </c>
      <c r="D81" s="113" t="s">
        <v>185</v>
      </c>
      <c r="E81" s="113"/>
      <c r="F81" s="113"/>
      <c r="G81" s="113"/>
      <c r="H81" s="113"/>
      <c r="I81" s="113"/>
      <c r="J81" s="113"/>
      <c r="K81" s="113"/>
      <c r="L81" s="113"/>
      <c r="M81" s="62"/>
      <c r="N81" s="62"/>
      <c r="O81" s="62"/>
      <c r="P81" s="62"/>
      <c r="Q81" s="62"/>
      <c r="R81" s="62"/>
      <c r="S81" s="85">
        <v>1247.1300000000001</v>
      </c>
    </row>
    <row r="82" spans="1:21" ht="14.25" customHeight="1" x14ac:dyDescent="0.2">
      <c r="A82" s="61"/>
      <c r="B82" s="118" t="s">
        <v>186</v>
      </c>
      <c r="C82" s="118"/>
      <c r="D82" s="118"/>
      <c r="E82" s="118"/>
      <c r="F82" s="118"/>
      <c r="G82" s="118"/>
      <c r="H82" s="118"/>
      <c r="I82" s="118"/>
      <c r="J82" s="118"/>
      <c r="K82" s="63"/>
      <c r="L82" s="63"/>
      <c r="M82" s="62"/>
      <c r="N82" s="62"/>
      <c r="O82" s="62"/>
      <c r="P82" s="62"/>
      <c r="Q82" s="62"/>
      <c r="R82" s="62"/>
      <c r="S82" s="65"/>
      <c r="U82" s="71">
        <f>U10-U32-U56</f>
        <v>804671.45000000065</v>
      </c>
    </row>
    <row r="83" spans="1:21" ht="14.25" customHeight="1" x14ac:dyDescent="0.2">
      <c r="A83" s="61"/>
      <c r="B83" s="72" t="s">
        <v>187</v>
      </c>
      <c r="C83" s="59"/>
      <c r="D83" s="59"/>
      <c r="E83" s="59"/>
      <c r="F83" s="59"/>
      <c r="G83" s="59"/>
      <c r="H83" s="59"/>
      <c r="I83" s="59"/>
      <c r="J83" s="59"/>
      <c r="K83" s="63"/>
      <c r="L83" s="63"/>
      <c r="M83" s="62"/>
      <c r="N83" s="62"/>
      <c r="O83" s="62"/>
      <c r="P83" s="62"/>
      <c r="Q83" s="62"/>
      <c r="R83" s="62"/>
      <c r="S83" s="65"/>
      <c r="U83" s="71"/>
    </row>
    <row r="84" spans="1:21" ht="13.5" customHeight="1" x14ac:dyDescent="0.2">
      <c r="A84" s="61"/>
      <c r="C84" s="68" t="s">
        <v>188</v>
      </c>
      <c r="D84" s="63"/>
      <c r="E84" s="63"/>
      <c r="F84" s="63"/>
      <c r="G84" s="63"/>
      <c r="H84" s="63"/>
      <c r="I84" s="63"/>
      <c r="J84" s="63"/>
      <c r="K84" s="63"/>
      <c r="L84" s="63"/>
      <c r="M84" s="62"/>
      <c r="N84" s="62"/>
      <c r="O84" s="62"/>
      <c r="P84" s="62"/>
      <c r="Q84" s="62"/>
      <c r="R84" s="62"/>
      <c r="S84" s="65"/>
      <c r="T84" s="73"/>
      <c r="U84" s="74">
        <f>+S85+S95+S103+S101+S89</f>
        <v>44959.28</v>
      </c>
    </row>
    <row r="85" spans="1:21" ht="13.5" customHeight="1" x14ac:dyDescent="0.2">
      <c r="A85" s="61"/>
      <c r="D85" s="118" t="s">
        <v>189</v>
      </c>
      <c r="E85" s="118"/>
      <c r="F85" s="118"/>
      <c r="G85" s="118"/>
      <c r="H85" s="118"/>
      <c r="I85" s="118"/>
      <c r="J85" s="118"/>
      <c r="K85" s="118"/>
      <c r="L85" s="118"/>
      <c r="S85" s="75">
        <f>SUM(S86:S88)</f>
        <v>44576.95</v>
      </c>
      <c r="T85" s="73"/>
      <c r="U85" s="76"/>
    </row>
    <row r="86" spans="1:21" ht="13.5" hidden="1" customHeight="1" x14ac:dyDescent="0.2">
      <c r="A86" s="61"/>
      <c r="D86" s="113" t="s">
        <v>76</v>
      </c>
      <c r="E86" s="113"/>
      <c r="F86" s="113"/>
      <c r="G86" s="113"/>
      <c r="H86" s="113"/>
      <c r="I86" s="113"/>
      <c r="J86" s="113"/>
      <c r="K86" s="113"/>
      <c r="L86" s="113"/>
      <c r="M86" s="62"/>
      <c r="N86" s="62"/>
      <c r="O86" s="62"/>
      <c r="P86" s="62"/>
      <c r="Q86" s="62"/>
      <c r="R86" s="62"/>
      <c r="S86" s="77">
        <v>0</v>
      </c>
      <c r="T86" s="73"/>
      <c r="U86" s="76"/>
    </row>
    <row r="87" spans="1:21" ht="13.5" hidden="1" customHeight="1" x14ac:dyDescent="0.2">
      <c r="A87" s="61"/>
      <c r="D87" s="113" t="s">
        <v>190</v>
      </c>
      <c r="E87" s="113"/>
      <c r="F87" s="113"/>
      <c r="G87" s="113"/>
      <c r="H87" s="113"/>
      <c r="I87" s="113"/>
      <c r="J87" s="113"/>
      <c r="K87" s="113"/>
      <c r="L87" s="113"/>
      <c r="M87" s="62"/>
      <c r="N87" s="62"/>
      <c r="O87" s="62"/>
      <c r="P87" s="62"/>
      <c r="Q87" s="62"/>
      <c r="R87" s="62"/>
      <c r="S87" s="77">
        <v>0</v>
      </c>
      <c r="T87" s="73"/>
      <c r="U87" s="76"/>
    </row>
    <row r="88" spans="1:21" ht="13.5" customHeight="1" x14ac:dyDescent="0.2">
      <c r="A88" s="61"/>
      <c r="D88" s="113" t="s">
        <v>105</v>
      </c>
      <c r="E88" s="113"/>
      <c r="F88" s="113"/>
      <c r="G88" s="113"/>
      <c r="H88" s="113"/>
      <c r="I88" s="113"/>
      <c r="J88" s="113"/>
      <c r="K88" s="113"/>
      <c r="L88" s="113"/>
      <c r="M88" s="62"/>
      <c r="N88" s="62"/>
      <c r="O88" s="62"/>
      <c r="P88" s="62"/>
      <c r="Q88" s="62"/>
      <c r="R88" s="62"/>
      <c r="S88" s="78">
        <v>44576.95</v>
      </c>
      <c r="T88" s="73"/>
      <c r="U88" s="76"/>
    </row>
    <row r="89" spans="1:21" ht="13.5" hidden="1" customHeight="1" x14ac:dyDescent="0.2">
      <c r="A89" s="61"/>
      <c r="D89" s="121" t="s">
        <v>191</v>
      </c>
      <c r="E89" s="121"/>
      <c r="F89" s="121"/>
      <c r="G89" s="121"/>
      <c r="H89" s="121"/>
      <c r="I89" s="121"/>
      <c r="J89" s="121"/>
      <c r="K89" s="121"/>
      <c r="L89" s="121"/>
      <c r="M89" s="62"/>
      <c r="N89" s="62"/>
      <c r="O89" s="62"/>
      <c r="P89" s="62"/>
      <c r="Q89" s="62"/>
      <c r="R89" s="62"/>
      <c r="S89" s="75">
        <f>SUM(S90:S91)</f>
        <v>0</v>
      </c>
      <c r="T89" s="73"/>
      <c r="U89" s="76"/>
    </row>
    <row r="90" spans="1:21" ht="13.5" hidden="1" customHeight="1" x14ac:dyDescent="0.2">
      <c r="A90" s="61"/>
      <c r="D90" s="113" t="s">
        <v>192</v>
      </c>
      <c r="E90" s="113"/>
      <c r="F90" s="113"/>
      <c r="G90" s="113"/>
      <c r="H90" s="113"/>
      <c r="I90" s="113"/>
      <c r="J90" s="113"/>
      <c r="K90" s="113"/>
      <c r="L90" s="113"/>
      <c r="M90" s="62"/>
      <c r="N90" s="62"/>
      <c r="O90" s="62"/>
      <c r="P90" s="62"/>
      <c r="Q90" s="62"/>
      <c r="R90" s="62"/>
      <c r="S90" s="86">
        <v>0</v>
      </c>
      <c r="T90" s="73"/>
      <c r="U90" s="76"/>
    </row>
    <row r="91" spans="1:21" ht="13.5" hidden="1" customHeight="1" x14ac:dyDescent="0.2">
      <c r="A91" s="61"/>
      <c r="D91" s="113" t="s">
        <v>193</v>
      </c>
      <c r="E91" s="113"/>
      <c r="F91" s="113"/>
      <c r="G91" s="113"/>
      <c r="H91" s="113"/>
      <c r="I91" s="113"/>
      <c r="J91" s="113"/>
      <c r="K91" s="113"/>
      <c r="L91" s="113"/>
      <c r="M91" s="62"/>
      <c r="N91" s="62"/>
      <c r="O91" s="62"/>
      <c r="P91" s="62"/>
      <c r="Q91" s="62"/>
      <c r="R91" s="62"/>
      <c r="S91" s="90">
        <v>0</v>
      </c>
      <c r="T91" s="73"/>
      <c r="U91" s="76"/>
    </row>
    <row r="92" spans="1:21" ht="12.75" hidden="1" customHeight="1" x14ac:dyDescent="0.2">
      <c r="A92" s="61"/>
      <c r="D92" s="121" t="s">
        <v>194</v>
      </c>
      <c r="E92" s="121"/>
      <c r="F92" s="121"/>
      <c r="G92" s="121"/>
      <c r="H92" s="121"/>
      <c r="I92" s="121"/>
      <c r="J92" s="121"/>
      <c r="K92" s="121"/>
      <c r="L92" s="121"/>
      <c r="M92" s="62"/>
      <c r="N92" s="62"/>
      <c r="O92" s="62"/>
      <c r="P92" s="62"/>
      <c r="Q92" s="62"/>
      <c r="R92" s="62"/>
      <c r="S92" s="75">
        <f>SUM(S93:S94)</f>
        <v>0</v>
      </c>
      <c r="T92" s="73"/>
      <c r="U92" s="76"/>
    </row>
    <row r="93" spans="1:21" ht="12.75" hidden="1" customHeight="1" x14ac:dyDescent="0.2">
      <c r="A93" s="61"/>
      <c r="D93" s="113" t="s">
        <v>192</v>
      </c>
      <c r="E93" s="113"/>
      <c r="F93" s="113"/>
      <c r="G93" s="113"/>
      <c r="H93" s="113"/>
      <c r="I93" s="113"/>
      <c r="J93" s="113"/>
      <c r="K93" s="113"/>
      <c r="L93" s="113"/>
      <c r="M93" s="62"/>
      <c r="N93" s="62"/>
      <c r="O93" s="62"/>
      <c r="P93" s="62"/>
      <c r="Q93" s="62"/>
      <c r="R93" s="62"/>
      <c r="S93" s="78">
        <v>0</v>
      </c>
      <c r="T93" s="73"/>
      <c r="U93" s="76"/>
    </row>
    <row r="94" spans="1:21" ht="12.75" hidden="1" customHeight="1" x14ac:dyDescent="0.2">
      <c r="A94" s="61"/>
      <c r="D94" s="113" t="s">
        <v>193</v>
      </c>
      <c r="E94" s="113"/>
      <c r="F94" s="113"/>
      <c r="G94" s="113"/>
      <c r="H94" s="113"/>
      <c r="I94" s="113"/>
      <c r="J94" s="113"/>
      <c r="K94" s="113"/>
      <c r="L94" s="113"/>
      <c r="M94" s="62"/>
      <c r="N94" s="62"/>
      <c r="O94" s="62"/>
      <c r="P94" s="62"/>
      <c r="Q94" s="62"/>
      <c r="R94" s="62"/>
      <c r="S94" s="78">
        <v>0</v>
      </c>
      <c r="T94" s="73"/>
      <c r="U94" s="76"/>
    </row>
    <row r="95" spans="1:21" ht="12.75" hidden="1" customHeight="1" x14ac:dyDescent="0.2">
      <c r="A95" s="61"/>
      <c r="D95" s="121" t="s">
        <v>195</v>
      </c>
      <c r="E95" s="121"/>
      <c r="F95" s="121"/>
      <c r="G95" s="121"/>
      <c r="H95" s="121"/>
      <c r="I95" s="121"/>
      <c r="J95" s="121"/>
      <c r="K95" s="121"/>
      <c r="L95" s="121"/>
      <c r="M95" s="62"/>
      <c r="N95" s="62"/>
      <c r="O95" s="62"/>
      <c r="P95" s="62"/>
      <c r="Q95" s="62"/>
      <c r="R95" s="62"/>
      <c r="S95" s="75">
        <f>SUM(S96)</f>
        <v>0</v>
      </c>
      <c r="T95" s="73"/>
      <c r="U95" s="76"/>
    </row>
    <row r="96" spans="1:21" ht="12.75" hidden="1" customHeight="1" x14ac:dyDescent="0.2">
      <c r="A96" s="61"/>
      <c r="D96" s="113" t="s">
        <v>193</v>
      </c>
      <c r="E96" s="113"/>
      <c r="F96" s="113"/>
      <c r="G96" s="113"/>
      <c r="H96" s="113"/>
      <c r="I96" s="113"/>
      <c r="J96" s="113"/>
      <c r="K96" s="113"/>
      <c r="L96" s="113"/>
      <c r="M96" s="62"/>
      <c r="N96" s="62"/>
      <c r="O96" s="62"/>
      <c r="P96" s="62"/>
      <c r="Q96" s="62"/>
      <c r="R96" s="62"/>
      <c r="S96" s="78">
        <v>0</v>
      </c>
      <c r="T96" s="73"/>
      <c r="U96" s="76"/>
    </row>
    <row r="97" spans="1:21" ht="12.75" hidden="1" customHeight="1" x14ac:dyDescent="0.2">
      <c r="A97" s="61"/>
      <c r="D97" s="121" t="s">
        <v>196</v>
      </c>
      <c r="E97" s="121"/>
      <c r="F97" s="121"/>
      <c r="G97" s="121"/>
      <c r="H97" s="121"/>
      <c r="I97" s="121"/>
      <c r="J97" s="121"/>
      <c r="K97" s="121"/>
      <c r="L97" s="121"/>
      <c r="M97" s="62"/>
      <c r="N97" s="62"/>
      <c r="O97" s="62"/>
      <c r="P97" s="62"/>
      <c r="Q97" s="62"/>
      <c r="R97" s="62"/>
      <c r="S97" s="75">
        <f>SUM(S98)</f>
        <v>0</v>
      </c>
      <c r="T97" s="73"/>
      <c r="U97" s="76"/>
    </row>
    <row r="98" spans="1:21" ht="12.75" hidden="1" customHeight="1" x14ac:dyDescent="0.2">
      <c r="A98" s="61"/>
      <c r="D98" s="113" t="s">
        <v>197</v>
      </c>
      <c r="E98" s="113"/>
      <c r="F98" s="113"/>
      <c r="G98" s="113"/>
      <c r="H98" s="113"/>
      <c r="I98" s="113"/>
      <c r="J98" s="113"/>
      <c r="K98" s="113"/>
      <c r="L98" s="113"/>
      <c r="M98" s="62"/>
      <c r="N98" s="62"/>
      <c r="O98" s="62"/>
      <c r="P98" s="62"/>
      <c r="Q98" s="62"/>
      <c r="R98" s="62"/>
      <c r="S98" s="78">
        <v>0</v>
      </c>
      <c r="T98" s="73"/>
      <c r="U98" s="76"/>
    </row>
    <row r="99" spans="1:21" ht="12.75" hidden="1" customHeight="1" x14ac:dyDescent="0.2">
      <c r="A99" s="61"/>
      <c r="D99" s="121" t="s">
        <v>198</v>
      </c>
      <c r="E99" s="121"/>
      <c r="F99" s="121"/>
      <c r="G99" s="121"/>
      <c r="H99" s="121"/>
      <c r="I99" s="121"/>
      <c r="J99" s="121"/>
      <c r="K99" s="121"/>
      <c r="L99" s="121"/>
      <c r="M99" s="62"/>
      <c r="N99" s="62"/>
      <c r="O99" s="62"/>
      <c r="P99" s="62"/>
      <c r="Q99" s="62"/>
      <c r="R99" s="62"/>
      <c r="S99" s="75">
        <f>SUM(S100)</f>
        <v>0</v>
      </c>
      <c r="T99" s="73"/>
      <c r="U99" s="76"/>
    </row>
    <row r="100" spans="1:21" ht="12.75" hidden="1" customHeight="1" x14ac:dyDescent="0.2">
      <c r="A100" s="61"/>
      <c r="D100" s="113" t="s">
        <v>199</v>
      </c>
      <c r="E100" s="113"/>
      <c r="F100" s="113"/>
      <c r="G100" s="113"/>
      <c r="H100" s="113"/>
      <c r="I100" s="113"/>
      <c r="J100" s="113"/>
      <c r="K100" s="113"/>
      <c r="L100" s="113"/>
      <c r="M100" s="62"/>
      <c r="N100" s="62"/>
      <c r="O100" s="62"/>
      <c r="P100" s="62"/>
      <c r="Q100" s="62"/>
      <c r="R100" s="62"/>
      <c r="S100" s="78">
        <v>0</v>
      </c>
      <c r="T100" s="73"/>
      <c r="U100" s="76"/>
    </row>
    <row r="101" spans="1:21" ht="13.5" customHeight="1" x14ac:dyDescent="0.2">
      <c r="A101" s="61"/>
      <c r="D101" s="121" t="s">
        <v>200</v>
      </c>
      <c r="E101" s="121"/>
      <c r="F101" s="121"/>
      <c r="G101" s="121"/>
      <c r="H101" s="121"/>
      <c r="I101" s="121"/>
      <c r="J101" s="121"/>
      <c r="K101" s="121"/>
      <c r="L101" s="121"/>
      <c r="M101" s="62"/>
      <c r="N101" s="62"/>
      <c r="O101" s="62"/>
      <c r="P101" s="62"/>
      <c r="Q101" s="62"/>
      <c r="R101" s="62"/>
      <c r="S101" s="75">
        <f>SUM(S102)</f>
        <v>382.33</v>
      </c>
      <c r="T101" s="73"/>
      <c r="U101" s="76"/>
    </row>
    <row r="102" spans="1:21" ht="13.5" customHeight="1" x14ac:dyDescent="0.2">
      <c r="A102" s="61"/>
      <c r="B102" s="91"/>
      <c r="C102" s="91"/>
      <c r="D102" s="122" t="s">
        <v>105</v>
      </c>
      <c r="E102" s="122"/>
      <c r="F102" s="122"/>
      <c r="G102" s="122"/>
      <c r="H102" s="122"/>
      <c r="I102" s="122"/>
      <c r="J102" s="122"/>
      <c r="K102" s="122"/>
      <c r="L102" s="122"/>
      <c r="M102" s="62"/>
      <c r="N102" s="62"/>
      <c r="O102" s="62"/>
      <c r="P102" s="62"/>
      <c r="Q102" s="62"/>
      <c r="R102" s="62"/>
      <c r="S102" s="78">
        <v>382.33</v>
      </c>
      <c r="T102" s="73"/>
      <c r="U102" s="76"/>
    </row>
    <row r="103" spans="1:21" ht="12.75" hidden="1" customHeight="1" x14ac:dyDescent="0.2">
      <c r="A103" s="61"/>
      <c r="B103" s="91"/>
      <c r="C103" s="91"/>
      <c r="D103" s="123" t="s">
        <v>201</v>
      </c>
      <c r="E103" s="123"/>
      <c r="F103" s="123"/>
      <c r="G103" s="123"/>
      <c r="H103" s="123"/>
      <c r="I103" s="123"/>
      <c r="J103" s="123"/>
      <c r="K103" s="123"/>
      <c r="L103" s="123"/>
      <c r="M103" s="62"/>
      <c r="N103" s="62"/>
      <c r="O103" s="62"/>
      <c r="P103" s="62"/>
      <c r="Q103" s="62"/>
      <c r="R103" s="62"/>
      <c r="S103" s="75">
        <f>SUM(S104:S104)</f>
        <v>0</v>
      </c>
      <c r="T103" s="73"/>
      <c r="U103" s="76"/>
    </row>
    <row r="104" spans="1:21" ht="15.75" hidden="1" customHeight="1" x14ac:dyDescent="0.2">
      <c r="A104" s="61"/>
      <c r="B104" s="91"/>
      <c r="C104" s="91"/>
      <c r="D104" s="122" t="s">
        <v>202</v>
      </c>
      <c r="E104" s="122"/>
      <c r="F104" s="122"/>
      <c r="G104" s="122"/>
      <c r="H104" s="122"/>
      <c r="I104" s="122"/>
      <c r="J104" s="122"/>
      <c r="K104" s="122"/>
      <c r="L104" s="122"/>
      <c r="M104" s="62"/>
      <c r="N104" s="62"/>
      <c r="O104" s="62"/>
      <c r="P104" s="62"/>
      <c r="Q104" s="62"/>
      <c r="R104" s="62"/>
      <c r="S104" s="85">
        <v>0</v>
      </c>
      <c r="T104" s="73"/>
      <c r="U104" s="76"/>
    </row>
    <row r="105" spans="1:21" ht="13.5" customHeight="1" x14ac:dyDescent="0.2">
      <c r="B105" s="126" t="s">
        <v>203</v>
      </c>
      <c r="C105" s="126"/>
      <c r="D105" s="126"/>
      <c r="E105" s="126"/>
      <c r="F105" s="126"/>
      <c r="G105" s="126"/>
      <c r="H105" s="126"/>
      <c r="I105" s="126"/>
      <c r="J105" s="126"/>
      <c r="K105" s="91"/>
      <c r="L105" s="91"/>
      <c r="U105" s="79">
        <f>ROUND(U82-U84,2)</f>
        <v>759712.17</v>
      </c>
    </row>
    <row r="106" spans="1:21" ht="15" hidden="1" x14ac:dyDescent="0.2">
      <c r="B106" s="92"/>
      <c r="C106" s="80" t="s">
        <v>211</v>
      </c>
      <c r="D106" s="92"/>
      <c r="E106" s="92"/>
      <c r="F106" s="92"/>
      <c r="G106" s="92"/>
      <c r="H106" s="92"/>
      <c r="I106" s="92"/>
      <c r="J106" s="92"/>
      <c r="K106" s="91"/>
      <c r="L106" s="91"/>
      <c r="U106" s="81">
        <v>0</v>
      </c>
    </row>
    <row r="107" spans="1:21" x14ac:dyDescent="0.2">
      <c r="B107" s="92"/>
      <c r="C107" s="80" t="s">
        <v>212</v>
      </c>
      <c r="D107" s="92"/>
      <c r="E107" s="92"/>
      <c r="F107" s="92"/>
      <c r="G107" s="92"/>
      <c r="H107" s="92"/>
      <c r="I107" s="92"/>
      <c r="J107" s="92"/>
      <c r="K107" s="91"/>
      <c r="L107" s="91"/>
      <c r="U107" s="82">
        <f>+U105-U106</f>
        <v>759712.17</v>
      </c>
    </row>
    <row r="108" spans="1:21" ht="15" x14ac:dyDescent="0.2">
      <c r="B108" s="92"/>
      <c r="C108" s="80" t="s">
        <v>204</v>
      </c>
      <c r="D108" s="93"/>
      <c r="E108" s="93"/>
      <c r="F108" s="93"/>
      <c r="G108" s="93"/>
      <c r="H108" s="93"/>
      <c r="I108" s="93"/>
      <c r="J108" s="93"/>
      <c r="K108" s="93"/>
      <c r="L108" s="93"/>
      <c r="U108" s="94">
        <v>224014.11</v>
      </c>
    </row>
    <row r="109" spans="1:21" ht="15" hidden="1" x14ac:dyDescent="0.2">
      <c r="B109" s="92"/>
      <c r="C109" s="80" t="s">
        <v>205</v>
      </c>
      <c r="D109" s="93"/>
      <c r="E109" s="93"/>
      <c r="F109" s="93"/>
      <c r="G109" s="93"/>
      <c r="H109" s="93"/>
      <c r="I109" s="93"/>
      <c r="J109" s="93"/>
      <c r="K109" s="93"/>
      <c r="L109" s="93"/>
      <c r="U109" s="94">
        <v>0</v>
      </c>
    </row>
    <row r="110" spans="1:21" ht="14.25" customHeight="1" x14ac:dyDescent="0.2">
      <c r="B110" s="127" t="s">
        <v>206</v>
      </c>
      <c r="C110" s="127"/>
      <c r="D110" s="127"/>
      <c r="E110" s="127"/>
      <c r="F110" s="127"/>
      <c r="G110" s="127"/>
      <c r="H110" s="127"/>
      <c r="I110" s="127"/>
      <c r="J110" s="127"/>
      <c r="K110" s="127"/>
      <c r="L110" s="91"/>
      <c r="U110" s="81">
        <f>+U107-U108-U109</f>
        <v>535698.06000000006</v>
      </c>
    </row>
    <row r="111" spans="1:21" ht="13.5" customHeight="1" x14ac:dyDescent="0.2">
      <c r="B111" s="92"/>
      <c r="C111" s="92"/>
      <c r="D111" s="92"/>
      <c r="E111" s="92"/>
      <c r="F111" s="92"/>
      <c r="G111" s="92"/>
      <c r="H111" s="92"/>
      <c r="I111" s="92"/>
      <c r="J111" s="92"/>
      <c r="K111" s="91"/>
      <c r="L111" s="91"/>
      <c r="U111" s="81"/>
    </row>
    <row r="112" spans="1:21" ht="13.5" customHeight="1" x14ac:dyDescent="0.2">
      <c r="B112" s="87"/>
      <c r="C112" s="87"/>
      <c r="D112" s="95"/>
      <c r="E112" s="95"/>
      <c r="F112" s="95"/>
      <c r="G112" s="95"/>
      <c r="H112" s="95"/>
      <c r="I112" s="95"/>
      <c r="J112" s="95"/>
      <c r="K112" s="91"/>
      <c r="L112" s="91"/>
      <c r="U112" s="96"/>
    </row>
    <row r="113" spans="1:26" ht="15" hidden="1" customHeight="1" x14ac:dyDescent="0.2">
      <c r="B113" s="97"/>
      <c r="C113" s="80" t="s">
        <v>211</v>
      </c>
      <c r="D113" s="80"/>
      <c r="E113" s="97"/>
      <c r="F113" s="97"/>
      <c r="G113" s="97"/>
      <c r="H113" s="97"/>
      <c r="I113" s="97"/>
      <c r="J113" s="97"/>
      <c r="K113" s="98"/>
      <c r="L113" s="98"/>
      <c r="M113" s="98"/>
      <c r="N113" s="98"/>
      <c r="O113" s="98"/>
      <c r="P113" s="98"/>
      <c r="Q113" s="98"/>
      <c r="R113" s="98"/>
      <c r="S113" s="99"/>
      <c r="T113" s="98"/>
      <c r="U113" s="100">
        <f>ROUND(U105*0.07,2)</f>
        <v>53179.85</v>
      </c>
    </row>
    <row r="114" spans="1:26" ht="12.75" hidden="1" customHeight="1" x14ac:dyDescent="0.2">
      <c r="B114" s="97"/>
      <c r="C114" s="80" t="s">
        <v>212</v>
      </c>
      <c r="D114" s="80"/>
      <c r="E114" s="97"/>
      <c r="F114" s="97"/>
      <c r="G114" s="97"/>
      <c r="H114" s="97"/>
      <c r="I114" s="97"/>
      <c r="J114" s="97"/>
      <c r="K114" s="98"/>
      <c r="L114" s="98"/>
      <c r="M114" s="98"/>
      <c r="N114" s="98"/>
      <c r="O114" s="98"/>
      <c r="P114" s="98"/>
      <c r="Q114" s="98"/>
      <c r="R114" s="98"/>
      <c r="S114" s="99"/>
      <c r="T114" s="98"/>
      <c r="U114" s="101">
        <f>+U105-U113</f>
        <v>706532.32000000007</v>
      </c>
    </row>
    <row r="115" spans="1:26" ht="15" hidden="1" customHeight="1" x14ac:dyDescent="0.2">
      <c r="B115" s="97"/>
      <c r="C115" s="80"/>
      <c r="D115" s="80" t="s">
        <v>213</v>
      </c>
      <c r="E115" s="97"/>
      <c r="F115" s="97"/>
      <c r="G115" s="97"/>
      <c r="H115" s="97"/>
      <c r="I115" s="97"/>
      <c r="J115" s="97"/>
      <c r="K115" s="98"/>
      <c r="L115" s="98"/>
      <c r="M115" s="98"/>
      <c r="N115" s="98"/>
      <c r="O115" s="98"/>
      <c r="P115" s="98"/>
      <c r="Q115" s="98"/>
      <c r="R115" s="98"/>
      <c r="S115" s="99"/>
      <c r="T115" s="98"/>
      <c r="U115" s="100" t="e">
        <f>+#REF!</f>
        <v>#REF!</v>
      </c>
    </row>
    <row r="116" spans="1:26" ht="12.75" hidden="1" customHeight="1" x14ac:dyDescent="0.2">
      <c r="B116" s="97"/>
      <c r="C116" s="80" t="s">
        <v>214</v>
      </c>
      <c r="D116" s="80"/>
      <c r="E116" s="97"/>
      <c r="F116" s="97"/>
      <c r="G116" s="97"/>
      <c r="H116" s="97"/>
      <c r="I116" s="97"/>
      <c r="J116" s="97"/>
      <c r="K116" s="98"/>
      <c r="L116" s="98"/>
      <c r="M116" s="98"/>
      <c r="N116" s="98"/>
      <c r="O116" s="98"/>
      <c r="P116" s="98"/>
      <c r="Q116" s="98"/>
      <c r="R116" s="98"/>
      <c r="S116" s="99"/>
      <c r="T116" s="98"/>
      <c r="U116" s="101" t="e">
        <f>+U114+U115</f>
        <v>#REF!</v>
      </c>
    </row>
    <row r="117" spans="1:26" ht="15" hidden="1" customHeight="1" x14ac:dyDescent="0.2">
      <c r="B117" s="97"/>
      <c r="C117" s="80" t="s">
        <v>204</v>
      </c>
      <c r="D117" s="80"/>
      <c r="E117" s="97"/>
      <c r="F117" s="97"/>
      <c r="G117" s="97"/>
      <c r="H117" s="97"/>
      <c r="I117" s="97"/>
      <c r="J117" s="97"/>
      <c r="K117" s="98"/>
      <c r="L117" s="98"/>
      <c r="M117" s="98"/>
      <c r="N117" s="98"/>
      <c r="O117" s="98"/>
      <c r="P117" s="98"/>
      <c r="Q117" s="98"/>
      <c r="R117" s="98"/>
      <c r="S117" s="99"/>
      <c r="T117" s="98"/>
      <c r="U117" s="100" t="e">
        <f>+#REF!</f>
        <v>#REF!</v>
      </c>
    </row>
    <row r="118" spans="1:26" ht="15" hidden="1" customHeight="1" x14ac:dyDescent="0.2">
      <c r="B118" s="97"/>
      <c r="C118" s="97"/>
      <c r="D118" s="80" t="s">
        <v>215</v>
      </c>
      <c r="E118" s="97"/>
      <c r="F118" s="97"/>
      <c r="G118" s="97"/>
      <c r="H118" s="97"/>
      <c r="I118" s="97"/>
      <c r="J118" s="97"/>
      <c r="K118" s="98"/>
      <c r="L118" s="98"/>
      <c r="M118" s="98"/>
      <c r="N118" s="98"/>
      <c r="O118" s="98"/>
      <c r="P118" s="98"/>
      <c r="Q118" s="98"/>
      <c r="R118" s="98"/>
      <c r="S118" s="99"/>
      <c r="T118" s="98"/>
      <c r="U118" s="100" t="e">
        <f>U115</f>
        <v>#REF!</v>
      </c>
    </row>
    <row r="119" spans="1:26" ht="12.75" hidden="1" customHeight="1" x14ac:dyDescent="0.2">
      <c r="B119" s="127" t="s">
        <v>216</v>
      </c>
      <c r="C119" s="127"/>
      <c r="D119" s="127"/>
      <c r="E119" s="127"/>
      <c r="F119" s="127"/>
      <c r="G119" s="127"/>
      <c r="H119" s="127"/>
      <c r="I119" s="127"/>
      <c r="J119" s="127"/>
      <c r="K119" s="127"/>
      <c r="L119" s="98"/>
      <c r="M119" s="98"/>
      <c r="N119" s="98"/>
      <c r="O119" s="98"/>
      <c r="P119" s="98"/>
      <c r="Q119" s="98"/>
      <c r="R119" s="98"/>
      <c r="S119" s="99"/>
      <c r="T119" s="98"/>
      <c r="U119" s="102" t="e">
        <f>+U116-U117-U118</f>
        <v>#REF!</v>
      </c>
    </row>
    <row r="120" spans="1:26" ht="15" hidden="1" customHeight="1" x14ac:dyDescent="0.2">
      <c r="B120" s="97"/>
      <c r="C120" s="80" t="s">
        <v>205</v>
      </c>
      <c r="D120" s="97"/>
      <c r="E120" s="97"/>
      <c r="F120" s="97"/>
      <c r="G120" s="97"/>
      <c r="H120" s="97"/>
      <c r="I120" s="97"/>
      <c r="J120" s="97"/>
      <c r="K120" s="97"/>
      <c r="L120" s="98"/>
      <c r="M120" s="98"/>
      <c r="N120" s="98"/>
      <c r="O120" s="98"/>
      <c r="P120" s="98"/>
      <c r="Q120" s="98"/>
      <c r="R120" s="98"/>
      <c r="S120" s="99"/>
      <c r="T120" s="98"/>
      <c r="U120" s="103" t="e">
        <f>+#REF!</f>
        <v>#REF!</v>
      </c>
    </row>
    <row r="121" spans="1:26" ht="15" hidden="1" customHeight="1" x14ac:dyDescent="0.2">
      <c r="B121" s="127" t="s">
        <v>206</v>
      </c>
      <c r="C121" s="127"/>
      <c r="D121" s="127"/>
      <c r="E121" s="127"/>
      <c r="F121" s="127"/>
      <c r="G121" s="127"/>
      <c r="H121" s="127"/>
      <c r="I121" s="127"/>
      <c r="J121" s="127"/>
      <c r="K121" s="127"/>
      <c r="L121" s="98"/>
      <c r="M121" s="98"/>
      <c r="N121" s="98"/>
      <c r="O121" s="98"/>
      <c r="P121" s="98"/>
      <c r="Q121" s="98"/>
      <c r="R121" s="98"/>
      <c r="S121" s="99"/>
      <c r="T121" s="98"/>
      <c r="U121" s="103" t="e">
        <f>+U119-U120</f>
        <v>#REF!</v>
      </c>
    </row>
    <row r="122" spans="1:26" ht="13.5" customHeight="1" x14ac:dyDescent="0.2">
      <c r="B122" s="128"/>
      <c r="C122" s="128"/>
      <c r="D122" s="128"/>
      <c r="E122" s="128"/>
      <c r="F122" s="128"/>
      <c r="G122" s="128"/>
      <c r="H122" s="128"/>
      <c r="I122" s="128"/>
      <c r="J122" s="128"/>
      <c r="K122" s="128"/>
      <c r="L122" s="104"/>
      <c r="M122" s="104"/>
      <c r="N122" s="104"/>
      <c r="O122" s="104"/>
      <c r="P122" s="104"/>
      <c r="Q122" s="104"/>
      <c r="R122" s="104"/>
      <c r="S122" s="105"/>
      <c r="T122" s="104"/>
      <c r="U122" s="106"/>
    </row>
    <row r="123" spans="1:26" ht="13.5" customHeight="1" x14ac:dyDescent="0.2">
      <c r="B123" s="107"/>
      <c r="C123" s="107"/>
      <c r="D123" s="107"/>
      <c r="E123" s="107"/>
      <c r="F123" s="107"/>
      <c r="G123" s="107"/>
      <c r="H123" s="107"/>
      <c r="I123" s="107"/>
      <c r="J123" s="107"/>
      <c r="K123" s="107"/>
      <c r="L123" s="104"/>
      <c r="M123" s="104"/>
      <c r="N123" s="104"/>
      <c r="O123" s="104"/>
      <c r="P123" s="104"/>
      <c r="Q123" s="104"/>
      <c r="R123" s="104"/>
      <c r="S123" s="105"/>
      <c r="T123" s="104"/>
      <c r="U123" s="106"/>
    </row>
    <row r="124" spans="1:26" ht="13.5" customHeight="1" x14ac:dyDescent="0.2">
      <c r="B124" s="107"/>
      <c r="C124" s="107"/>
      <c r="D124" s="107"/>
      <c r="E124" s="107"/>
      <c r="F124" s="107"/>
      <c r="G124" s="107"/>
      <c r="H124" s="107"/>
      <c r="I124" s="107"/>
      <c r="J124" s="107"/>
      <c r="K124" s="107"/>
      <c r="L124" s="104"/>
      <c r="M124" s="104"/>
      <c r="N124" s="104"/>
      <c r="O124" s="104"/>
      <c r="P124" s="104"/>
      <c r="Q124" s="104"/>
      <c r="R124" s="104"/>
      <c r="S124" s="105"/>
      <c r="T124" s="104"/>
      <c r="U124" s="106"/>
    </row>
    <row r="125" spans="1:26" s="54" customFormat="1" x14ac:dyDescent="0.2">
      <c r="A125" s="48"/>
      <c r="B125" s="107"/>
      <c r="C125" s="107"/>
      <c r="D125" s="107"/>
      <c r="E125" s="107"/>
      <c r="F125" s="107"/>
      <c r="G125" s="107"/>
      <c r="H125" s="107"/>
      <c r="I125" s="107"/>
      <c r="J125" s="107"/>
      <c r="K125" s="107"/>
      <c r="L125" s="104"/>
      <c r="M125" s="104"/>
      <c r="N125" s="104"/>
      <c r="O125" s="104"/>
      <c r="P125" s="104"/>
      <c r="Q125" s="104"/>
      <c r="R125" s="104"/>
      <c r="S125" s="105"/>
      <c r="T125" s="104"/>
      <c r="U125" s="106"/>
      <c r="X125" s="48"/>
      <c r="Z125" s="53"/>
    </row>
    <row r="126" spans="1:26" ht="12.75" customHeight="1" x14ac:dyDescent="0.2">
      <c r="C126" s="125" t="s">
        <v>221</v>
      </c>
      <c r="D126" s="125"/>
      <c r="E126" s="125"/>
      <c r="F126" s="125"/>
      <c r="G126" s="125"/>
      <c r="H126" s="125"/>
      <c r="I126" s="125"/>
      <c r="K126" s="125" t="s">
        <v>222</v>
      </c>
      <c r="L126" s="125"/>
      <c r="M126" s="125"/>
      <c r="N126" s="125"/>
      <c r="O126" s="125"/>
      <c r="P126" s="125"/>
      <c r="Q126" s="125"/>
      <c r="R126" s="125"/>
      <c r="S126" s="124" t="s">
        <v>220</v>
      </c>
      <c r="T126" s="124"/>
      <c r="U126" s="124"/>
      <c r="V126" s="54"/>
      <c r="W126" s="54"/>
      <c r="X126" s="54"/>
    </row>
    <row r="127" spans="1:26" ht="12.75" customHeight="1" x14ac:dyDescent="0.2">
      <c r="D127" s="125" t="s">
        <v>207</v>
      </c>
      <c r="E127" s="125"/>
      <c r="F127" s="125"/>
      <c r="K127" s="48" t="s">
        <v>208</v>
      </c>
      <c r="L127" s="47"/>
      <c r="M127" s="47"/>
      <c r="N127" s="47"/>
      <c r="O127" s="47"/>
      <c r="P127" s="47"/>
      <c r="S127" s="124" t="s">
        <v>209</v>
      </c>
      <c r="T127" s="124"/>
      <c r="U127" s="124"/>
      <c r="W127" s="54"/>
      <c r="X127" s="54"/>
    </row>
    <row r="128" spans="1:26" ht="12.75" customHeight="1" x14ac:dyDescent="0.2">
      <c r="W128" s="54"/>
      <c r="X128" s="54"/>
    </row>
    <row r="129" spans="23:24" ht="12.75" customHeight="1" x14ac:dyDescent="0.2">
      <c r="W129" s="54"/>
      <c r="X129" s="54"/>
    </row>
  </sheetData>
  <mergeCells count="94">
    <mergeCell ref="S126:U126"/>
    <mergeCell ref="D127:F127"/>
    <mergeCell ref="S127:U127"/>
    <mergeCell ref="B105:J105"/>
    <mergeCell ref="B110:K110"/>
    <mergeCell ref="B119:K119"/>
    <mergeCell ref="B121:K121"/>
    <mergeCell ref="B122:K122"/>
    <mergeCell ref="C126:I126"/>
    <mergeCell ref="K126:R126"/>
    <mergeCell ref="D104:L104"/>
    <mergeCell ref="D93:L93"/>
    <mergeCell ref="D94:L94"/>
    <mergeCell ref="D95:L95"/>
    <mergeCell ref="D96:L96"/>
    <mergeCell ref="D97:L97"/>
    <mergeCell ref="D98:L98"/>
    <mergeCell ref="D99:L99"/>
    <mergeCell ref="D100:L100"/>
    <mergeCell ref="D101:L101"/>
    <mergeCell ref="D102:L102"/>
    <mergeCell ref="D103:L103"/>
    <mergeCell ref="D92:L92"/>
    <mergeCell ref="D79:L79"/>
    <mergeCell ref="D80:L80"/>
    <mergeCell ref="D81:L81"/>
    <mergeCell ref="B82:J82"/>
    <mergeCell ref="D85:L85"/>
    <mergeCell ref="D86:L86"/>
    <mergeCell ref="D87:L87"/>
    <mergeCell ref="D88:L88"/>
    <mergeCell ref="D89:L89"/>
    <mergeCell ref="D90:L90"/>
    <mergeCell ref="D91:L91"/>
    <mergeCell ref="D72:L72"/>
    <mergeCell ref="D61:L61"/>
    <mergeCell ref="D62:L62"/>
    <mergeCell ref="D63:L63"/>
    <mergeCell ref="D64:L64"/>
    <mergeCell ref="D65:L65"/>
    <mergeCell ref="D66:L66"/>
    <mergeCell ref="D67:L67"/>
    <mergeCell ref="D68:L68"/>
    <mergeCell ref="D69:L69"/>
    <mergeCell ref="D70:L70"/>
    <mergeCell ref="D71:L71"/>
    <mergeCell ref="D60:L60"/>
    <mergeCell ref="D47:L47"/>
    <mergeCell ref="D49:L49"/>
    <mergeCell ref="D50:L50"/>
    <mergeCell ref="D51:L51"/>
    <mergeCell ref="D52:L52"/>
    <mergeCell ref="D53:L53"/>
    <mergeCell ref="D54:L54"/>
    <mergeCell ref="D55:L55"/>
    <mergeCell ref="B56:J56"/>
    <mergeCell ref="D58:L58"/>
    <mergeCell ref="D59:L59"/>
    <mergeCell ref="D46:L46"/>
    <mergeCell ref="D36:L36"/>
    <mergeCell ref="D37:L37"/>
    <mergeCell ref="M37:P37"/>
    <mergeCell ref="D38:L38"/>
    <mergeCell ref="D39:L39"/>
    <mergeCell ref="D40:L40"/>
    <mergeCell ref="D41:L41"/>
    <mergeCell ref="D42:L42"/>
    <mergeCell ref="D43:L43"/>
    <mergeCell ref="D44:L44"/>
    <mergeCell ref="D45:L45"/>
    <mergeCell ref="D35:L35"/>
    <mergeCell ref="D21:L21"/>
    <mergeCell ref="D22:L22"/>
    <mergeCell ref="D25:L25"/>
    <mergeCell ref="D26:L26"/>
    <mergeCell ref="D27:L27"/>
    <mergeCell ref="D28:L28"/>
    <mergeCell ref="D29:L29"/>
    <mergeCell ref="D30:L30"/>
    <mergeCell ref="D31:L31"/>
    <mergeCell ref="B32:J32"/>
    <mergeCell ref="D34:L34"/>
    <mergeCell ref="D20:L20"/>
    <mergeCell ref="A5:U5"/>
    <mergeCell ref="A6:U6"/>
    <mergeCell ref="I7:K7"/>
    <mergeCell ref="N7:R7"/>
    <mergeCell ref="A9:U9"/>
    <mergeCell ref="B10:J10"/>
    <mergeCell ref="D13:L13"/>
    <mergeCell ref="D14:L14"/>
    <mergeCell ref="D15:L15"/>
    <mergeCell ref="D16:L16"/>
    <mergeCell ref="D19:L19"/>
  </mergeCells>
  <printOptions horizontalCentered="1"/>
  <pageMargins left="0.23622047244094491" right="0.23622047244094491" top="0.4" bottom="0.23622047244094491" header="0" footer="0"/>
  <pageSetup scale="70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G.ene25 final conta</vt:lpstr>
      <vt:lpstr>ER acumulado ene25 final conta</vt:lpstr>
      <vt:lpstr>'Balance G.ene25 final conta'!Área_de_impresión</vt:lpstr>
      <vt:lpstr>'ER acumulado ene25 final conta'!Área_de_impresión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Arcides Márquez Chávez</dc:creator>
  <cp:lastModifiedBy>Gustavo Arcides Márquez Chávez</cp:lastModifiedBy>
  <cp:lastPrinted>2025-02-27T17:33:26Z</cp:lastPrinted>
  <dcterms:created xsi:type="dcterms:W3CDTF">2025-02-12T03:16:10Z</dcterms:created>
  <dcterms:modified xsi:type="dcterms:W3CDTF">2025-02-27T17:33:30Z</dcterms:modified>
</cp:coreProperties>
</file>