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 Archivos 2025\Renta 2025\"/>
    </mc:Choice>
  </mc:AlternateContent>
  <xr:revisionPtr revIDLastSave="0" documentId="13_ncr:1_{C0AF75A9-DA59-42FD-A066-6350DAD8DB80}" xr6:coauthVersionLast="47" xr6:coauthVersionMax="47" xr10:uidLastSave="{00000000-0000-0000-0000-000000000000}"/>
  <bookViews>
    <workbookView xWindow="-120" yWindow="-120" windowWidth="20730" windowHeight="11160" xr2:uid="{29520D08-EAA5-4C7A-98A0-D81942CEAAA2}"/>
  </bookViews>
  <sheets>
    <sheet name="E. S. Financiera MILES" sheetId="1" r:id="rId1"/>
  </sheets>
  <definedNames>
    <definedName name="_xlnm.Print_Area" localSheetId="0">'E. S. Financiera MILES'!$B$1:$F$112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D48" i="1"/>
  <c r="D46" i="1"/>
  <c r="D43" i="1"/>
  <c r="D41" i="1"/>
  <c r="F29" i="1"/>
  <c r="F37" i="1" s="1"/>
  <c r="D29" i="1"/>
  <c r="D37" i="1" s="1"/>
  <c r="F16" i="1"/>
  <c r="F13" i="1"/>
  <c r="D16" i="1"/>
  <c r="D13" i="1"/>
  <c r="F91" i="1"/>
  <c r="D91" i="1"/>
  <c r="F78" i="1"/>
  <c r="D78" i="1"/>
  <c r="F73" i="1"/>
  <c r="D73" i="1"/>
  <c r="D26" i="1" l="1"/>
  <c r="F26" i="1"/>
  <c r="D50" i="1"/>
  <c r="D51" i="1" s="1"/>
  <c r="D85" i="1"/>
  <c r="D87" i="1" s="1"/>
  <c r="D96" i="1" s="1"/>
  <c r="F85" i="1"/>
  <c r="F87" i="1" s="1"/>
  <c r="F96" i="1" s="1"/>
  <c r="F51" i="1"/>
  <c r="D101" i="1" l="1"/>
  <c r="D103" i="1" s="1"/>
  <c r="F101" i="1"/>
  <c r="F103" i="1" s="1"/>
</calcChain>
</file>

<file path=xl/sharedStrings.xml><?xml version="1.0" encoding="utf-8"?>
<sst xmlns="http://schemas.openxmlformats.org/spreadsheetml/2006/main" count="75" uniqueCount="73">
  <si>
    <t>BANCO HIPOTECARIO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</si>
  <si>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</si>
  <si>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</si>
  <si>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</si>
  <si>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</si>
  <si>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</si>
  <si>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    A valor razonable con cambios en otro resultado integral (VRORI)</t>
  </si>
  <si>
    <t xml:space="preserve">     A Costo amortizado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</si>
  <si>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</si>
  <si>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</si>
  <si>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</si>
  <si>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</si>
  <si>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</si>
  <si>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</si>
  <si>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</si>
  <si>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</si>
  <si>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</si>
  <si>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</si>
  <si>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</si>
  <si>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</si>
  <si>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</si>
  <si>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</si>
  <si>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</si>
  <si>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</si>
  <si>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</si>
  <si>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</si>
  <si>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</si>
  <si>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</si>
  <si>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</si>
  <si>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</si>
  <si>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</si>
  <si>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</si>
  <si>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</si>
  <si>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</si>
  <si>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</si>
  <si>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</si>
  <si>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</si>
  <si>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</si>
  <si>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</si>
  <si>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</si>
  <si>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</si>
  <si>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</si>
  <si>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</si>
  <si>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2025</t>
  </si>
  <si>
    <t>2024</t>
  </si>
  <si>
    <t>Ingresos por Intereses</t>
  </si>
  <si>
    <t>Activos Financieros a valor razonable con cambios en otro resultado integral</t>
  </si>
  <si>
    <t>Activos Financieros a costo amortizado</t>
  </si>
  <si>
    <t>Cartera de Préstamos</t>
  </si>
  <si>
    <t>Gastos por intereseses</t>
  </si>
  <si>
    <t>Depósitos</t>
  </si>
  <si>
    <t>Pasivos financieros a valor razonable con cambios en resultado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</si>
  <si>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</si>
  <si>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</si>
  <si>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</si>
  <si>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</si>
  <si>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</si>
  <si>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</si>
  <si>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</si>
  <si>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</si>
  <si>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</si>
  <si>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Ganancias (Pérdidas) por ventas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</si>
  <si>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</si>
  <si>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</si>
  <si>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</si>
  <si>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</si>
  <si>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</si>
  <si>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depreciación y amortización</t>
  </si>
  <si>
    <t>Utilidad antes de impuestos</t>
  </si>
  <si>
    <t>Gastos por impuestos sobre las ganancias</t>
  </si>
  <si>
    <t>Utilidad del ejercicio</t>
  </si>
  <si>
    <t>AL 31 DE MARZO DE 2025 Y  2024</t>
  </si>
  <si>
    <t>DEL 01 DE ENERO AL 31 DE MARZO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</si>
</sst>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[$$-409]* #,##0.00_ ;_-[$$-409]* \-#,##0.00\ ;_-[$$-409]* &quot;-&quot;??_ ;_-@_ "/>
    <numFmt numFmtId="167" formatCode="_-&quot;$&quot;* #,##0.0_-;\-&quot;$&quot;* #,##0.0_-;_-&quot;$&quot;* &quot;-&quot;??_-;_-@_-"/>
    <numFmt numFmtId="168" formatCode="_-[$$-409]* #,##0.0_ ;_-[$$-409]* \-#,##0.0\ ;_-[$$-409]* &quot;-&quot;?_ ;_-@_ "/>
    <numFmt numFmtId="169" formatCode="_(&quot;$&quot;* #,##0.00_);_(&quot;$&quot;* \(#,##0.00\);_(&quot;$&quot;* &quot;-&quot;??_);_(@_)"/>
    <numFmt numFmtId="170" formatCode="_([$$-409]* #,##0.00_);_([$$-409]* \(#,##0.00\);_([$$-409]* &quot;-&quot;??_);_(@_)"/>
    <numFmt numFmtId="171" formatCode="_-[$$-409]* #,##0.0_ ;_-[$$-409]* \-#,##0.0\ ;_-[$$-409]* &quot;-&quot;????_ ;_-@_ 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onotype Corsiva"/>
      <family val="4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44" fontId="0" fillId="0" borderId="0" xfId="2" applyFont="1"/>
    <xf numFmtId="165" fontId="1" fillId="0" borderId="0" xfId="1" applyNumberFormat="1"/>
    <xf numFmtId="167" fontId="0" fillId="0" borderId="0" xfId="2" applyNumberFormat="1" applyFont="1"/>
    <xf numFmtId="168" fontId="1" fillId="0" borderId="0" xfId="1" applyNumberFormat="1"/>
    <xf numFmtId="0" fontId="7" fillId="0" borderId="0" xfId="1" applyFont="1" applyAlignment="1">
      <alignment vertical="center" wrapText="1"/>
    </xf>
    <xf numFmtId="44" fontId="7" fillId="0" borderId="0" xfId="2" applyFont="1"/>
    <xf numFmtId="170" fontId="1" fillId="0" borderId="0" xfId="1" applyNumberFormat="1"/>
    <xf numFmtId="0" fontId="7" fillId="0" borderId="0" xfId="1" applyFont="1" applyAlignment="1">
      <alignment vertical="center"/>
    </xf>
    <xf numFmtId="0" fontId="8" fillId="0" borderId="0" xfId="1" applyFont="1" applyAlignment="1">
      <alignment horizontal="justify" vertical="center" wrapText="1"/>
    </xf>
    <xf numFmtId="0" fontId="9" fillId="0" borderId="0" xfId="1" applyFont="1" applyAlignment="1">
      <alignment vertical="center" wrapText="1"/>
    </xf>
    <xf numFmtId="164" fontId="1" fillId="0" borderId="0" xfId="1" applyNumberFormat="1"/>
    <xf numFmtId="166" fontId="1" fillId="0" borderId="0" xfId="1" applyNumberFormat="1"/>
    <xf numFmtId="49" fontId="7" fillId="0" borderId="0" xfId="1" applyNumberFormat="1" applyFont="1" applyAlignment="1">
      <alignment horizontal="center" vertical="center"/>
    </xf>
    <xf numFmtId="167" fontId="7" fillId="0" borderId="3" xfId="1" applyNumberFormat="1" applyFont="1" applyBorder="1"/>
    <xf numFmtId="171" fontId="1" fillId="0" borderId="0" xfId="1" applyNumberFormat="1"/>
    <xf numFmtId="171" fontId="7" fillId="0" borderId="0" xfId="1" applyNumberFormat="1" applyFont="1"/>
    <xf numFmtId="165" fontId="7" fillId="0" borderId="4" xfId="1" applyNumberFormat="1" applyFont="1" applyBorder="1"/>
    <xf numFmtId="0" fontId="8" fillId="0" borderId="0" xfId="1" applyFont="1" applyAlignment="1">
      <alignment vertical="top" wrapText="1"/>
    </xf>
    <xf numFmtId="171" fontId="7" fillId="0" borderId="3" xfId="1" applyNumberFormat="1" applyFont="1" applyBorder="1"/>
    <xf numFmtId="0" fontId="1" fillId="0" borderId="0" xfId="1" applyAlignment="1">
      <alignment vertical="top" wrapText="1"/>
    </xf>
    <xf numFmtId="171" fontId="7" fillId="0" borderId="2" xfId="1" applyNumberFormat="1" applyFont="1" applyBorder="1"/>
    <xf numFmtId="164" fontId="10" fillId="0" borderId="0" xfId="1" applyNumberFormat="1" applyFont="1"/>
    <xf numFmtId="164" fontId="11" fillId="0" borderId="0" xfId="1" applyNumberFormat="1" applyFont="1"/>
    <xf numFmtId="169" fontId="11" fillId="0" borderId="0" xfId="1" applyNumberFormat="1" applyFont="1"/>
    <xf numFmtId="164" fontId="10" fillId="0" borderId="2" xfId="1" applyNumberFormat="1" applyFont="1" applyBorder="1"/>
    <xf numFmtId="164" fontId="12" fillId="0" borderId="0" xfId="1" applyNumberFormat="1" applyFont="1"/>
    <xf numFmtId="164" fontId="10" fillId="0" borderId="3" xfId="1" applyNumberFormat="1" applyFont="1" applyBorder="1"/>
    <xf numFmtId="0" fontId="13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8" fontId="7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0" xfId="1" applyBorder="1"/>
  </cellXfs>
  <cellStyles count="3">
    <cellStyle name="Moneda 2" xfId="2" xr:uid="{F475951A-F035-4633-9DA2-FD0F63A8CE89}"/>
    <cellStyle name="Normal" xfId="0" builtinId="0"/>
    <cellStyle name="Normal 2" xfId="1" xr:uid="{860F766A-371B-4940-9EA3-3778567E4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53</xdr:row>
      <xdr:rowOff>0</xdr:rowOff>
    </xdr:from>
    <xdr:to>
      <xdr:col>2</xdr:col>
      <xdr:colOff>1685924</xdr:colOff>
      <xdr:row>55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E99AABA-740A-4455-9DAF-9D3BCBFB1FA6}"/>
            </a:ext>
          </a:extLst>
        </xdr:cNvPr>
        <xdr:cNvSpPr txBox="1"/>
      </xdr:nvSpPr>
      <xdr:spPr>
        <a:xfrm>
          <a:off x="685800" y="10506075"/>
          <a:ext cx="2047874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257175</xdr:colOff>
      <xdr:row>57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7F89E1B-324B-4943-94D5-AF5503A9C29D}"/>
            </a:ext>
          </a:extLst>
        </xdr:cNvPr>
        <xdr:cNvSpPr txBox="1"/>
      </xdr:nvSpPr>
      <xdr:spPr>
        <a:xfrm>
          <a:off x="3419475" y="10506075"/>
          <a:ext cx="23145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</a:t>
          </a:r>
        </a:p>
        <a:p>
          <a:pPr algn="ctr"/>
          <a:r>
            <a:rPr lang="es-MX" sz="1100" b="1"/>
            <a:t> y Aministración</a:t>
          </a:r>
        </a:p>
      </xdr:txBody>
    </xdr:sp>
    <xdr:clientData/>
  </xdr:twoCellAnchor>
  <xdr:twoCellAnchor>
    <xdr:from>
      <xdr:col>3</xdr:col>
      <xdr:colOff>714375</xdr:colOff>
      <xdr:row>53</xdr:row>
      <xdr:rowOff>1</xdr:rowOff>
    </xdr:from>
    <xdr:to>
      <xdr:col>5</xdr:col>
      <xdr:colOff>1133476</xdr:colOff>
      <xdr:row>56</xdr:row>
      <xdr:rowOff>47625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4E1A6D7-4C6E-4113-8108-B58AF3E23A71}"/>
            </a:ext>
          </a:extLst>
        </xdr:cNvPr>
        <xdr:cNvSpPr txBox="1"/>
      </xdr:nvSpPr>
      <xdr:spPr>
        <a:xfrm>
          <a:off x="6191250" y="10506076"/>
          <a:ext cx="2085976" cy="5333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495300</xdr:colOff>
      <xdr:row>52</xdr:row>
      <xdr:rowOff>152400</xdr:rowOff>
    </xdr:from>
    <xdr:to>
      <xdr:col>2</xdr:col>
      <xdr:colOff>1619250</xdr:colOff>
      <xdr:row>52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871F700-3784-4239-A984-93EF4FAE0F60}"/>
            </a:ext>
          </a:extLst>
        </xdr:cNvPr>
        <xdr:cNvCxnSpPr/>
      </xdr:nvCxnSpPr>
      <xdr:spPr bwMode="auto">
        <a:xfrm>
          <a:off x="714375" y="10496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19050</xdr:colOff>
      <xdr:row>1</xdr:row>
      <xdr:rowOff>161925</xdr:rowOff>
    </xdr:from>
    <xdr:to>
      <xdr:col>2</xdr:col>
      <xdr:colOff>3153555</xdr:colOff>
      <xdr:row>5</xdr:row>
      <xdr:rowOff>30908</xdr:rowOff>
    </xdr:to>
    <xdr:pic>
      <xdr:nvPicPr>
        <xdr:cNvPr id="8" name="Imagen 7" descr="Icono&#10;&#10;Descripción generada automáticamente">
          <a:extLst>
            <a:ext uri="{FF2B5EF4-FFF2-40B4-BE49-F238E27FC236}">
              <a16:creationId xmlns:a16="http://schemas.microsoft.com/office/drawing/2014/main" id="{47168E64-2455-4D18-81D7-E41395916C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781050</xdr:colOff>
      <xdr:row>52</xdr:row>
      <xdr:rowOff>152400</xdr:rowOff>
    </xdr:from>
    <xdr:to>
      <xdr:col>5</xdr:col>
      <xdr:colOff>1066800</xdr:colOff>
      <xdr:row>52</xdr:row>
      <xdr:rowOff>152400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C027206-978C-4E3E-AC72-BD3F84181C06}"/>
            </a:ext>
          </a:extLst>
        </xdr:cNvPr>
        <xdr:cNvCxnSpPr/>
      </xdr:nvCxnSpPr>
      <xdr:spPr bwMode="auto">
        <a:xfrm>
          <a:off x="6257925" y="10496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2533650</xdr:colOff>
      <xdr:row>52</xdr:row>
      <xdr:rowOff>152400</xdr:rowOff>
    </xdr:from>
    <xdr:to>
      <xdr:col>3</xdr:col>
      <xdr:colOff>57150</xdr:colOff>
      <xdr:row>52</xdr:row>
      <xdr:rowOff>152400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C93C2FD-66EE-4415-89E2-E54FD64D5944}"/>
            </a:ext>
          </a:extLst>
        </xdr:cNvPr>
        <xdr:cNvCxnSpPr/>
      </xdr:nvCxnSpPr>
      <xdr:spPr bwMode="auto">
        <a:xfrm>
          <a:off x="3581400" y="10496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38100</xdr:colOff>
      <xdr:row>62</xdr:row>
      <xdr:rowOff>38100</xdr:rowOff>
    </xdr:from>
    <xdr:to>
      <xdr:col>2</xdr:col>
      <xdr:colOff>3172605</xdr:colOff>
      <xdr:row>65</xdr:row>
      <xdr:rowOff>145208</xdr:rowOff>
    </xdr:to>
    <xdr:pic>
      <xdr:nvPicPr>
        <xdr:cNvPr id="17" name="Imagen 16" descr="Icono&#10;&#10;Descripción generada automáticamente">
          <a:extLst>
            <a:ext uri="{FF2B5EF4-FFF2-40B4-BE49-F238E27FC236}">
              <a16:creationId xmlns:a16="http://schemas.microsoft.com/office/drawing/2014/main" id="{DC795E7F-6FCF-4619-8511-F44B3A1987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38100" y="3810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466725</xdr:colOff>
      <xdr:row>108</xdr:row>
      <xdr:rowOff>0</xdr:rowOff>
    </xdr:from>
    <xdr:to>
      <xdr:col>2</xdr:col>
      <xdr:colOff>1685924</xdr:colOff>
      <xdr:row>110</xdr:row>
      <xdr:rowOff>142875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D562C62C-0512-4CAB-A43A-AF5C2488D27D}"/>
            </a:ext>
          </a:extLst>
        </xdr:cNvPr>
        <xdr:cNvSpPr txBox="1"/>
      </xdr:nvSpPr>
      <xdr:spPr>
        <a:xfrm>
          <a:off x="685800" y="9915525"/>
          <a:ext cx="2047874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2</xdr:col>
      <xdr:colOff>2371725</xdr:colOff>
      <xdr:row>108</xdr:row>
      <xdr:rowOff>0</xdr:rowOff>
    </xdr:from>
    <xdr:to>
      <xdr:col>3</xdr:col>
      <xdr:colOff>257175</xdr:colOff>
      <xdr:row>112</xdr:row>
      <xdr:rowOff>9525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EA1F9F5-5906-405C-A66D-126627D9686C}"/>
            </a:ext>
          </a:extLst>
        </xdr:cNvPr>
        <xdr:cNvSpPr txBox="1"/>
      </xdr:nvSpPr>
      <xdr:spPr>
        <a:xfrm>
          <a:off x="3419475" y="9915525"/>
          <a:ext cx="23145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</a:t>
          </a:r>
        </a:p>
        <a:p>
          <a:pPr algn="ctr"/>
          <a:r>
            <a:rPr lang="es-MX" sz="1100" b="1"/>
            <a:t> y Aministración</a:t>
          </a:r>
        </a:p>
      </xdr:txBody>
    </xdr:sp>
    <xdr:clientData/>
  </xdr:twoCellAnchor>
  <xdr:twoCellAnchor>
    <xdr:from>
      <xdr:col>3</xdr:col>
      <xdr:colOff>714375</xdr:colOff>
      <xdr:row>108</xdr:row>
      <xdr:rowOff>1</xdr:rowOff>
    </xdr:from>
    <xdr:to>
      <xdr:col>5</xdr:col>
      <xdr:colOff>1133476</xdr:colOff>
      <xdr:row>111</xdr:row>
      <xdr:rowOff>47625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CEAE4AE1-DC7C-4FB2-8B13-A3EB5FECA442}"/>
            </a:ext>
          </a:extLst>
        </xdr:cNvPr>
        <xdr:cNvSpPr txBox="1"/>
      </xdr:nvSpPr>
      <xdr:spPr>
        <a:xfrm>
          <a:off x="6191250" y="9915526"/>
          <a:ext cx="2085976" cy="5333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495300</xdr:colOff>
      <xdr:row>107</xdr:row>
      <xdr:rowOff>152400</xdr:rowOff>
    </xdr:from>
    <xdr:to>
      <xdr:col>2</xdr:col>
      <xdr:colOff>1619250</xdr:colOff>
      <xdr:row>107</xdr:row>
      <xdr:rowOff>152400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FFA1EA32-1921-4B5F-88F9-68427F8DB7BB}"/>
            </a:ext>
          </a:extLst>
        </xdr:cNvPr>
        <xdr:cNvCxnSpPr/>
      </xdr:nvCxnSpPr>
      <xdr:spPr bwMode="auto">
        <a:xfrm>
          <a:off x="714375" y="990600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781050</xdr:colOff>
      <xdr:row>107</xdr:row>
      <xdr:rowOff>152400</xdr:rowOff>
    </xdr:from>
    <xdr:to>
      <xdr:col>5</xdr:col>
      <xdr:colOff>1066800</xdr:colOff>
      <xdr:row>107</xdr:row>
      <xdr:rowOff>152400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9DE349B0-59E4-48E4-8104-F9474E507FE8}"/>
            </a:ext>
          </a:extLst>
        </xdr:cNvPr>
        <xdr:cNvCxnSpPr/>
      </xdr:nvCxnSpPr>
      <xdr:spPr bwMode="auto">
        <a:xfrm>
          <a:off x="6257925" y="990600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2533650</xdr:colOff>
      <xdr:row>107</xdr:row>
      <xdr:rowOff>152400</xdr:rowOff>
    </xdr:from>
    <xdr:to>
      <xdr:col>3</xdr:col>
      <xdr:colOff>57150</xdr:colOff>
      <xdr:row>107</xdr:row>
      <xdr:rowOff>152400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B4885918-88DE-4516-A201-368C67B74165}"/>
            </a:ext>
          </a:extLst>
        </xdr:cNvPr>
        <xdr:cNvCxnSpPr/>
      </xdr:nvCxnSpPr>
      <xdr:spPr bwMode="auto">
        <a:xfrm>
          <a:off x="3581400" y="990600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E639-D3D6-4597-A2AE-9B2AC17D487D}">
  <sheetPr>
    <tabColor rgb="FF0070C0"/>
  </sheetPr>
  <dimension ref="B1:N111"/>
  <sheetViews>
    <sheetView showGridLines="0" tabSelected="1" topLeftCell="A99" zoomScaleNormal="100" workbookViewId="0">
      <selection activeCell="C109" sqref="C109"/>
    </sheetView>
  </sheetViews>
  <sheetFormatPr baseColWidth="10" defaultRowHeight="12.75" x14ac:dyDescent="0.2"/>
  <cols>
    <col min="1" max="1" width="3.28515625" style="1" customWidth="1"/>
    <col min="2" max="2" width="12.42578125" style="1" customWidth="1"/>
    <col min="3" max="3" width="66.42578125" style="1" customWidth="1"/>
    <col min="4" max="4" width="18.85546875" style="1" customWidth="1"/>
    <col min="5" max="5" width="6.140625" style="1" customWidth="1"/>
    <col min="6" max="6" width="17.5703125" style="1" customWidth="1"/>
    <col min="7" max="7" width="11.42578125" style="1"/>
    <col min="8" max="8" width="13.85546875" style="1" bestFit="1" customWidth="1"/>
    <col min="9" max="16384" width="11.42578125" style="1"/>
  </cols>
  <sheetData>
    <row r="1" spans="2:10" ht="14.25" x14ac:dyDescent="0.2">
      <c r="G1" s="2"/>
      <c r="H1" s="2"/>
      <c r="I1" s="2"/>
    </row>
    <row r="2" spans="2:10" ht="14.25" x14ac:dyDescent="0.2">
      <c r="G2" s="2"/>
      <c r="H2" s="2"/>
      <c r="I2" s="2"/>
    </row>
    <row r="3" spans="2:10" ht="14.25" x14ac:dyDescent="0.2">
      <c r="G3" s="2"/>
      <c r="H3" s="2"/>
      <c r="I3" s="2"/>
    </row>
    <row r="4" spans="2:10" ht="14.25" x14ac:dyDescent="0.2">
      <c r="G4" s="2"/>
      <c r="H4" s="2"/>
      <c r="I4" s="2"/>
    </row>
    <row r="5" spans="2:10" ht="14.25" x14ac:dyDescent="0.2">
      <c r="G5" s="2"/>
      <c r="H5" s="2"/>
      <c r="I5" s="2"/>
    </row>
    <row r="6" spans="2:10" ht="18.75" x14ac:dyDescent="0.3">
      <c r="B6" s="3"/>
      <c r="C6" s="4" t="s">
        <v>0</v>
      </c>
      <c r="D6" s="5"/>
    </row>
    <row r="7" spans="2:10" ht="18.75" x14ac:dyDescent="0.3">
      <c r="B7" s="3"/>
      <c r="C7" s="6" t="s">
        <v>1</v>
      </c>
      <c r="D7" s="5"/>
    </row>
    <row r="8" spans="2:10" ht="18.75" customHeight="1" x14ac:dyDescent="0.3">
      <c r="B8" s="3"/>
      <c r="C8" s="8" t="s">
        <v>71</v>
      </c>
      <c r="D8" s="5"/>
    </row>
    <row r="9" spans="2:10" ht="15" customHeight="1" x14ac:dyDescent="0.2">
      <c r="C9" s="9" t="s">
        <v>2</v>
      </c>
      <c r="D9" s="10"/>
      <c r="E9" s="10"/>
      <c r="F9" s="10"/>
      <c r="G9" s="7"/>
      <c r="H9" s="7"/>
      <c r="I9" s="7"/>
      <c r="J9" s="7"/>
    </row>
    <row r="10" spans="2:10" x14ac:dyDescent="0.2">
      <c r="G10" s="11"/>
      <c r="H10" s="11"/>
      <c r="I10" s="11"/>
      <c r="J10" s="11"/>
    </row>
    <row r="11" spans="2:10" ht="15" customHeight="1" x14ac:dyDescent="0.2">
      <c r="C11" s="11" t="s">
        <v>3</v>
      </c>
      <c r="D11" s="12">
        <v>2025</v>
      </c>
      <c r="E11" s="12"/>
      <c r="F11" s="12">
        <v>2024</v>
      </c>
      <c r="G11" s="11"/>
      <c r="I11" s="11"/>
    </row>
    <row r="12" spans="2:10" ht="15" customHeight="1" x14ac:dyDescent="0.25">
      <c r="C12" s="11" t="s">
        <v>4</v>
      </c>
      <c r="D12" s="34">
        <v>421981.9</v>
      </c>
      <c r="E12" s="35"/>
      <c r="F12" s="34">
        <v>312624.3</v>
      </c>
      <c r="H12" s="15"/>
      <c r="I12" s="16"/>
    </row>
    <row r="13" spans="2:10" ht="15" customHeight="1" x14ac:dyDescent="0.25">
      <c r="C13" s="11" t="s">
        <v>5</v>
      </c>
      <c r="D13" s="34">
        <f>SUM(D14:D15)</f>
        <v>848247</v>
      </c>
      <c r="E13" s="35"/>
      <c r="F13" s="34">
        <f>+F14+F15</f>
        <v>926497.6</v>
      </c>
      <c r="H13" s="15"/>
      <c r="I13" s="16"/>
    </row>
    <row r="14" spans="2:10" ht="15" customHeight="1" x14ac:dyDescent="0.25">
      <c r="C14" s="1" t="s">
        <v>6</v>
      </c>
      <c r="D14" s="35">
        <v>839340</v>
      </c>
      <c r="E14" s="35"/>
      <c r="F14" s="35">
        <v>903096.7</v>
      </c>
      <c r="H14" s="15"/>
      <c r="I14" s="16"/>
    </row>
    <row r="15" spans="2:10" ht="15" customHeight="1" x14ac:dyDescent="0.25">
      <c r="C15" s="1" t="s">
        <v>7</v>
      </c>
      <c r="D15" s="35">
        <v>8907</v>
      </c>
      <c r="E15" s="35"/>
      <c r="F15" s="35">
        <v>23400.9</v>
      </c>
      <c r="H15" s="15"/>
      <c r="I15" s="16"/>
    </row>
    <row r="16" spans="2:10" ht="15" customHeight="1" x14ac:dyDescent="0.25">
      <c r="C16" s="11" t="s">
        <v>8</v>
      </c>
      <c r="D16" s="34">
        <f>SUM(D17:D20)</f>
        <v>1017081.9</v>
      </c>
      <c r="E16" s="35"/>
      <c r="F16" s="34">
        <f>+F17+F18+F19+F20</f>
        <v>1010688.7999999999</v>
      </c>
      <c r="H16" s="15"/>
      <c r="I16" s="16"/>
    </row>
    <row r="17" spans="2:9" ht="15" customHeight="1" x14ac:dyDescent="0.25">
      <c r="C17" s="1" t="s">
        <v>9</v>
      </c>
      <c r="D17" s="35">
        <v>85921.600000000006</v>
      </c>
      <c r="E17" s="35"/>
      <c r="F17" s="35">
        <v>69269.5</v>
      </c>
      <c r="H17" s="15"/>
      <c r="I17" s="16"/>
    </row>
    <row r="18" spans="2:9" ht="15" customHeight="1" x14ac:dyDescent="0.25">
      <c r="C18" s="1" t="s">
        <v>10</v>
      </c>
      <c r="D18" s="35">
        <v>938552.3</v>
      </c>
      <c r="E18" s="35"/>
      <c r="F18" s="35">
        <v>949401</v>
      </c>
      <c r="H18" s="15"/>
      <c r="I18" s="16"/>
    </row>
    <row r="19" spans="2:9" ht="15" customHeight="1" x14ac:dyDescent="0.25">
      <c r="C19" s="1" t="s">
        <v>11</v>
      </c>
      <c r="D19" s="35">
        <v>37447.9</v>
      </c>
      <c r="E19" s="35"/>
      <c r="F19" s="35">
        <v>29000.7</v>
      </c>
      <c r="H19" s="15"/>
      <c r="I19" s="16"/>
    </row>
    <row r="20" spans="2:9" ht="15" customHeight="1" x14ac:dyDescent="0.25">
      <c r="C20" s="1" t="s">
        <v>12</v>
      </c>
      <c r="D20" s="36">
        <v>-44839.9</v>
      </c>
      <c r="E20" s="35"/>
      <c r="F20" s="36">
        <v>-36982.400000000001</v>
      </c>
      <c r="H20" s="15"/>
      <c r="I20" s="16"/>
    </row>
    <row r="21" spans="2:9" ht="15" customHeight="1" x14ac:dyDescent="0.25">
      <c r="C21" s="11" t="s">
        <v>13</v>
      </c>
      <c r="D21" s="34">
        <v>15940.1</v>
      </c>
      <c r="E21" s="35"/>
      <c r="F21" s="34">
        <v>12767.4</v>
      </c>
      <c r="H21" s="15"/>
      <c r="I21" s="16"/>
    </row>
    <row r="22" spans="2:9" ht="15" customHeight="1" x14ac:dyDescent="0.25">
      <c r="C22" s="11" t="s">
        <v>14</v>
      </c>
      <c r="D22" s="34">
        <v>22732.1</v>
      </c>
      <c r="E22" s="35"/>
      <c r="F22" s="34">
        <v>23281</v>
      </c>
      <c r="H22" s="15"/>
      <c r="I22" s="16"/>
    </row>
    <row r="23" spans="2:9" ht="15" customHeight="1" x14ac:dyDescent="0.25">
      <c r="C23" s="11" t="s">
        <v>15</v>
      </c>
      <c r="D23" s="34">
        <v>7540.5</v>
      </c>
      <c r="E23" s="35"/>
      <c r="F23" s="34">
        <v>7221.3</v>
      </c>
      <c r="H23" s="15"/>
      <c r="I23" s="16"/>
    </row>
    <row r="24" spans="2:9" ht="15" customHeight="1" x14ac:dyDescent="0.25">
      <c r="C24" s="11" t="s">
        <v>16</v>
      </c>
      <c r="D24" s="34">
        <v>114.3</v>
      </c>
      <c r="E24" s="35"/>
      <c r="F24" s="34">
        <v>114.3</v>
      </c>
      <c r="H24" s="18"/>
      <c r="I24" s="13"/>
    </row>
    <row r="25" spans="2:9" ht="15" customHeight="1" x14ac:dyDescent="0.2">
      <c r="C25" s="11" t="s">
        <v>17</v>
      </c>
      <c r="D25" s="34">
        <v>1047.7</v>
      </c>
      <c r="E25" s="35"/>
      <c r="F25" s="34">
        <v>700.9</v>
      </c>
    </row>
    <row r="26" spans="2:9" ht="15" customHeight="1" thickBot="1" x14ac:dyDescent="0.25">
      <c r="B26" s="17"/>
      <c r="C26" s="17" t="s">
        <v>18</v>
      </c>
      <c r="D26" s="37">
        <f>D12+D13+D16+D21+D22+D23+D24+D25</f>
        <v>2334685.5</v>
      </c>
      <c r="E26" s="34"/>
      <c r="F26" s="37">
        <f>F12+F13+F16+F21+F22+F23+F24+F25</f>
        <v>2293895.5999999992</v>
      </c>
    </row>
    <row r="27" spans="2:9" ht="15" customHeight="1" thickTop="1" x14ac:dyDescent="0.2">
      <c r="B27" s="17"/>
      <c r="D27" s="34"/>
      <c r="E27" s="34"/>
      <c r="F27" s="34"/>
    </row>
    <row r="28" spans="2:9" ht="15" customHeight="1" x14ac:dyDescent="0.2">
      <c r="C28" s="11" t="s">
        <v>19</v>
      </c>
      <c r="D28" s="34"/>
      <c r="E28" s="34"/>
      <c r="F28" s="38"/>
    </row>
    <row r="29" spans="2:9" ht="15" customHeight="1" x14ac:dyDescent="0.2">
      <c r="C29" s="11" t="s">
        <v>20</v>
      </c>
      <c r="D29" s="34">
        <f>+D30+D31+D32</f>
        <v>2073976.1</v>
      </c>
      <c r="E29" s="34"/>
      <c r="F29" s="34">
        <f>+F30+F31+F32</f>
        <v>2053415.9</v>
      </c>
    </row>
    <row r="30" spans="2:9" ht="15" customHeight="1" x14ac:dyDescent="0.2">
      <c r="C30" s="1" t="s">
        <v>21</v>
      </c>
      <c r="D30" s="35">
        <v>1602054.8</v>
      </c>
      <c r="E30" s="35"/>
      <c r="F30" s="35">
        <v>1679531.1</v>
      </c>
    </row>
    <row r="31" spans="2:9" ht="15" customHeight="1" x14ac:dyDescent="0.2">
      <c r="C31" s="1" t="s">
        <v>22</v>
      </c>
      <c r="D31" s="35">
        <v>73631.3</v>
      </c>
      <c r="E31" s="35"/>
      <c r="F31" s="35">
        <v>75946.399999999994</v>
      </c>
    </row>
    <row r="32" spans="2:9" ht="15" customHeight="1" x14ac:dyDescent="0.2">
      <c r="C32" s="1" t="s">
        <v>23</v>
      </c>
      <c r="D32" s="35">
        <v>398290</v>
      </c>
      <c r="E32" s="35"/>
      <c r="F32" s="35">
        <v>297938.40000000002</v>
      </c>
    </row>
    <row r="33" spans="2:6" ht="15" customHeight="1" x14ac:dyDescent="0.2">
      <c r="C33" s="11" t="s">
        <v>24</v>
      </c>
      <c r="D33" s="34">
        <v>28122.799999999999</v>
      </c>
      <c r="E33" s="34"/>
      <c r="F33" s="34">
        <v>29008.2</v>
      </c>
    </row>
    <row r="34" spans="2:6" ht="15" customHeight="1" x14ac:dyDescent="0.2">
      <c r="C34" s="11" t="s">
        <v>25</v>
      </c>
      <c r="D34" s="34">
        <v>6372.3</v>
      </c>
      <c r="E34" s="34"/>
      <c r="F34" s="34">
        <v>8303</v>
      </c>
    </row>
    <row r="35" spans="2:6" ht="15" customHeight="1" x14ac:dyDescent="0.2">
      <c r="C35" s="11" t="s">
        <v>26</v>
      </c>
      <c r="D35" s="34">
        <v>3321.1</v>
      </c>
      <c r="E35" s="34"/>
      <c r="F35" s="34">
        <v>3995.9</v>
      </c>
    </row>
    <row r="36" spans="2:6" ht="15" customHeight="1" x14ac:dyDescent="0.2">
      <c r="C36" s="11" t="s">
        <v>27</v>
      </c>
      <c r="D36" s="34">
        <v>12923.2</v>
      </c>
      <c r="E36" s="34"/>
      <c r="F36" s="34">
        <v>11333.5</v>
      </c>
    </row>
    <row r="37" spans="2:6" ht="15" customHeight="1" x14ac:dyDescent="0.2">
      <c r="C37" s="17" t="s">
        <v>28</v>
      </c>
      <c r="D37" s="39">
        <f>D29+D33+D34+D35+D36</f>
        <v>2124715.5</v>
      </c>
      <c r="E37" s="34"/>
      <c r="F37" s="39">
        <f>F29+F33+F34+F35+F36</f>
        <v>2106056.5</v>
      </c>
    </row>
    <row r="38" spans="2:6" ht="15" customHeight="1" x14ac:dyDescent="0.2">
      <c r="D38" s="34"/>
      <c r="E38" s="34"/>
      <c r="F38" s="23"/>
    </row>
    <row r="39" spans="2:6" ht="15" customHeight="1" x14ac:dyDescent="0.2">
      <c r="C39" s="20" t="s">
        <v>29</v>
      </c>
      <c r="D39" s="34"/>
      <c r="E39" s="34"/>
      <c r="F39" s="23"/>
    </row>
    <row r="40" spans="2:6" ht="15" customHeight="1" x14ac:dyDescent="0.2">
      <c r="B40" s="21"/>
      <c r="C40" s="17" t="s">
        <v>30</v>
      </c>
      <c r="D40" s="34">
        <v>121403.2</v>
      </c>
      <c r="E40" s="34"/>
      <c r="F40" s="34">
        <v>121403.2</v>
      </c>
    </row>
    <row r="41" spans="2:6" ht="15" customHeight="1" x14ac:dyDescent="0.2">
      <c r="B41" s="21"/>
      <c r="C41" s="40" t="s">
        <v>31</v>
      </c>
      <c r="D41" s="34">
        <f>+D42</f>
        <v>30351.5</v>
      </c>
      <c r="E41" s="34"/>
      <c r="F41" s="34">
        <v>28159.4</v>
      </c>
    </row>
    <row r="42" spans="2:6" ht="15" customHeight="1" x14ac:dyDescent="0.2">
      <c r="B42" s="21"/>
      <c r="C42" s="41" t="s">
        <v>32</v>
      </c>
      <c r="D42" s="35">
        <v>30351.5</v>
      </c>
      <c r="E42" s="35"/>
      <c r="F42" s="35">
        <v>28159.4</v>
      </c>
    </row>
    <row r="43" spans="2:6" ht="15" customHeight="1" x14ac:dyDescent="0.2">
      <c r="B43" s="21"/>
      <c r="C43" s="42" t="s">
        <v>33</v>
      </c>
      <c r="D43" s="34">
        <f>+D44+D45</f>
        <v>22138.5</v>
      </c>
      <c r="E43" s="34"/>
      <c r="F43" s="34">
        <v>3646.8</v>
      </c>
    </row>
    <row r="44" spans="2:6" ht="15" customHeight="1" x14ac:dyDescent="0.2">
      <c r="B44" s="21"/>
      <c r="C44" s="43" t="s">
        <v>34</v>
      </c>
      <c r="D44" s="35">
        <v>16203.6</v>
      </c>
      <c r="E44" s="35"/>
      <c r="F44" s="35">
        <v>616.79999999999995</v>
      </c>
    </row>
    <row r="45" spans="2:6" ht="15" customHeight="1" x14ac:dyDescent="0.2">
      <c r="B45" s="21"/>
      <c r="C45" s="43" t="s">
        <v>35</v>
      </c>
      <c r="D45" s="35">
        <v>5934.9</v>
      </c>
      <c r="E45" s="35"/>
      <c r="F45" s="35">
        <v>3030</v>
      </c>
    </row>
    <row r="46" spans="2:6" ht="15" customHeight="1" x14ac:dyDescent="0.2">
      <c r="B46" s="21"/>
      <c r="C46" s="42" t="s">
        <v>36</v>
      </c>
      <c r="D46" s="34">
        <f>+D47</f>
        <v>31521.5</v>
      </c>
      <c r="E46" s="34"/>
      <c r="F46" s="34">
        <v>29667.4</v>
      </c>
    </row>
    <row r="47" spans="2:6" ht="15" customHeight="1" x14ac:dyDescent="0.2">
      <c r="C47" s="43" t="s">
        <v>37</v>
      </c>
      <c r="D47" s="35">
        <v>31521.5</v>
      </c>
      <c r="E47" s="35"/>
      <c r="F47" s="35">
        <v>29667.4</v>
      </c>
    </row>
    <row r="48" spans="2:6" ht="15" customHeight="1" x14ac:dyDescent="0.2">
      <c r="C48" s="42" t="s">
        <v>38</v>
      </c>
      <c r="D48" s="34">
        <f>+D49</f>
        <v>4555.3</v>
      </c>
      <c r="E48" s="34"/>
      <c r="F48" s="34">
        <v>4962.3</v>
      </c>
    </row>
    <row r="49" spans="3:14" x14ac:dyDescent="0.2">
      <c r="C49" s="43" t="s">
        <v>39</v>
      </c>
      <c r="D49" s="35">
        <v>4555.3</v>
      </c>
      <c r="E49" s="35"/>
      <c r="F49" s="35">
        <v>4962.3</v>
      </c>
    </row>
    <row r="50" spans="3:14" x14ac:dyDescent="0.2">
      <c r="C50" s="17" t="s">
        <v>40</v>
      </c>
      <c r="D50" s="39">
        <f>+D40+D41+D43+D46+D48</f>
        <v>209970</v>
      </c>
      <c r="E50" s="34"/>
      <c r="F50" s="39">
        <f>+F40+F41+F43+F46+F48</f>
        <v>187839.09999999998</v>
      </c>
    </row>
    <row r="51" spans="3:14" ht="13.5" thickBot="1" x14ac:dyDescent="0.25">
      <c r="C51" s="20" t="s">
        <v>41</v>
      </c>
      <c r="D51" s="37">
        <f>D37+D50</f>
        <v>2334685.5</v>
      </c>
      <c r="E51" s="23"/>
      <c r="F51" s="37">
        <f>F37+F50</f>
        <v>2293895.6</v>
      </c>
      <c r="H51" s="24"/>
      <c r="J51" s="24"/>
    </row>
    <row r="52" spans="3:14" ht="13.5" thickTop="1" x14ac:dyDescent="0.2">
      <c r="D52" s="19"/>
      <c r="F52" s="19"/>
    </row>
    <row r="53" spans="3:14" x14ac:dyDescent="0.2">
      <c r="G53" s="22"/>
      <c r="H53" s="22"/>
      <c r="I53" s="44"/>
      <c r="J53" s="44"/>
      <c r="K53" s="17"/>
      <c r="L53" s="17"/>
      <c r="M53" s="17"/>
      <c r="N53" s="17"/>
    </row>
    <row r="54" spans="3:14" x14ac:dyDescent="0.2">
      <c r="G54" s="17"/>
      <c r="H54" s="17"/>
      <c r="I54" s="17"/>
      <c r="J54" s="17"/>
      <c r="K54" s="17"/>
      <c r="L54" s="17"/>
      <c r="M54" s="17"/>
      <c r="N54" s="17"/>
    </row>
    <row r="55" spans="3:14" x14ac:dyDescent="0.2">
      <c r="G55" s="17"/>
      <c r="H55" s="17"/>
      <c r="I55" s="17"/>
      <c r="J55" s="17"/>
    </row>
    <row r="56" spans="3:14" ht="12.75" customHeight="1" x14ac:dyDescent="0.2">
      <c r="G56" s="17"/>
      <c r="H56" s="17"/>
      <c r="I56" s="17"/>
      <c r="J56" s="17"/>
    </row>
    <row r="57" spans="3:14" ht="12.75" customHeight="1" x14ac:dyDescent="0.2">
      <c r="G57" s="17"/>
      <c r="H57" s="17"/>
      <c r="I57" s="17"/>
      <c r="J57" s="17"/>
    </row>
    <row r="58" spans="3:14" ht="12.75" customHeight="1" x14ac:dyDescent="0.2">
      <c r="G58" s="17"/>
      <c r="H58" s="17"/>
      <c r="I58" s="17"/>
      <c r="J58" s="17"/>
    </row>
    <row r="59" spans="3:14" ht="12.75" customHeight="1" x14ac:dyDescent="0.2">
      <c r="G59" s="17"/>
      <c r="H59" s="17"/>
      <c r="I59" s="17"/>
      <c r="J59" s="17"/>
    </row>
    <row r="60" spans="3:14" ht="12.75" customHeight="1" x14ac:dyDescent="0.2">
      <c r="G60" s="17"/>
      <c r="H60" s="17"/>
      <c r="I60" s="17"/>
      <c r="J60" s="17"/>
    </row>
    <row r="61" spans="3:14" ht="12.75" customHeight="1" x14ac:dyDescent="0.2"/>
    <row r="67" spans="3:6" ht="18.75" x14ac:dyDescent="0.2">
      <c r="C67" s="4" t="s">
        <v>0</v>
      </c>
      <c r="D67" s="4"/>
      <c r="E67" s="4"/>
      <c r="F67" s="4"/>
    </row>
    <row r="68" spans="3:6" ht="18.75" x14ac:dyDescent="0.2">
      <c r="C68" s="4" t="s">
        <v>42</v>
      </c>
      <c r="D68" s="4"/>
      <c r="E68" s="4"/>
      <c r="F68" s="4"/>
    </row>
    <row r="69" spans="3:6" ht="18.75" x14ac:dyDescent="0.2">
      <c r="C69" s="8" t="s">
        <v>72</v>
      </c>
      <c r="D69" s="4"/>
      <c r="E69" s="4"/>
      <c r="F69" s="4"/>
    </row>
    <row r="70" spans="3:6" ht="13.5" x14ac:dyDescent="0.2">
      <c r="C70" s="45" t="s">
        <v>2</v>
      </c>
      <c r="D70" s="45"/>
      <c r="E70" s="45"/>
      <c r="F70" s="45"/>
    </row>
    <row r="72" spans="3:6" ht="15" customHeight="1" x14ac:dyDescent="0.2">
      <c r="D72" s="25" t="s">
        <v>43</v>
      </c>
      <c r="E72" s="25"/>
      <c r="F72" s="25" t="s">
        <v>44</v>
      </c>
    </row>
    <row r="73" spans="3:6" ht="15" customHeight="1" x14ac:dyDescent="0.2">
      <c r="C73" s="17" t="s">
        <v>45</v>
      </c>
      <c r="D73" s="26">
        <f>SUM(D74:D76)</f>
        <v>41507.399999999994</v>
      </c>
      <c r="F73" s="26">
        <f>SUM(F74:F76)</f>
        <v>39892.199999999997</v>
      </c>
    </row>
    <row r="74" spans="3:6" ht="15" customHeight="1" x14ac:dyDescent="0.2">
      <c r="C74" s="1" t="s">
        <v>46</v>
      </c>
      <c r="D74" s="27">
        <v>18556</v>
      </c>
      <c r="E74" s="27"/>
      <c r="F74" s="27">
        <v>18668</v>
      </c>
    </row>
    <row r="75" spans="3:6" ht="15" customHeight="1" x14ac:dyDescent="0.2">
      <c r="C75" s="1" t="s">
        <v>47</v>
      </c>
      <c r="D75" s="27">
        <v>1050.8</v>
      </c>
      <c r="E75" s="27"/>
      <c r="F75" s="27">
        <v>1212.3</v>
      </c>
    </row>
    <row r="76" spans="3:6" ht="15" customHeight="1" x14ac:dyDescent="0.2">
      <c r="C76" s="1" t="s">
        <v>48</v>
      </c>
      <c r="D76" s="27">
        <v>21900.6</v>
      </c>
      <c r="E76" s="27"/>
      <c r="F76" s="27">
        <v>20011.900000000001</v>
      </c>
    </row>
    <row r="77" spans="3:6" ht="15" customHeight="1" x14ac:dyDescent="0.2">
      <c r="D77" s="28"/>
      <c r="F77" s="28"/>
    </row>
    <row r="78" spans="3:6" ht="15" customHeight="1" x14ac:dyDescent="0.2">
      <c r="C78" s="17" t="s">
        <v>49</v>
      </c>
      <c r="D78" s="26">
        <f>SUM(D79:D83)</f>
        <v>23545.1</v>
      </c>
      <c r="F78" s="26">
        <f>SUM(F79:F83)</f>
        <v>24056</v>
      </c>
    </row>
    <row r="79" spans="3:6" ht="15" customHeight="1" x14ac:dyDescent="0.2">
      <c r="C79" s="1" t="s">
        <v>50</v>
      </c>
      <c r="D79" s="14">
        <v>15366.9</v>
      </c>
      <c r="F79" s="14">
        <v>17879.900000000001</v>
      </c>
    </row>
    <row r="80" spans="3:6" ht="15" customHeight="1" x14ac:dyDescent="0.2">
      <c r="C80" s="1" t="s">
        <v>51</v>
      </c>
      <c r="D80" s="14">
        <v>0</v>
      </c>
      <c r="F80" s="14">
        <v>0.6</v>
      </c>
    </row>
    <row r="81" spans="3:6" ht="15" customHeight="1" x14ac:dyDescent="0.2">
      <c r="C81" s="1" t="s">
        <v>52</v>
      </c>
      <c r="D81" s="14">
        <v>6932.9</v>
      </c>
      <c r="F81" s="14">
        <v>4924.8</v>
      </c>
    </row>
    <row r="82" spans="3:6" ht="15" customHeight="1" x14ac:dyDescent="0.2">
      <c r="C82" s="1" t="s">
        <v>53</v>
      </c>
      <c r="D82" s="14">
        <v>1170.3</v>
      </c>
      <c r="F82" s="14">
        <v>1182.8</v>
      </c>
    </row>
    <row r="83" spans="3:6" ht="15" customHeight="1" x14ac:dyDescent="0.2">
      <c r="C83" s="1" t="s">
        <v>54</v>
      </c>
      <c r="D83" s="14">
        <v>75</v>
      </c>
      <c r="F83" s="14">
        <v>67.900000000000006</v>
      </c>
    </row>
    <row r="84" spans="3:6" ht="15" customHeight="1" x14ac:dyDescent="0.2">
      <c r="D84" s="28"/>
      <c r="F84" s="28"/>
    </row>
    <row r="85" spans="3:6" ht="15" customHeight="1" x14ac:dyDescent="0.2">
      <c r="C85" s="17" t="s">
        <v>55</v>
      </c>
      <c r="D85" s="29">
        <f>D73-D78</f>
        <v>17962.299999999996</v>
      </c>
      <c r="F85" s="29">
        <f>F73-F78</f>
        <v>15836.199999999997</v>
      </c>
    </row>
    <row r="86" spans="3:6" ht="15" customHeight="1" x14ac:dyDescent="0.2">
      <c r="C86" s="30" t="s">
        <v>56</v>
      </c>
      <c r="D86" s="14">
        <v>-5170.3999999999996</v>
      </c>
      <c r="F86" s="14">
        <v>-5330.5</v>
      </c>
    </row>
    <row r="87" spans="3:6" ht="15" customHeight="1" x14ac:dyDescent="0.2">
      <c r="C87" s="17" t="s">
        <v>57</v>
      </c>
      <c r="D87" s="31">
        <f>SUM(D85:D86)</f>
        <v>12791.899999999996</v>
      </c>
      <c r="F87" s="31">
        <f>SUM(F85:F86)</f>
        <v>10505.699999999997</v>
      </c>
    </row>
    <row r="88" spans="3:6" ht="15" customHeight="1" x14ac:dyDescent="0.2">
      <c r="C88" s="17"/>
      <c r="D88" s="28"/>
      <c r="F88" s="28"/>
    </row>
    <row r="89" spans="3:6" ht="15" customHeight="1" x14ac:dyDescent="0.2">
      <c r="C89" s="1" t="s">
        <v>58</v>
      </c>
      <c r="D89" s="27">
        <v>3054.9</v>
      </c>
      <c r="F89" s="27">
        <v>3054.7</v>
      </c>
    </row>
    <row r="90" spans="3:6" ht="15" customHeight="1" x14ac:dyDescent="0.2">
      <c r="C90" s="1" t="s">
        <v>59</v>
      </c>
      <c r="D90" s="14">
        <v>-1113.9000000000001</v>
      </c>
      <c r="F90" s="14">
        <v>-1032.5999999999999</v>
      </c>
    </row>
    <row r="91" spans="3:6" ht="15" customHeight="1" x14ac:dyDescent="0.2">
      <c r="C91" s="11" t="s">
        <v>60</v>
      </c>
      <c r="D91" s="31">
        <f>SUM(D89:D90)</f>
        <v>1941</v>
      </c>
      <c r="F91" s="31">
        <f>SUM(F89:F90)</f>
        <v>2022.1</v>
      </c>
    </row>
    <row r="92" spans="3:6" ht="15" customHeight="1" x14ac:dyDescent="0.2">
      <c r="C92" s="11"/>
      <c r="D92" s="28"/>
      <c r="F92" s="28"/>
    </row>
    <row r="93" spans="3:6" ht="28.5" customHeight="1" x14ac:dyDescent="0.2">
      <c r="C93" s="32" t="s">
        <v>61</v>
      </c>
      <c r="D93" s="14">
        <v>0</v>
      </c>
      <c r="F93" s="14">
        <v>14.9</v>
      </c>
    </row>
    <row r="94" spans="3:6" ht="15" customHeight="1" x14ac:dyDescent="0.2">
      <c r="C94" s="1" t="s">
        <v>62</v>
      </c>
      <c r="D94" s="14">
        <v>44.2</v>
      </c>
      <c r="F94" s="14">
        <v>48.7</v>
      </c>
    </row>
    <row r="95" spans="3:6" ht="15" customHeight="1" x14ac:dyDescent="0.2">
      <c r="C95" s="1" t="s">
        <v>63</v>
      </c>
      <c r="D95" s="14">
        <v>991</v>
      </c>
      <c r="F95" s="14">
        <v>187.5</v>
      </c>
    </row>
    <row r="96" spans="3:6" ht="15" customHeight="1" x14ac:dyDescent="0.2">
      <c r="C96" s="11" t="s">
        <v>64</v>
      </c>
      <c r="D96" s="31">
        <f>D87+D91+D93+D94+D95</f>
        <v>15768.099999999997</v>
      </c>
      <c r="F96" s="31">
        <f>F87+F91+F93+F94+F95</f>
        <v>12778.899999999998</v>
      </c>
    </row>
    <row r="97" spans="3:6" ht="15" customHeight="1" x14ac:dyDescent="0.2">
      <c r="C97" s="11"/>
      <c r="D97" s="28"/>
      <c r="F97" s="28"/>
    </row>
    <row r="98" spans="3:6" ht="15" customHeight="1" x14ac:dyDescent="0.2">
      <c r="C98" s="1" t="s">
        <v>65</v>
      </c>
      <c r="D98" s="14">
        <v>4629.8</v>
      </c>
      <c r="F98" s="14">
        <v>4652.3999999999996</v>
      </c>
    </row>
    <row r="99" spans="3:6" ht="15" customHeight="1" x14ac:dyDescent="0.2">
      <c r="C99" s="1" t="s">
        <v>66</v>
      </c>
      <c r="D99" s="14">
        <v>3669</v>
      </c>
      <c r="F99" s="14">
        <v>4273.7</v>
      </c>
    </row>
    <row r="100" spans="3:6" ht="15" customHeight="1" x14ac:dyDescent="0.2">
      <c r="C100" s="1" t="s">
        <v>67</v>
      </c>
      <c r="D100" s="14">
        <v>793</v>
      </c>
      <c r="F100" s="14">
        <v>822.8</v>
      </c>
    </row>
    <row r="101" spans="3:6" ht="15" customHeight="1" x14ac:dyDescent="0.2">
      <c r="C101" s="11" t="s">
        <v>68</v>
      </c>
      <c r="D101" s="31">
        <f>D96-D98-D99-D100</f>
        <v>6676.2999999999956</v>
      </c>
      <c r="F101" s="31">
        <f>F96-F98-F99-F100</f>
        <v>3029.9999999999982</v>
      </c>
    </row>
    <row r="102" spans="3:6" ht="15" customHeight="1" x14ac:dyDescent="0.2">
      <c r="C102" s="1" t="s">
        <v>69</v>
      </c>
      <c r="D102" s="14">
        <v>741.4</v>
      </c>
      <c r="F102" s="14">
        <v>0</v>
      </c>
    </row>
    <row r="103" spans="3:6" ht="15" customHeight="1" thickBot="1" x14ac:dyDescent="0.25">
      <c r="C103" s="11" t="s">
        <v>70</v>
      </c>
      <c r="D103" s="33">
        <f>D101-D102</f>
        <v>5934.899999999996</v>
      </c>
      <c r="F103" s="33">
        <f>F101-F102</f>
        <v>3029.9999999999982</v>
      </c>
    </row>
    <row r="104" spans="3:6" ht="15" customHeight="1" thickTop="1" x14ac:dyDescent="0.2">
      <c r="C104" s="11"/>
      <c r="D104" s="28"/>
      <c r="F104" s="28"/>
    </row>
    <row r="105" spans="3:6" ht="15" customHeight="1" x14ac:dyDescent="0.2">
      <c r="C105" s="11"/>
      <c r="D105" s="28"/>
      <c r="F105" s="28"/>
    </row>
    <row r="106" spans="3:6" ht="15" customHeight="1" x14ac:dyDescent="0.2">
      <c r="C106" s="11"/>
      <c r="D106" s="28"/>
      <c r="F106" s="28"/>
    </row>
    <row r="111" spans="3:6" x14ac:dyDescent="0.2">
      <c r="C111" s="46"/>
    </row>
  </sheetData>
  <mergeCells count="1">
    <mergeCell ref="C70:F70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83" orientation="portrait" r:id="rId1"/>
  <rowBreaks count="1" manualBreakCount="1">
    <brk id="57" min="1" max="5" man="1"/>
  </rowBreaks>
  <drawing r:id="rId2"/>
</worksheet>
</file>

<file path=docMetadata/LabelInfo.xml><?xml version="1.0" encoding="utf-8"?>
<clbl:labelList xmlns:clbl="http://schemas.microsoft.com/office/2020/mipLabelMetadata">
  <clbl:label id="{378daf23-2be6-4d58-a206-6606a18a7ff7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 S. Financiera MILES</vt:lpstr>
      <vt:lpstr>'E. S. Financiera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cp:lastPrinted>2025-04-11T23:04:03Z</cp:lastPrinted>
  <dcterms:created xsi:type="dcterms:W3CDTF">2025-02-20T16:09:51Z</dcterms:created>
  <dcterms:modified xsi:type="dcterms:W3CDTF">2025-04-11T23:04:08Z</dcterms:modified>
</cp:coreProperties>
</file>