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05F2F372-45EE-49D2-AADE-A8FC1A52F0ED}" xr6:coauthVersionLast="47" xr6:coauthVersionMax="47" xr10:uidLastSave="{00000000-0000-0000-0000-000000000000}"/>
  <bookViews>
    <workbookView xWindow="-108" yWindow="-108" windowWidth="23256" windowHeight="12456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37" i="11" l="1"/>
  <c r="H21" i="11"/>
  <c r="E220" i="10"/>
  <c r="K220" i="10" l="1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M220" i="10" s="1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K137" i="10"/>
  <c r="G137" i="10"/>
  <c r="E137" i="10"/>
  <c r="G123" i="10"/>
  <c r="M122" i="10"/>
  <c r="K122" i="10"/>
  <c r="E122" i="10"/>
  <c r="G121" i="10"/>
  <c r="G120" i="10"/>
  <c r="G122" i="10" s="1"/>
  <c r="M119" i="10"/>
  <c r="K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8" i="10"/>
  <c r="G97" i="10"/>
  <c r="G96" i="10"/>
  <c r="M93" i="10"/>
  <c r="K93" i="10"/>
  <c r="G93" i="10"/>
  <c r="E93" i="10"/>
  <c r="M75" i="10"/>
  <c r="K75" i="10"/>
  <c r="G75" i="10"/>
  <c r="E75" i="10"/>
  <c r="M71" i="10"/>
  <c r="K71" i="10"/>
  <c r="G71" i="10"/>
  <c r="E71" i="10"/>
  <c r="G66" i="10"/>
  <c r="M62" i="10"/>
  <c r="K62" i="10"/>
  <c r="G62" i="10"/>
  <c r="E62" i="10"/>
  <c r="G60" i="10"/>
  <c r="G55" i="10"/>
  <c r="G54" i="10"/>
  <c r="M49" i="10"/>
  <c r="K49" i="10"/>
  <c r="G49" i="10"/>
  <c r="E49" i="10"/>
  <c r="E97" i="3" l="1"/>
  <c r="G41" i="2" l="1"/>
  <c r="G19" i="2"/>
  <c r="H16" i="11" l="1"/>
  <c r="H15" i="11"/>
  <c r="G47" i="2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1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<sst xmlns="http://schemas.openxmlformats.org/spreadsheetml/2006/main" count="674" uniqueCount="346">
  <si>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</si>
  <si>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</si>
  <si>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</si>
  <si>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</si>
  <si>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</si>
  <si>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</si>
  <si>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</si>
  <si>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</si>
  <si>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</si>
  <si>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</si>
  <si>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</si>
  <si>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</si>
  <si>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</si>
  <si>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</si>
  <si>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</si>
  <si>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</si>
  <si>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</si>
  <si>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</si>
  <si>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</si>
  <si>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</si>
  <si>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</si>
  <si>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</si>
  <si>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</si>
  <si>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</si>
  <si>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</si>
  <si>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</si>
  <si>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</si>
  <si>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</si>
  <si>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</si>
  <si>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</si>
  <si>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</si>
  <si>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</si>
  <si>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</si>
  <si>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</si>
  <si>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</si>
  <si>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</si>
  <si>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</si>
  <si>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</si>
  <si>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</si>
  <si>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</si>
  <si>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</si>
  <si>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</si>
  <si>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</si>
  <si>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</si>
  <si>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</si>
  <si>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</si>
  <si>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</si>
  <si>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</si>
  <si>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</si>
  <si>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</si>
  <si>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</si>
  <si>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</si>
  <si>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</si>
  <si>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</si>
  <si>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</si>
  <si>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</si>
  <si>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</si>
  <si>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</si>
  <si>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</si>
  <si>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</si>
  <si>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</si>
  <si>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</si>
  <si>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</si>
  <si>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</si>
  <si>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</si>
  <si>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</si>
  <si>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</si>
  <si>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</si>
  <si>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</si>
  <si>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</si>
  <si>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</si>
  <si>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</si>
  <si>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</si>
  <si>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</si>
  <si>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</si>
  <si>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</si>
  <si>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</si>
  <si>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</si>
  <si>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</si>
  <si>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</si>
  <si>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</si>
  <si>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</si>
  <si>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</si>
  <si>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</si>
  <si>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</si>
  <si>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</si>
  <si>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</si>
  <si>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</si>
  <si>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</si>
  <si>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</si>
  <si>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</si>
  <si>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</si>
  <si>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</si>
  <si>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</si>
  <si>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</si>
  <si>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</si>
  <si>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</si>
  <si>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</si>
  <si>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</si>
  <si>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</si>
  <si>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</si>
  <si>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</si>
  <si>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</si>
  <si>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</si>
  <si>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</si>
  <si>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</si>
  <si>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</si>
  <si>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</si>
  <si>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</si>
  <si>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</si>
  <si>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</si>
  <si>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</si>
  <si>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</si>
  <si>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</si>
  <si>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</si>
  <si>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</si>
  <si>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</si>
  <si>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</si>
  <si>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</si>
  <si>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</si>
  <si>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</si>
  <si>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</si>
  <si>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</si>
  <si>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</si>
  <si>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</si>
  <si>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</si>
  <si>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</si>
  <si>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</si>
  <si>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</si>
  <si>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</si>
  <si>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</si>
  <si>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</si>
  <si>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</si>
  <si>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</si>
  <si>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</si>
  <si>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</si>
  <si>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</si>
  <si>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</si>
  <si>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</si>
  <si>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</si>
  <si>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</si>
  <si>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</si>
  <si>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</si>
  <si>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</si>
  <si>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</si>
  <si>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</si>
  <si>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</si>
  <si>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</si>
  <si>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</si>
  <si>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</si>
  <si>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</si>
  <si>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</si>
  <si>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</si>
  <si>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</si>
  <si>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</si>
  <si>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</si>
  <si>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</si>
  <si>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</si>
  <si>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</si>
  <si>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</si>
  <si>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</si>
  <si>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</si>
  <si>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</si>
  <si>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</si>
  <si>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</si>
  <si>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</si>
  <si>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</si>
  <si>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</si>
  <si>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</si>
  <si>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</si>
  <si>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</si>
  <si>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</si>
  <si>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</si>
  <si>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</si>
  <si>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</si>
  <si>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</si>
  <si>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</si>
  <si>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</si>
  <si>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</si>
  <si>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</si>
  <si>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</si>
  <si>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</si>
  <si>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</si>
  <si>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</si>
  <si>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</si>
  <si>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</si>
  <si>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</si>
  <si>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</si>
  <si>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</si>
  <si>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</si>
  <si>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</si>
  <si>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</si>
  <si>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</si>
  <si>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</si>
  <si>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</si>
  <si>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</si>
  <si>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</si>
  <si>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</si>
  <si>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</si>
  <si>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</si>
  <si>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</si>
  <si>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</si>
  <si>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</si>
  <si>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</si>
  <si>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</si>
  <si>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</si>
  <si>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</si>
  <si>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</si>
  <si>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</si>
  <si>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</si>
  <si>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</si>
  <si>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</si>
  <si>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</si>
  <si>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</si>
  <si>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</si>
  <si>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</si>
  <si>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</si>
  <si>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</si>
  <si>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</si>
  <si>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</si>
  <si>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</si>
  <si>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</si>
  <si>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</si>
  <si>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</si>
  <si>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</si>
  <si>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</si>
  <si>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</si>
  <si>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</si>
  <si>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</si>
  <si>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</si>
  <si>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</si>
  <si>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</si>
  <si>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</si>
  <si>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</si>
  <si>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</si>
  <si>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</si>
  <si>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</si>
  <si>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</si>
  <si>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</si>
  <si>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</si>
  <si>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</si>
  <si>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</si>
  <si>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</si>
  <si>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</si>
  <si>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</si>
  <si>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</si>
  <si>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</si>
  <si>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</si>
  <si>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</si>
  <si>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</si>
  <si>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</si>
  <si>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</si>
  <si>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</si>
  <si>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</si>
  <si>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</si>
  <si>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</si>
  <si>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</si>
  <si>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</si>
  <si>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</si>
  <si>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</si>
  <si>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</si>
  <si>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</si>
  <si>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</si>
  <si>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</si>
  <si>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</si>
  <si>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</si>
  <si>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</si>
  <si>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</si>
  <si>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</si>
  <si>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</si>
  <si>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</si>
  <si>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</si>
  <si>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</si>
  <si>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</si>
  <si>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</si>
  <si>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</si>
  <si>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</si>
  <si>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</si>
  <si>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</si>
  <si>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</si>
  <si>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</si>
  <si>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</si>
  <si>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</si>
  <si>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</si>
  <si>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</si>
  <si>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</si>
  <si>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</si>
  <si>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</si>
  <si>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</si>
  <si>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</si>
  <si>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</si>
  <si>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</si>
  <si>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</si>
  <si>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</si>
  <si>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</si>
  <si>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</si>
  <si>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</si>
  <si>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</si>
  <si>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</si>
  <si>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</si>
  <si>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</si>
  <si>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</si>
  <si>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</si>
  <si>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</si>
  <si>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</si>
  <si>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</si>
  <si>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</si>
  <si>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</si>
  <si>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</si>
  <si>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</si>
  <si>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</si>
  <si>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</si>
  <si>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</si>
  <si>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</si>
  <si>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</si>
  <si>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</si>
  <si>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</si>
  <si>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</si>
  <si>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</si>
  <si>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</si>
  <si>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</si>
  <si>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</si>
  <si>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</si>
  <si>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</si>
  <si>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</si>
  <si>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</si>
  <si>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</si>
  <si>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</si>
  <si>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</si>
  <si>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</si>
  <si>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</si>
  <si>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</si>
  <si>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</si>
  <si>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</si>
  <si>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</si>
  <si>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</si>
  <si>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</si>
  <si>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</si>
  <si>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</si>
  <si>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</si>
  <si>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</si>
  <si>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</si>
  <si>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ESTADO DE RESULTADOS DEL 1o.DE ENERO AL 31 DE MARZO 2025</t>
  </si>
  <si>
    <t>31.03.2024</t>
  </si>
  <si>
    <t>31.03.2025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</si>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</sst>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80" formatCode="_(* #,##0.00000_);_(* \(#,##0.00000\);_(* &quot;-&quot;??_);_(@_)"/>
    <numFmt numFmtId="181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80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1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180" fontId="6" fillId="0" borderId="0" xfId="1" applyNumberFormat="1" applyFill="1"/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2" formatCode="##,##0.0,;\(\ ##,##0.0,\)"/>
    </dxf>
    <dxf>
      <numFmt numFmtId="182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topLeftCell="A22" zoomScale="80" zoomScaleNormal="80" zoomScaleSheetLayoutView="80" workbookViewId="0">
      <selection activeCell="H52" sqref="H52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6" t="s">
        <v>70</v>
      </c>
      <c r="C6" s="156"/>
      <c r="D6" s="156"/>
      <c r="E6" s="156"/>
      <c r="F6" s="156"/>
      <c r="G6" s="156"/>
      <c r="H6" s="156"/>
      <c r="I6" s="156"/>
      <c r="J6" s="156"/>
    </row>
    <row r="7" spans="2:13" x14ac:dyDescent="0.25">
      <c r="B7" s="157" t="s">
        <v>342</v>
      </c>
      <c r="C7" s="157"/>
      <c r="D7" s="157"/>
      <c r="E7" s="157"/>
      <c r="F7" s="157"/>
      <c r="G7" s="157"/>
      <c r="H7" s="157"/>
      <c r="I7" s="157"/>
      <c r="J7" s="157"/>
    </row>
    <row r="8" spans="2:13" x14ac:dyDescent="0.25">
      <c r="B8" s="157" t="s">
        <v>0</v>
      </c>
      <c r="C8" s="157"/>
      <c r="D8" s="157"/>
      <c r="E8" s="157"/>
      <c r="F8" s="157"/>
      <c r="G8" s="157"/>
      <c r="H8" s="157"/>
      <c r="I8" s="157"/>
      <c r="J8" s="157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344</v>
      </c>
      <c r="I12" s="10"/>
      <c r="J12" s="11" t="s">
        <v>343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IM'!E149-'Lista de Saldos IM'!E152)/1000</f>
        <v>585.50432000000012</v>
      </c>
      <c r="I15" s="59"/>
      <c r="J15" s="121">
        <v>615.01294999999993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IM'!E150)/1000</f>
        <v>980.44845999999984</v>
      </c>
      <c r="I16" s="59"/>
      <c r="J16" s="90">
        <v>646.99378999999999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1565.9527800000001</v>
      </c>
      <c r="I17" s="60"/>
      <c r="J17" s="92">
        <f>SUM(J15:J16)</f>
        <v>1262.0067399999998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145.25104000000002</v>
      </c>
      <c r="I20" s="120"/>
      <c r="J20" s="121">
        <v>146.71799999999999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IM'!E171)/1000</f>
        <v>857.53909999999996</v>
      </c>
      <c r="I21" s="59"/>
      <c r="J21" s="95">
        <v>670.70979</v>
      </c>
      <c r="K21" s="60"/>
    </row>
    <row r="22" spans="2:13" x14ac:dyDescent="0.25">
      <c r="D22" s="3" t="s">
        <v>331</v>
      </c>
      <c r="H22" s="60">
        <f>SUM(H20:H21)</f>
        <v>1002.79014</v>
      </c>
      <c r="I22" s="60"/>
      <c r="J22" s="60">
        <f t="shared" ref="J22" si="0">SUM(J20:J21)</f>
        <v>817.42778999999996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857.53909999999996</v>
      </c>
      <c r="I32" s="59"/>
      <c r="J32" s="92">
        <f>+J21-J30</f>
        <v>670.70979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111.93478000000002</v>
      </c>
      <c r="I36" s="59"/>
      <c r="J36" s="96">
        <v>148.08977999999999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IM'!E187)/1000</f>
        <v>69.663660000000007</v>
      </c>
      <c r="I37" s="59"/>
      <c r="J37" s="112">
        <v>38.143310000000007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181.59844000000004</v>
      </c>
      <c r="I38" s="92"/>
      <c r="J38" s="92">
        <f>SUM(J36:J37)</f>
        <v>186.23309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8" t="s">
        <v>66</v>
      </c>
      <c r="D44" s="158"/>
      <c r="E44" s="158"/>
      <c r="F44" s="158"/>
      <c r="G44" s="91"/>
      <c r="H44" s="92">
        <f>H17-H22-H38</f>
        <v>381.56420000000008</v>
      </c>
      <c r="I44" s="92">
        <f t="shared" ref="I44" si="1">I17-I22-I38</f>
        <v>0</v>
      </c>
      <c r="J44" s="92">
        <f>J17-J22-J38</f>
        <v>258.34585999999985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113.58038999999999</v>
      </c>
      <c r="I48" s="59"/>
      <c r="J48" s="96">
        <v>57.901410000000006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267.98381000000006</v>
      </c>
      <c r="I52" s="59"/>
      <c r="J52" s="98">
        <f>J44-J48-J49</f>
        <v>200.44444999999985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59" t="s">
        <v>75</v>
      </c>
      <c r="H60" s="159"/>
      <c r="I60" s="159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topLeftCell="A44" zoomScale="80" zoomScaleNormal="90" zoomScaleSheetLayoutView="80" workbookViewId="0">
      <selection activeCell="F15" sqref="F15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6" t="s">
        <v>70</v>
      </c>
      <c r="C6" s="156"/>
      <c r="D6" s="156"/>
      <c r="E6" s="156"/>
      <c r="F6" s="156"/>
      <c r="G6" s="156"/>
      <c r="H6" s="156"/>
      <c r="I6" s="156"/>
    </row>
    <row r="7" spans="2:11" x14ac:dyDescent="0.25">
      <c r="B7" s="158" t="s">
        <v>89</v>
      </c>
      <c r="C7" s="164"/>
      <c r="D7" s="164"/>
      <c r="E7" s="164"/>
      <c r="F7" s="164"/>
      <c r="G7" s="164"/>
      <c r="H7" s="164"/>
      <c r="I7" s="164"/>
    </row>
    <row r="8" spans="2:11" x14ac:dyDescent="0.25">
      <c r="B8" s="164" t="s">
        <v>12</v>
      </c>
      <c r="C8" s="164"/>
      <c r="D8" s="164"/>
      <c r="E8" s="164"/>
      <c r="F8" s="164"/>
      <c r="G8" s="164"/>
      <c r="H8" s="164"/>
      <c r="I8" s="164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344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4676.5407799999994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33331.197350000002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224.8535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38232.591629999995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19731.486390000002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5231.3671399999994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24962.85353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63195.445159999996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23399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690.33031000000005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24089.330310000001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31.796150000000001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1485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823.62095000000011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2340.4171000000001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26429.74741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17469.639930000001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19112.715810000002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45542.463220000005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267.98381000000006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17652.981940000001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63195.445160000003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68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1" t="s">
        <v>72</v>
      </c>
      <c r="C68" s="161"/>
      <c r="D68" s="25"/>
      <c r="F68" s="165" t="s">
        <v>75</v>
      </c>
      <c r="G68" s="166"/>
      <c r="H68" s="25"/>
      <c r="I68" s="32"/>
    </row>
    <row r="69" spans="2:9" x14ac:dyDescent="0.25">
      <c r="B69" s="161"/>
      <c r="C69" s="161"/>
      <c r="D69" s="25"/>
      <c r="E69"/>
      <c r="F69" s="162"/>
      <c r="G69" s="162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3"/>
      <c r="C72" s="163"/>
      <c r="D72" s="163"/>
      <c r="E72" s="163"/>
      <c r="F72" s="163"/>
      <c r="G72" s="163"/>
      <c r="H72" s="163"/>
      <c r="I72" s="25"/>
    </row>
    <row r="73" spans="2:9" x14ac:dyDescent="0.25">
      <c r="B73" s="163"/>
      <c r="C73" s="163"/>
      <c r="D73" s="163"/>
      <c r="E73" s="163"/>
      <c r="F73" s="163"/>
      <c r="G73" s="163"/>
      <c r="H73" s="163"/>
    </row>
    <row r="74" spans="2:9" x14ac:dyDescent="0.25">
      <c r="B74" s="160"/>
      <c r="C74" s="160"/>
      <c r="D74" s="160"/>
      <c r="E74" s="160"/>
      <c r="F74" s="160"/>
      <c r="G74" s="160"/>
      <c r="H74" s="160"/>
    </row>
  </sheetData>
  <mergeCells count="10">
    <mergeCell ref="B6:I6"/>
    <mergeCell ref="B7:I7"/>
    <mergeCell ref="B8:I8"/>
    <mergeCell ref="B68:C68"/>
    <mergeCell ref="F68:G68"/>
    <mergeCell ref="B74:H74"/>
    <mergeCell ref="B69:C69"/>
    <mergeCell ref="F69:G69"/>
    <mergeCell ref="B72:H72"/>
    <mergeCell ref="B73:H73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opLeftCell="A114" zoomScale="80" zoomScaleNormal="80" workbookViewId="0">
      <selection activeCell="I18" sqref="I18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345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7" t="s">
        <v>31</v>
      </c>
      <c r="C7" s="167"/>
      <c r="D7" s="167"/>
      <c r="E7" s="167"/>
      <c r="F7" s="167"/>
      <c r="G7" s="167"/>
      <c r="H7" s="167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4705.4985299999989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-29.117750000000001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4676.5407799999984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7" t="s">
        <v>35</v>
      </c>
      <c r="C20" s="167"/>
      <c r="D20" s="167"/>
      <c r="E20" s="167"/>
      <c r="F20" s="167"/>
      <c r="G20" s="167"/>
      <c r="H20" s="167"/>
    </row>
    <row r="22" spans="2:14" x14ac:dyDescent="0.25">
      <c r="B22" s="1" t="s">
        <v>36</v>
      </c>
      <c r="E22" s="25">
        <f>('Lista de Saldos IM'!E51+'Lista de Saldos IM'!E50)/1000</f>
        <v>23931.94816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9390.9407999999985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-28.171999999999972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36.48039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33331.197349999995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7" t="s">
        <v>15</v>
      </c>
      <c r="C32" s="167"/>
      <c r="D32" s="167"/>
      <c r="E32" s="167"/>
      <c r="F32" s="167"/>
      <c r="G32" s="167"/>
      <c r="H32" s="167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7" t="s">
        <v>46</v>
      </c>
      <c r="C57" s="167"/>
      <c r="D57" s="167"/>
      <c r="E57" s="167"/>
      <c r="F57" s="167"/>
      <c r="G57" s="167"/>
      <c r="H57" s="167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224.8535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224.8535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7" t="s">
        <v>48</v>
      </c>
      <c r="C85" s="167"/>
      <c r="D85" s="167"/>
      <c r="E85" s="167"/>
      <c r="F85" s="167"/>
      <c r="G85" s="167"/>
      <c r="H85" s="167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299.77945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83.658299999999997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-4921.8486800000001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19731.486389999998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5231.3671399999994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5231.3671399999994</v>
      </c>
      <c r="F110" s="8"/>
      <c r="G110" s="8"/>
      <c r="H110" s="69">
        <f>+H107+H109</f>
        <v>5321.33799</v>
      </c>
    </row>
    <row r="111" spans="2:8" ht="13.8" thickTop="1" x14ac:dyDescent="0.25">
      <c r="B111" s="167" t="s">
        <v>55</v>
      </c>
      <c r="C111" s="167"/>
      <c r="D111" s="167"/>
      <c r="E111" s="167"/>
      <c r="F111" s="167"/>
      <c r="G111" s="167"/>
      <c r="H111" s="167"/>
    </row>
    <row r="113" spans="2:11" x14ac:dyDescent="0.25">
      <c r="B113" s="1" t="s">
        <v>56</v>
      </c>
      <c r="E113" s="25">
        <f>BALANCE!G34</f>
        <v>23399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690.33031000000005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24089.330310000001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7" t="s">
        <v>58</v>
      </c>
      <c r="C121" s="167"/>
      <c r="D121" s="167"/>
      <c r="E121" s="167"/>
      <c r="F121" s="167"/>
      <c r="G121" s="167"/>
      <c r="H121" s="167"/>
    </row>
    <row r="122" spans="2:11" x14ac:dyDescent="0.25">
      <c r="B122" s="1" t="s">
        <v>59</v>
      </c>
      <c r="E122" s="25">
        <f>BALANCE!G39</f>
        <v>31.796150000000001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823.62095000000011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1485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2340.4171000000001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7" t="s">
        <v>61</v>
      </c>
      <c r="C129" s="167"/>
      <c r="D129" s="167"/>
      <c r="E129" s="167"/>
      <c r="F129" s="167"/>
      <c r="G129" s="167"/>
      <c r="H129" s="167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17469.639930000001</v>
      </c>
      <c r="H131" s="26">
        <v>16576.395479999999</v>
      </c>
    </row>
    <row r="132" spans="2:8" ht="13.8" thickBot="1" x14ac:dyDescent="0.3">
      <c r="B132" s="3"/>
      <c r="E132" s="55">
        <f>SUM(E131:E131)</f>
        <v>17469.639930000001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A160" zoomScale="80" zoomScaleNormal="80" workbookViewId="0">
      <selection activeCell="E173" sqref="E173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246228</v>
      </c>
      <c r="F10" s="130">
        <v>236096.93</v>
      </c>
      <c r="G10" s="144"/>
      <c r="I10">
        <v>1112100191</v>
      </c>
      <c r="J10" t="s">
        <v>106</v>
      </c>
      <c r="K10" s="130">
        <v>246228</v>
      </c>
      <c r="L10" s="130">
        <v>236096.93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537512.43000000005</v>
      </c>
      <c r="F18" s="130">
        <v>65144.4</v>
      </c>
      <c r="G18" s="144"/>
      <c r="I18">
        <v>1112100221</v>
      </c>
      <c r="J18" t="s">
        <v>114</v>
      </c>
      <c r="K18" s="130">
        <v>537512.43000000005</v>
      </c>
      <c r="L18" s="130">
        <v>65144.4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37577.69</v>
      </c>
      <c r="F26" s="130">
        <v>78427.81</v>
      </c>
      <c r="G26" s="144"/>
      <c r="I26">
        <v>1112100341</v>
      </c>
      <c r="J26" t="s">
        <v>119</v>
      </c>
      <c r="K26" s="130">
        <v>37577.69</v>
      </c>
      <c r="L26" s="130">
        <v>78427.81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C28" s="84"/>
      <c r="E28" s="146"/>
      <c r="F28" s="146"/>
      <c r="G28" s="144"/>
      <c r="I28" s="84"/>
      <c r="K28" s="146"/>
      <c r="L28" s="146"/>
      <c r="M28" s="144"/>
    </row>
    <row r="29" spans="1:13" customFormat="1" ht="13.2" x14ac:dyDescent="0.25">
      <c r="A29" t="s">
        <v>105</v>
      </c>
      <c r="B29">
        <v>139</v>
      </c>
      <c r="C29">
        <v>1112100346</v>
      </c>
      <c r="D29" t="s">
        <v>123</v>
      </c>
      <c r="E29" s="146"/>
      <c r="F29" s="146"/>
      <c r="G29" s="144"/>
      <c r="I29">
        <v>1112100346</v>
      </c>
      <c r="J29" t="s">
        <v>123</v>
      </c>
      <c r="K29" s="146"/>
      <c r="L29" s="146"/>
      <c r="M29" s="144"/>
    </row>
    <row r="30" spans="1:13" customFormat="1" ht="13.2" x14ac:dyDescent="0.25">
      <c r="C30" s="84">
        <v>1112100346</v>
      </c>
      <c r="D30" t="s">
        <v>123</v>
      </c>
      <c r="E30" s="130"/>
      <c r="F30" s="130"/>
      <c r="G30" s="144"/>
      <c r="I30" s="84">
        <v>1112100346</v>
      </c>
      <c r="J30" t="s">
        <v>123</v>
      </c>
      <c r="K30" s="130"/>
      <c r="L30" s="130"/>
      <c r="M30" s="144"/>
    </row>
    <row r="31" spans="1:13" customFormat="1" ht="13.2" x14ac:dyDescent="0.25">
      <c r="A31" t="s">
        <v>105</v>
      </c>
      <c r="B31">
        <v>139</v>
      </c>
      <c r="E31" s="146"/>
      <c r="F31" s="146"/>
      <c r="G31" s="144"/>
      <c r="K31" s="146"/>
      <c r="L31" s="146"/>
      <c r="M31" s="144"/>
    </row>
    <row r="32" spans="1:13" customFormat="1" ht="13.2" x14ac:dyDescent="0.25">
      <c r="C32" s="84">
        <v>1112100347</v>
      </c>
      <c r="D32" t="s">
        <v>124</v>
      </c>
      <c r="E32" s="130"/>
      <c r="F32" s="130"/>
      <c r="G32" s="144"/>
      <c r="I32" s="84">
        <v>1112100347</v>
      </c>
      <c r="J32" t="s">
        <v>124</v>
      </c>
      <c r="K32" s="130"/>
      <c r="L32" s="130"/>
      <c r="M32" s="144"/>
    </row>
    <row r="33" spans="1:15" customFormat="1" ht="13.2" x14ac:dyDescent="0.25">
      <c r="A33" t="s">
        <v>105</v>
      </c>
      <c r="B33">
        <v>139</v>
      </c>
      <c r="C33">
        <v>1112100348</v>
      </c>
      <c r="D33" t="s">
        <v>125</v>
      </c>
      <c r="E33" s="144"/>
      <c r="F33" s="144"/>
      <c r="G33" s="144"/>
      <c r="I33">
        <v>1112100348</v>
      </c>
      <c r="J33" t="s">
        <v>125</v>
      </c>
      <c r="K33" s="144"/>
      <c r="L33" s="144"/>
      <c r="M33" s="14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961910.63</v>
      </c>
      <c r="F41" s="130">
        <v>947941.77</v>
      </c>
      <c r="G41" s="144"/>
      <c r="I41">
        <v>1112100421</v>
      </c>
      <c r="J41" t="s">
        <v>133</v>
      </c>
      <c r="K41" s="130">
        <v>961910.63</v>
      </c>
      <c r="L41" s="130">
        <v>947941.77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87248.16</v>
      </c>
      <c r="G42" s="144"/>
      <c r="I42">
        <v>1112100451</v>
      </c>
      <c r="J42" t="s">
        <v>313</v>
      </c>
      <c r="K42" s="130">
        <v>962.52</v>
      </c>
      <c r="L42" s="130">
        <v>87248.16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1859229.81</v>
      </c>
      <c r="F43" s="130">
        <v>1855079.27</v>
      </c>
      <c r="G43" s="146"/>
      <c r="I43">
        <v>1112100461</v>
      </c>
      <c r="J43" t="s">
        <v>314</v>
      </c>
      <c r="K43" s="130">
        <v>1859229.81</v>
      </c>
      <c r="L43" s="130">
        <v>1855079.27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37054.879999999997</v>
      </c>
      <c r="F45" s="130">
        <v>576303.6</v>
      </c>
      <c r="G45" s="146"/>
      <c r="I45">
        <v>1112105411</v>
      </c>
      <c r="J45" t="s">
        <v>334</v>
      </c>
      <c r="K45" s="130">
        <v>37054.879999999997</v>
      </c>
      <c r="L45" s="130">
        <v>576303.6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1022932.73</v>
      </c>
      <c r="F47" s="130">
        <v>1218702.58</v>
      </c>
      <c r="G47" s="146"/>
      <c r="I47">
        <v>1112310000</v>
      </c>
      <c r="J47" t="s">
        <v>292</v>
      </c>
      <c r="K47" s="130">
        <v>1022932.73</v>
      </c>
      <c r="L47" s="130">
        <v>1218702.58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-29117.75</v>
      </c>
      <c r="F48" s="130">
        <v>-15111.16</v>
      </c>
      <c r="G48" s="144"/>
      <c r="I48" s="84">
        <v>1113000000</v>
      </c>
      <c r="J48" t="s">
        <v>34</v>
      </c>
      <c r="K48" s="130">
        <v>-29117.75</v>
      </c>
      <c r="L48" s="130">
        <v>-15111.16</v>
      </c>
      <c r="M48" s="144"/>
    </row>
    <row r="49" spans="1:13" customFormat="1" x14ac:dyDescent="0.3">
      <c r="E49" s="148">
        <f>SUM(E7:E48)</f>
        <v>4676540.7799999993</v>
      </c>
      <c r="F49" s="148">
        <v>5052083.1999999993</v>
      </c>
      <c r="G49" s="148">
        <f>SUM(G7:G48)</f>
        <v>0</v>
      </c>
      <c r="K49" s="148">
        <f>SUM(K7:K48)</f>
        <v>4676540.7799999993</v>
      </c>
      <c r="L49" s="148">
        <v>5052083.1999999993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4"/>
      <c r="I50" s="84">
        <v>1131100000</v>
      </c>
      <c r="J50" t="s">
        <v>36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23931948.16</v>
      </c>
      <c r="F51" s="130">
        <v>22812121.829999998</v>
      </c>
      <c r="G51" s="144"/>
      <c r="I51" s="84">
        <v>1131500000</v>
      </c>
      <c r="J51" t="s">
        <v>286</v>
      </c>
      <c r="K51" s="130">
        <v>23931948.16</v>
      </c>
      <c r="L51" s="130">
        <v>22812121.829999998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9231404.7899999991</v>
      </c>
      <c r="F52" s="130">
        <v>9296872.8699999992</v>
      </c>
      <c r="G52" s="144"/>
      <c r="H52" s="144"/>
      <c r="I52" s="84">
        <v>1131300000</v>
      </c>
      <c r="J52" t="s">
        <v>136</v>
      </c>
      <c r="K52" s="130">
        <v>9231404.7899999991</v>
      </c>
      <c r="L52" s="130">
        <v>9296872.8699999992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159536.01</v>
      </c>
      <c r="F53" s="130">
        <v>166306.54</v>
      </c>
      <c r="G53" s="144"/>
      <c r="H53" s="144"/>
      <c r="I53" s="84">
        <v>1131600000</v>
      </c>
      <c r="J53" t="s">
        <v>287</v>
      </c>
      <c r="K53" s="130">
        <v>159536.01</v>
      </c>
      <c r="L53" s="130">
        <v>166306.54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24063312.170000002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36480.39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8791.5300000000007</v>
      </c>
      <c r="F56" s="130">
        <v>8791.5300000000007</v>
      </c>
      <c r="G56" s="144"/>
      <c r="I56" s="84">
        <v>1133200000</v>
      </c>
      <c r="J56" t="s">
        <v>139</v>
      </c>
      <c r="K56" s="130">
        <v>8791.5300000000007</v>
      </c>
      <c r="L56" s="130">
        <v>8791.5300000000007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17382.009999999998</v>
      </c>
      <c r="F57" s="130">
        <v>8531.07</v>
      </c>
      <c r="G57" s="144"/>
      <c r="I57" s="84">
        <v>1133210000</v>
      </c>
      <c r="J57" t="s">
        <v>140</v>
      </c>
      <c r="K57" s="130">
        <v>17382.009999999998</v>
      </c>
      <c r="L57" s="130">
        <v>8531.07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7997.85</v>
      </c>
      <c r="F59" s="130">
        <v>5889.77</v>
      </c>
      <c r="G59" s="144"/>
      <c r="I59" s="84">
        <v>1141000000</v>
      </c>
      <c r="J59" t="s">
        <v>142</v>
      </c>
      <c r="K59" s="130">
        <v>7997.85</v>
      </c>
      <c r="L59" s="130">
        <v>5889.77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-287906.03999999998</v>
      </c>
      <c r="F60" s="130">
        <v>-287906.03999999998</v>
      </c>
      <c r="G60" s="144">
        <f>SUM(E60:E61)</f>
        <v>-28171.999999999971</v>
      </c>
      <c r="I60" s="85">
        <v>1134100000</v>
      </c>
      <c r="J60" t="s">
        <v>311</v>
      </c>
      <c r="K60" s="130">
        <v>-287906.03999999998</v>
      </c>
      <c r="L60" s="130">
        <v>-287906.03999999998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f>SUM(E54:E61)</f>
        <v>8308.3900000000431</v>
      </c>
      <c r="F62" s="149">
        <v>-2650.6299999999756</v>
      </c>
      <c r="G62" s="149">
        <f>SUM(G54:G59)</f>
        <v>24099792.560000002</v>
      </c>
      <c r="K62" s="149">
        <f>SUM(K54:K61)</f>
        <v>8308.3900000000431</v>
      </c>
      <c r="L62" s="149">
        <v>-2650.6299999999756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7500</v>
      </c>
      <c r="F64" s="130">
        <v>0</v>
      </c>
      <c r="G64" s="144"/>
      <c r="I64">
        <v>1151000000</v>
      </c>
      <c r="J64" t="s">
        <v>146</v>
      </c>
      <c r="K64" s="130">
        <v>7500</v>
      </c>
      <c r="L64" s="130">
        <v>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111953.78</v>
      </c>
      <c r="F65" s="130"/>
      <c r="G65" s="144"/>
      <c r="I65">
        <v>1152000000</v>
      </c>
      <c r="J65" t="s">
        <v>324</v>
      </c>
      <c r="K65" s="130">
        <v>111953.78</v>
      </c>
      <c r="L65" s="130"/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105399.72</v>
      </c>
      <c r="F66" s="130">
        <v>106890.78</v>
      </c>
      <c r="G66" s="144">
        <f>E64+E66+E65</f>
        <v>224853.5</v>
      </c>
      <c r="I66">
        <v>1164000000</v>
      </c>
      <c r="J66" t="s">
        <v>16</v>
      </c>
      <c r="K66" s="130">
        <v>105399.72</v>
      </c>
      <c r="L66" s="130">
        <v>106890.78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5231367.1399999997</v>
      </c>
      <c r="F67" s="130">
        <v>5288479.1100000003</v>
      </c>
      <c r="G67" s="144"/>
      <c r="I67">
        <v>1201000000</v>
      </c>
      <c r="J67" t="s">
        <v>317</v>
      </c>
      <c r="K67" s="130">
        <v>5231367.1399999997</v>
      </c>
      <c r="L67" s="130">
        <v>5288479.1100000003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f>SUM(E69:E70)</f>
        <v>4374334.51</v>
      </c>
      <c r="F71" s="150">
        <v>4374334.51</v>
      </c>
      <c r="G71" s="150">
        <f>SUM(G69:G70)</f>
        <v>0</v>
      </c>
      <c r="K71" s="150">
        <f>SUM(K69:K70)</f>
        <v>4374334.51</v>
      </c>
      <c r="L71" s="150"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f>SUM(E72:E74)</f>
        <v>10176320.609999999</v>
      </c>
      <c r="F75" s="148">
        <v>10176320.609999999</v>
      </c>
      <c r="G75" s="148">
        <f>SUM(G72:G74)</f>
        <v>0</v>
      </c>
      <c r="K75" s="148">
        <f>SUM(K72:K74)</f>
        <v>10176320.609999999</v>
      </c>
      <c r="L75" s="148"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285193.55</v>
      </c>
      <c r="F82" s="130">
        <v>283436.11</v>
      </c>
      <c r="G82" s="144"/>
      <c r="I82">
        <v>1309100000</v>
      </c>
      <c r="J82" t="s">
        <v>163</v>
      </c>
      <c r="K82" s="130">
        <v>285193.55</v>
      </c>
      <c r="L82" s="130">
        <v>283436.11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-9634.9</v>
      </c>
      <c r="F84" s="144">
        <v>-9290.9</v>
      </c>
      <c r="G84" s="144"/>
      <c r="I84">
        <v>1309340000</v>
      </c>
      <c r="J84" t="s">
        <v>166</v>
      </c>
      <c r="K84" s="144">
        <v>-9634.9</v>
      </c>
      <c r="L84" s="144">
        <v>-9290.9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-75362.19</v>
      </c>
      <c r="F86" s="144">
        <v>-72960.19</v>
      </c>
      <c r="G86" s="144"/>
      <c r="I86">
        <v>1307310000</v>
      </c>
      <c r="J86" t="s">
        <v>283</v>
      </c>
      <c r="K86" s="144">
        <v>-75362.19</v>
      </c>
      <c r="L86" s="144">
        <v>-72960.19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-4973276.12</v>
      </c>
      <c r="F89" s="144">
        <v>-4927214.12</v>
      </c>
      <c r="G89" s="144"/>
      <c r="I89">
        <v>1304310000</v>
      </c>
      <c r="J89" t="s">
        <v>170</v>
      </c>
      <c r="K89" s="144">
        <v>-4973276.12</v>
      </c>
      <c r="L89" s="144">
        <v>-4927214.12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572258</v>
      </c>
      <c r="F90" s="130">
        <v>560337</v>
      </c>
      <c r="G90" s="144"/>
      <c r="I90">
        <v>1304320000</v>
      </c>
      <c r="J90" t="s">
        <v>171</v>
      </c>
      <c r="K90" s="130">
        <v>572258</v>
      </c>
      <c r="L90" s="130">
        <v>560337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-212567.11</v>
      </c>
      <c r="F91" s="146">
        <v>-204977.11</v>
      </c>
      <c r="G91" s="144"/>
      <c r="I91">
        <v>1309310000</v>
      </c>
      <c r="J91" t="s">
        <v>172</v>
      </c>
      <c r="K91" s="146">
        <v>-212567.11</v>
      </c>
      <c r="L91" s="146">
        <v>-204977.11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-125137.77</v>
      </c>
      <c r="F92" s="144">
        <v>-120821.57</v>
      </c>
      <c r="G92" s="144"/>
      <c r="I92">
        <v>1308310000</v>
      </c>
      <c r="J92" t="s">
        <v>173</v>
      </c>
      <c r="K92" s="144">
        <v>-125137.77</v>
      </c>
      <c r="L92" s="144">
        <v>-120821.57</v>
      </c>
      <c r="M92" s="144"/>
    </row>
    <row r="93" spans="1:13" customFormat="1" x14ac:dyDescent="0.3">
      <c r="E93" s="152">
        <f>SUM(E84:E92)</f>
        <v>-4823720.09</v>
      </c>
      <c r="F93" s="152">
        <v>-4774926.8900000006</v>
      </c>
      <c r="G93" s="152">
        <f>SUM(G85:G92)</f>
        <v>0</v>
      </c>
      <c r="K93" s="152">
        <f>SUM(K84:K92)</f>
        <v>-4823720.09</v>
      </c>
      <c r="L93" s="152">
        <v>-4774926.8900000006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-98128.59</v>
      </c>
      <c r="F96" s="144">
        <v>-95995.36</v>
      </c>
      <c r="G96" s="144">
        <f>E96-F96</f>
        <v>-2133.2299999999959</v>
      </c>
      <c r="I96">
        <v>1315010000</v>
      </c>
      <c r="J96" t="s">
        <v>300</v>
      </c>
      <c r="K96" s="144">
        <v>-98128.59</v>
      </c>
      <c r="L96" s="144">
        <v>-95995.36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38205.5</v>
      </c>
      <c r="F97" s="130">
        <v>38205.5</v>
      </c>
      <c r="G97" s="144">
        <f>E97-F97</f>
        <v>0</v>
      </c>
      <c r="I97" s="84">
        <v>1319999999</v>
      </c>
      <c r="J97" t="s">
        <v>90</v>
      </c>
      <c r="K97" s="130">
        <v>38205.5</v>
      </c>
      <c r="L97" s="130">
        <v>38205.5</v>
      </c>
      <c r="M97" s="144"/>
    </row>
    <row r="98" spans="1:13" customFormat="1" ht="13.2" x14ac:dyDescent="0.25">
      <c r="C98">
        <v>1311000000</v>
      </c>
      <c r="D98" t="s">
        <v>306</v>
      </c>
      <c r="E98" s="130">
        <v>45452.800000000003</v>
      </c>
      <c r="F98" s="130">
        <v>45452.800000000003</v>
      </c>
      <c r="G98" s="144">
        <f>E98-F98</f>
        <v>0</v>
      </c>
      <c r="I98">
        <v>1311000000</v>
      </c>
      <c r="J98" t="s">
        <v>306</v>
      </c>
      <c r="K98" s="130">
        <v>45452.800000000003</v>
      </c>
      <c r="L98" s="130">
        <v>45452.800000000003</v>
      </c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-23399000</v>
      </c>
      <c r="F100" s="144">
        <v>-23310000</v>
      </c>
      <c r="G100" s="144">
        <f>E100-F100</f>
        <v>-89000</v>
      </c>
      <c r="I100">
        <v>2111000000</v>
      </c>
      <c r="J100" t="s">
        <v>178</v>
      </c>
      <c r="K100" s="144">
        <v>-23399000</v>
      </c>
      <c r="L100" s="144">
        <v>-23310000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-690330.31</v>
      </c>
      <c r="F101" s="144">
        <v>-836449.19</v>
      </c>
      <c r="G101" s="144">
        <f t="shared" ref="G101:G121" si="0">E101-F101</f>
        <v>146118.87999999989</v>
      </c>
      <c r="I101">
        <v>2112000000</v>
      </c>
      <c r="J101" t="s">
        <v>180</v>
      </c>
      <c r="K101" s="144">
        <v>-690330.31</v>
      </c>
      <c r="L101" s="144">
        <v>-836449.19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-31796.15</v>
      </c>
      <c r="F103" s="144">
        <v>-31478.87</v>
      </c>
      <c r="G103" s="144">
        <f t="shared" si="0"/>
        <v>-317.28000000000247</v>
      </c>
      <c r="I103">
        <v>2115000000</v>
      </c>
      <c r="J103" t="s">
        <v>301</v>
      </c>
      <c r="K103" s="144">
        <v>-31796.15</v>
      </c>
      <c r="L103" s="144">
        <v>-31478.87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-12599.39</v>
      </c>
      <c r="F105" s="144">
        <v>-3289.68</v>
      </c>
      <c r="G105" s="144">
        <f t="shared" si="0"/>
        <v>-9309.7099999999991</v>
      </c>
      <c r="I105">
        <v>2121000000</v>
      </c>
      <c r="J105" t="s">
        <v>58</v>
      </c>
      <c r="K105" s="144">
        <v>-12599.39</v>
      </c>
      <c r="L105" s="144">
        <v>-3289.68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-1485000</v>
      </c>
      <c r="F106" s="144">
        <v>-1485000</v>
      </c>
      <c r="G106" s="144">
        <f t="shared" si="0"/>
        <v>0</v>
      </c>
      <c r="I106">
        <v>2122000000</v>
      </c>
      <c r="J106" t="s">
        <v>186</v>
      </c>
      <c r="K106" s="144">
        <v>-1485000</v>
      </c>
      <c r="L106" s="144">
        <v>-1485000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-5607.2</v>
      </c>
      <c r="F107" s="144">
        <v>-6756.44</v>
      </c>
      <c r="G107" s="144">
        <f t="shared" si="0"/>
        <v>1149.2399999999998</v>
      </c>
      <c r="I107">
        <v>2133200000</v>
      </c>
      <c r="J107" t="s">
        <v>188</v>
      </c>
      <c r="K107" s="144">
        <v>-5607.2</v>
      </c>
      <c r="L107" s="144">
        <v>-6756.44</v>
      </c>
      <c r="M107" s="144"/>
    </row>
    <row r="108" spans="1:13" customFormat="1" ht="13.2" x14ac:dyDescent="0.25">
      <c r="C108" s="84">
        <v>2133700000</v>
      </c>
      <c r="D108" t="s">
        <v>189</v>
      </c>
      <c r="E108" s="144"/>
      <c r="F108" s="144"/>
      <c r="G108" s="144">
        <f t="shared" si="0"/>
        <v>0</v>
      </c>
      <c r="I108" s="84">
        <v>2133700000</v>
      </c>
      <c r="J108" t="s">
        <v>189</v>
      </c>
      <c r="K108" s="144"/>
      <c r="L108" s="144"/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-250342.42</v>
      </c>
      <c r="F109" s="144">
        <v>-307876.52</v>
      </c>
      <c r="G109" s="144">
        <f t="shared" si="0"/>
        <v>57534.100000000006</v>
      </c>
      <c r="I109">
        <v>2137000000</v>
      </c>
      <c r="J109" t="s">
        <v>190</v>
      </c>
      <c r="K109" s="144">
        <v>-250342.42</v>
      </c>
      <c r="L109" s="144">
        <v>-307876.52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-51054.93</v>
      </c>
      <c r="F110" s="144">
        <v>-46673.120000000003</v>
      </c>
      <c r="G110" s="144">
        <f t="shared" si="0"/>
        <v>-4381.8099999999977</v>
      </c>
      <c r="I110" s="84">
        <v>2140000000</v>
      </c>
      <c r="J110" t="s">
        <v>191</v>
      </c>
      <c r="K110" s="144">
        <v>-51054.93</v>
      </c>
      <c r="L110" s="144">
        <v>-46673.120000000003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>
        <v>-169103.1</v>
      </c>
      <c r="G112" s="144">
        <f t="shared" si="0"/>
        <v>169103.1</v>
      </c>
      <c r="I112">
        <v>2131000000</v>
      </c>
      <c r="J112" t="s">
        <v>192</v>
      </c>
      <c r="K112" s="153"/>
      <c r="L112" s="153">
        <v>-169103.1</v>
      </c>
      <c r="M112" s="144"/>
    </row>
    <row r="113" spans="1:13" customFormat="1" ht="13.2" x14ac:dyDescent="0.25">
      <c r="C113">
        <v>2134500000</v>
      </c>
      <c r="D113" t="s">
        <v>323</v>
      </c>
      <c r="E113" s="146">
        <v>-15000</v>
      </c>
      <c r="F113" s="146">
        <v>-15000</v>
      </c>
      <c r="G113" s="144">
        <f t="shared" si="0"/>
        <v>0</v>
      </c>
      <c r="I113">
        <v>2134500000</v>
      </c>
      <c r="J113" t="s">
        <v>323</v>
      </c>
      <c r="K113" s="146">
        <v>-15000</v>
      </c>
      <c r="L113" s="146">
        <v>-15000</v>
      </c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-11913.53</v>
      </c>
      <c r="F115" s="144">
        <v>-9271.94</v>
      </c>
      <c r="G115" s="144">
        <f t="shared" si="0"/>
        <v>-2641.59</v>
      </c>
      <c r="I115">
        <v>2180200000</v>
      </c>
      <c r="J115" t="s">
        <v>194</v>
      </c>
      <c r="K115" s="144">
        <v>-11913.53</v>
      </c>
      <c r="L115" s="144">
        <v>-9271.94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-6447.42</v>
      </c>
      <c r="F116" s="144">
        <v>-4298.28</v>
      </c>
      <c r="G116" s="144">
        <f t="shared" si="0"/>
        <v>-2149.1400000000003</v>
      </c>
      <c r="I116">
        <v>2134020000</v>
      </c>
      <c r="J116" t="s">
        <v>195</v>
      </c>
      <c r="K116" s="144">
        <v>-6447.42</v>
      </c>
      <c r="L116" s="144">
        <v>-4298.28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-189</v>
      </c>
      <c r="F117" s="144">
        <v>-126</v>
      </c>
      <c r="G117" s="144">
        <f t="shared" si="0"/>
        <v>-63</v>
      </c>
      <c r="I117">
        <v>2134080000</v>
      </c>
      <c r="J117" t="s">
        <v>196</v>
      </c>
      <c r="K117" s="144">
        <v>-189</v>
      </c>
      <c r="L117" s="144">
        <v>-126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-172.32</v>
      </c>
      <c r="F118" s="144">
        <v>-150.65</v>
      </c>
      <c r="G118" s="144">
        <f t="shared" si="0"/>
        <v>-21.669999999999987</v>
      </c>
      <c r="I118">
        <v>2134160000</v>
      </c>
      <c r="J118" t="s">
        <v>197</v>
      </c>
      <c r="K118" s="144">
        <v>-172.32</v>
      </c>
      <c r="L118" s="144">
        <v>-150.65</v>
      </c>
      <c r="M118" s="144"/>
    </row>
    <row r="119" spans="1:13" customFormat="1" x14ac:dyDescent="0.3">
      <c r="E119" s="154">
        <f>SUM(E107:E118)</f>
        <v>-342326.82000000007</v>
      </c>
      <c r="F119" s="154">
        <v>-560856.05000000005</v>
      </c>
      <c r="G119" s="154">
        <f>SUM(G107:G118)</f>
        <v>218529.22999999998</v>
      </c>
      <c r="K119" s="154">
        <f>SUM(K107:K118)</f>
        <v>-342326.82000000007</v>
      </c>
      <c r="L119" s="154">
        <v>-560856.05000000005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-6447.42</v>
      </c>
      <c r="F120" s="144">
        <v>-4298.28</v>
      </c>
      <c r="G120" s="144">
        <f t="shared" si="0"/>
        <v>-2149.1400000000003</v>
      </c>
      <c r="I120">
        <v>2134060000</v>
      </c>
      <c r="J120" t="s">
        <v>199</v>
      </c>
      <c r="K120" s="144">
        <v>-6447.42</v>
      </c>
      <c r="L120" s="144">
        <v>-4298.28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f>SUM(E120:E121)</f>
        <v>-10120.42</v>
      </c>
      <c r="F122" s="154">
        <v>-7971.28</v>
      </c>
      <c r="G122" s="154">
        <f>SUM(G120)</f>
        <v>-2149.1400000000003</v>
      </c>
      <c r="K122" s="154">
        <f>SUM(K120:K121)</f>
        <v>-10120.42</v>
      </c>
      <c r="L122" s="154">
        <v>-7971.28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-468694.74</v>
      </c>
      <c r="F123" s="144">
        <v>-422308.25</v>
      </c>
      <c r="G123" s="144">
        <f>E123-F123</f>
        <v>-46386.489999999991</v>
      </c>
      <c r="I123">
        <v>2151000000</v>
      </c>
      <c r="J123" t="s">
        <v>201</v>
      </c>
      <c r="K123" s="144">
        <v>-468694.74</v>
      </c>
      <c r="L123" s="144">
        <v>-422308.25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/>
      <c r="F124" s="144">
        <v>-20900.73</v>
      </c>
      <c r="G124" s="144"/>
      <c r="I124">
        <v>2190000000</v>
      </c>
      <c r="J124" t="s">
        <v>203</v>
      </c>
      <c r="K124" s="144"/>
      <c r="L124" s="144">
        <v>-20900.73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-11728955.039999999</v>
      </c>
      <c r="F125" s="144">
        <v>-11378328.220000001</v>
      </c>
      <c r="G125" s="144"/>
      <c r="I125">
        <v>2201000000</v>
      </c>
      <c r="J125" t="s">
        <v>205</v>
      </c>
      <c r="K125" s="144">
        <v>-11728955.039999999</v>
      </c>
      <c r="L125" s="144">
        <v>-11378328.220000001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-5725000</v>
      </c>
      <c r="F126" s="144">
        <v>-5250000</v>
      </c>
      <c r="G126" s="144"/>
      <c r="I126">
        <v>2202000000</v>
      </c>
      <c r="J126" t="s">
        <v>290</v>
      </c>
      <c r="K126" s="144">
        <v>-5725000</v>
      </c>
      <c r="L126" s="144">
        <v>-5250000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>
        <v>-5564.47</v>
      </c>
      <c r="F129" s="144">
        <v>-8322.5300000000007</v>
      </c>
      <c r="G129" s="144"/>
      <c r="I129">
        <v>2205500000</v>
      </c>
      <c r="J129" t="s">
        <v>302</v>
      </c>
      <c r="K129" s="144">
        <v>-5564.47</v>
      </c>
      <c r="L129" s="144">
        <v>-8322.5300000000007</v>
      </c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f>SUM(E131:E136)</f>
        <v>-1105605.1099999999</v>
      </c>
      <c r="F137" s="152">
        <v>-1105605.1099999999</v>
      </c>
      <c r="G137" s="152">
        <f>SUM(G131:G136)</f>
        <v>0</v>
      </c>
      <c r="K137" s="152">
        <f>SUM(K131:K136)</f>
        <v>-1105605.1099999999</v>
      </c>
      <c r="L137" s="152"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-326989.65999999997</v>
      </c>
      <c r="F143" s="144">
        <v>-220696.9</v>
      </c>
      <c r="G143" s="144">
        <f>E143-F143</f>
        <v>-106292.75999999998</v>
      </c>
      <c r="I143">
        <v>3101000000</v>
      </c>
      <c r="J143" t="s">
        <v>222</v>
      </c>
      <c r="K143" s="144">
        <v>-326989.65999999997</v>
      </c>
      <c r="L143" s="144">
        <v>-220696.9</v>
      </c>
      <c r="M143" s="144">
        <f>K143-L143</f>
        <v>-106292.75999999998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-594218.96</v>
      </c>
      <c r="F144" s="144">
        <v>-351756.34</v>
      </c>
      <c r="G144" s="144">
        <f t="shared" ref="G144:G208" si="2">E144-F144</f>
        <v>-242462.61999999994</v>
      </c>
      <c r="I144">
        <v>3101010000</v>
      </c>
      <c r="J144" t="s">
        <v>223</v>
      </c>
      <c r="K144" s="144">
        <v>-594218.96</v>
      </c>
      <c r="L144" s="144">
        <v>-351756.34</v>
      </c>
      <c r="M144" s="144">
        <f t="shared" ref="M144:M213" si="3">K144-L144</f>
        <v>-242462.61999999994</v>
      </c>
    </row>
    <row r="145" spans="1:13" customFormat="1" ht="13.2" x14ac:dyDescent="0.25">
      <c r="C145">
        <v>3101020000</v>
      </c>
      <c r="D145" t="s">
        <v>316</v>
      </c>
      <c r="E145" s="144">
        <v>-14848.71</v>
      </c>
      <c r="F145" s="144">
        <v>-12253.41</v>
      </c>
      <c r="G145" s="144">
        <f t="shared" si="2"/>
        <v>-2595.2999999999993</v>
      </c>
      <c r="I145">
        <v>3101020000</v>
      </c>
      <c r="J145" t="s">
        <v>316</v>
      </c>
      <c r="K145" s="144">
        <v>-14848.71</v>
      </c>
      <c r="L145" s="144">
        <v>-12253.41</v>
      </c>
      <c r="M145" s="144">
        <f t="shared" si="3"/>
        <v>-2595.2999999999993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-527843.75</v>
      </c>
      <c r="F146" s="144">
        <v>-351561.02</v>
      </c>
      <c r="G146" s="144">
        <f t="shared" si="2"/>
        <v>-176282.72999999998</v>
      </c>
      <c r="I146">
        <v>3102000000</v>
      </c>
      <c r="J146" t="s">
        <v>225</v>
      </c>
      <c r="K146" s="144">
        <v>-527843.75</v>
      </c>
      <c r="L146" s="144">
        <v>-351561.02</v>
      </c>
      <c r="M146" s="144">
        <f t="shared" si="3"/>
        <v>-176282.72999999998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-64646.53</v>
      </c>
      <c r="F147" s="144">
        <v>-43097.72</v>
      </c>
      <c r="G147" s="144">
        <f t="shared" si="2"/>
        <v>-21548.809999999998</v>
      </c>
      <c r="I147">
        <v>3102010000</v>
      </c>
      <c r="J147" t="s">
        <v>296</v>
      </c>
      <c r="K147" s="144">
        <v>-64646.53</v>
      </c>
      <c r="L147" s="144">
        <v>-43097.72</v>
      </c>
      <c r="M147" s="144">
        <f t="shared" si="3"/>
        <v>-21548.809999999998</v>
      </c>
    </row>
    <row r="148" spans="1:13" customFormat="1" ht="13.2" x14ac:dyDescent="0.25">
      <c r="C148">
        <v>3102030000</v>
      </c>
      <c r="D148" t="s">
        <v>336</v>
      </c>
      <c r="E148" s="144">
        <v>-5638.93</v>
      </c>
      <c r="F148" s="144">
        <v>-3766.19</v>
      </c>
      <c r="G148" s="144">
        <f t="shared" si="2"/>
        <v>-1872.7400000000002</v>
      </c>
      <c r="I148">
        <v>3102030000</v>
      </c>
      <c r="J148" t="s">
        <v>336</v>
      </c>
      <c r="K148" s="144">
        <v>-5638.93</v>
      </c>
      <c r="L148" s="144">
        <v>-3766.19</v>
      </c>
      <c r="M148" s="144">
        <f t="shared" si="3"/>
        <v>-1872.7400000000002</v>
      </c>
    </row>
    <row r="149" spans="1:13" customFormat="1" ht="13.2" x14ac:dyDescent="0.25">
      <c r="C149">
        <v>3102040000</v>
      </c>
      <c r="D149" t="s">
        <v>337</v>
      </c>
      <c r="E149" s="144">
        <v>-4175.1099999999997</v>
      </c>
      <c r="F149" s="144">
        <v>-3285.9</v>
      </c>
      <c r="G149" s="144">
        <f t="shared" si="2"/>
        <v>-889.20999999999958</v>
      </c>
      <c r="I149">
        <v>3102040000</v>
      </c>
      <c r="J149" t="s">
        <v>337</v>
      </c>
      <c r="K149" s="144">
        <v>-4175.1099999999997</v>
      </c>
      <c r="L149" s="144">
        <v>-3285.9</v>
      </c>
      <c r="M149" s="144">
        <f t="shared" si="3"/>
        <v>-889.20999999999958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-44391.13</v>
      </c>
      <c r="F151" s="144">
        <v>-5782</v>
      </c>
      <c r="G151" s="144">
        <f t="shared" si="2"/>
        <v>-38609.129999999997</v>
      </c>
      <c r="I151">
        <v>3103010000</v>
      </c>
      <c r="J151" t="s">
        <v>320</v>
      </c>
      <c r="K151" s="144">
        <v>-44391.13</v>
      </c>
      <c r="L151" s="144">
        <v>-5782</v>
      </c>
      <c r="M151" s="144">
        <f t="shared" si="3"/>
        <v>-38609.129999999997</v>
      </c>
    </row>
    <row r="152" spans="1:13" customFormat="1" ht="13.2" x14ac:dyDescent="0.25">
      <c r="C152">
        <v>3302000000</v>
      </c>
      <c r="D152" t="s">
        <v>340</v>
      </c>
      <c r="E152" s="130">
        <v>16800</v>
      </c>
      <c r="F152" s="130"/>
      <c r="G152" s="144">
        <f t="shared" si="2"/>
        <v>16800</v>
      </c>
      <c r="I152">
        <v>3302000000</v>
      </c>
      <c r="J152" t="s">
        <v>340</v>
      </c>
      <c r="K152" s="130">
        <v>16800</v>
      </c>
      <c r="L152" s="130"/>
      <c r="M152" s="144">
        <f t="shared" si="3"/>
        <v>16800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295024.44</v>
      </c>
      <c r="F153" s="130">
        <v>202961.61</v>
      </c>
      <c r="G153" s="144">
        <f t="shared" si="2"/>
        <v>92062.830000000016</v>
      </c>
      <c r="I153">
        <v>4001000000</v>
      </c>
      <c r="J153" t="s">
        <v>69</v>
      </c>
      <c r="K153" s="130">
        <v>295024.44</v>
      </c>
      <c r="L153" s="130">
        <v>202961.61</v>
      </c>
      <c r="M153" s="144">
        <f t="shared" si="3"/>
        <v>92062.830000000016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545815.78</v>
      </c>
      <c r="F154" s="130">
        <v>329525.84000000003</v>
      </c>
      <c r="G154" s="144">
        <f t="shared" si="2"/>
        <v>216289.94</v>
      </c>
      <c r="I154">
        <v>4001010000</v>
      </c>
      <c r="J154" t="s">
        <v>230</v>
      </c>
      <c r="K154" s="130">
        <v>545815.78</v>
      </c>
      <c r="L154" s="130">
        <v>329525.84000000003</v>
      </c>
      <c r="M154" s="144">
        <f t="shared" si="3"/>
        <v>216289.94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138200</v>
      </c>
      <c r="F157" s="130">
        <v>92138</v>
      </c>
      <c r="G157" s="144">
        <f t="shared" si="2"/>
        <v>46062</v>
      </c>
      <c r="H157" s="131"/>
      <c r="I157">
        <v>4002000005</v>
      </c>
      <c r="J157" t="s">
        <v>234</v>
      </c>
      <c r="K157" s="130">
        <v>138200</v>
      </c>
      <c r="L157" s="130">
        <v>92138</v>
      </c>
      <c r="M157" s="144">
        <f t="shared" si="3"/>
        <v>46062</v>
      </c>
    </row>
    <row r="158" spans="1:13" customFormat="1" ht="13.2" x14ac:dyDescent="0.25">
      <c r="C158">
        <v>4002000007</v>
      </c>
      <c r="D158" t="s">
        <v>284</v>
      </c>
      <c r="E158" s="130">
        <v>7217</v>
      </c>
      <c r="F158" s="130">
        <v>4815</v>
      </c>
      <c r="G158" s="144">
        <f t="shared" si="2"/>
        <v>2402</v>
      </c>
      <c r="H158" s="131"/>
      <c r="I158">
        <v>4002000007</v>
      </c>
      <c r="J158" t="s">
        <v>284</v>
      </c>
      <c r="K158" s="130">
        <v>7217</v>
      </c>
      <c r="L158" s="130">
        <v>4815</v>
      </c>
      <c r="M158" s="144">
        <f t="shared" si="3"/>
        <v>2402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11623.04</v>
      </c>
      <c r="F159" s="130">
        <v>7306.84</v>
      </c>
      <c r="G159" s="144">
        <f t="shared" si="2"/>
        <v>4316.2000000000007</v>
      </c>
      <c r="H159" s="131"/>
      <c r="I159">
        <v>4002000008</v>
      </c>
      <c r="J159" t="s">
        <v>235</v>
      </c>
      <c r="K159" s="130">
        <v>11623.04</v>
      </c>
      <c r="L159" s="130">
        <v>7306.84</v>
      </c>
      <c r="M159" s="144">
        <f t="shared" si="3"/>
        <v>4316.2000000000007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-35764</v>
      </c>
      <c r="F161" s="144">
        <v>-23843</v>
      </c>
      <c r="G161" s="144">
        <f t="shared" si="2"/>
        <v>-11921</v>
      </c>
      <c r="H161" s="131"/>
      <c r="I161">
        <v>4002000013</v>
      </c>
      <c r="J161" t="s">
        <v>237</v>
      </c>
      <c r="K161" s="144">
        <v>-35764</v>
      </c>
      <c r="L161" s="144">
        <v>-23843</v>
      </c>
      <c r="M161" s="144">
        <f t="shared" si="3"/>
        <v>-11921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22943</v>
      </c>
      <c r="F163" s="130">
        <v>15353</v>
      </c>
      <c r="G163" s="144">
        <f t="shared" si="2"/>
        <v>7590</v>
      </c>
      <c r="I163">
        <v>4002000010</v>
      </c>
      <c r="J163" t="s">
        <v>239</v>
      </c>
      <c r="K163" s="130">
        <v>22943</v>
      </c>
      <c r="L163" s="130">
        <v>15353</v>
      </c>
      <c r="M163" s="144">
        <f t="shared" si="3"/>
        <v>7590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1032</v>
      </c>
      <c r="F164" s="130">
        <v>688</v>
      </c>
      <c r="G164" s="144">
        <f t="shared" si="2"/>
        <v>344</v>
      </c>
      <c r="H164" s="131"/>
      <c r="I164">
        <v>4002000019</v>
      </c>
      <c r="J164" t="s">
        <v>240</v>
      </c>
      <c r="K164" s="130">
        <v>1032</v>
      </c>
      <c r="L164" s="130">
        <v>688</v>
      </c>
      <c r="M164" s="144">
        <f t="shared" si="3"/>
        <v>344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14937.3</v>
      </c>
      <c r="F165" s="130">
        <v>9363.7999999999993</v>
      </c>
      <c r="G165" s="144">
        <f t="shared" si="2"/>
        <v>5573.5</v>
      </c>
      <c r="I165">
        <v>4007000000</v>
      </c>
      <c r="J165" t="s">
        <v>242</v>
      </c>
      <c r="K165" s="130">
        <v>14937.3</v>
      </c>
      <c r="L165" s="130">
        <v>9363.7999999999993</v>
      </c>
      <c r="M165" s="144">
        <f t="shared" si="3"/>
        <v>5573.5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-515</v>
      </c>
      <c r="F166" s="130">
        <v>-515</v>
      </c>
      <c r="G166" s="144">
        <f t="shared" si="2"/>
        <v>0</v>
      </c>
      <c r="I166">
        <v>4007000001</v>
      </c>
      <c r="J166" t="s">
        <v>309</v>
      </c>
      <c r="K166" s="130">
        <v>-515</v>
      </c>
      <c r="L166" s="130">
        <v>-515</v>
      </c>
      <c r="M166" s="144">
        <f t="shared" si="3"/>
        <v>0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323.57</v>
      </c>
      <c r="F167" s="130">
        <v>158.03</v>
      </c>
      <c r="G167" s="144">
        <f t="shared" si="2"/>
        <v>165.54</v>
      </c>
      <c r="I167">
        <v>4007000002</v>
      </c>
      <c r="J167" t="s">
        <v>243</v>
      </c>
      <c r="K167" s="130">
        <v>323.57</v>
      </c>
      <c r="L167" s="130">
        <v>158.03</v>
      </c>
      <c r="M167" s="144">
        <f t="shared" si="3"/>
        <v>165.54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/>
      <c r="F169" s="130"/>
      <c r="G169" s="144">
        <f t="shared" si="2"/>
        <v>0</v>
      </c>
      <c r="I169">
        <v>4007000006</v>
      </c>
      <c r="J169" t="s">
        <v>244</v>
      </c>
      <c r="K169" s="130"/>
      <c r="L169" s="130"/>
      <c r="M169" s="144">
        <f t="shared" si="3"/>
        <v>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236.58</v>
      </c>
      <c r="F170" s="130">
        <v>106.15</v>
      </c>
      <c r="G170" s="144">
        <f t="shared" si="2"/>
        <v>130.43</v>
      </c>
      <c r="I170" s="84">
        <v>4007010002</v>
      </c>
      <c r="J170" t="s">
        <v>245</v>
      </c>
      <c r="K170" s="130">
        <v>236.58</v>
      </c>
      <c r="L170" s="130">
        <v>106.15</v>
      </c>
      <c r="M170" s="144">
        <f t="shared" si="3"/>
        <v>130.43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1525</v>
      </c>
      <c r="F171" s="130">
        <v>1525</v>
      </c>
      <c r="G171" s="144">
        <f t="shared" si="2"/>
        <v>0</v>
      </c>
      <c r="I171" s="84">
        <v>4007010006</v>
      </c>
      <c r="J171" t="s">
        <v>246</v>
      </c>
      <c r="K171" s="130">
        <v>1525</v>
      </c>
      <c r="L171" s="130">
        <v>1525</v>
      </c>
      <c r="M171" s="144">
        <f t="shared" si="3"/>
        <v>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520.83000000000004</v>
      </c>
      <c r="F172" s="136"/>
      <c r="G172" s="144">
        <f t="shared" si="2"/>
        <v>520.83000000000004</v>
      </c>
      <c r="I172" s="135">
        <v>4007010001</v>
      </c>
      <c r="J172" s="134" t="s">
        <v>285</v>
      </c>
      <c r="K172" s="136">
        <v>520.83000000000004</v>
      </c>
      <c r="L172" s="136"/>
      <c r="M172" s="155">
        <f t="shared" si="3"/>
        <v>520.83000000000004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453.25</v>
      </c>
      <c r="F173" s="130">
        <v>375.22</v>
      </c>
      <c r="G173" s="144">
        <f t="shared" si="2"/>
        <v>78.029999999999973</v>
      </c>
      <c r="I173" s="84">
        <v>7000000050</v>
      </c>
      <c r="J173" t="s">
        <v>248</v>
      </c>
      <c r="K173" s="130">
        <v>453.25</v>
      </c>
      <c r="L173" s="130">
        <v>375.22</v>
      </c>
      <c r="M173" s="144">
        <f t="shared" si="3"/>
        <v>78.029999999999973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28172</v>
      </c>
      <c r="F174" s="130">
        <v>28172</v>
      </c>
      <c r="G174" s="144">
        <f t="shared" si="2"/>
        <v>0</v>
      </c>
      <c r="I174" s="84">
        <v>4007010010</v>
      </c>
      <c r="J174" t="s">
        <v>312</v>
      </c>
      <c r="K174" s="130">
        <v>28172</v>
      </c>
      <c r="L174" s="130">
        <v>28172</v>
      </c>
      <c r="M174" s="146">
        <f t="shared" si="3"/>
        <v>0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30034.12</v>
      </c>
      <c r="F177" s="130">
        <v>19655.14</v>
      </c>
      <c r="G177" s="144">
        <f t="shared" si="2"/>
        <v>10378.98</v>
      </c>
      <c r="I177" s="84">
        <v>4007010000</v>
      </c>
      <c r="J177" t="s">
        <v>291</v>
      </c>
      <c r="K177" s="130">
        <v>30034.12</v>
      </c>
      <c r="L177" s="130">
        <v>19655.14</v>
      </c>
      <c r="M177" s="146">
        <f t="shared" si="3"/>
        <v>10378.98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/>
      <c r="F180" s="144"/>
      <c r="G180" s="144">
        <f t="shared" si="2"/>
        <v>0</v>
      </c>
      <c r="I180" s="84">
        <v>8000000050</v>
      </c>
      <c r="J180" t="s">
        <v>252</v>
      </c>
      <c r="K180" s="144"/>
      <c r="L180" s="144"/>
      <c r="M180" s="144">
        <f t="shared" si="3"/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4728.45</v>
      </c>
      <c r="F181" s="130">
        <v>-52.68</v>
      </c>
      <c r="G181" s="144">
        <f t="shared" si="2"/>
        <v>4781.13</v>
      </c>
      <c r="I181" s="84">
        <v>8000000060</v>
      </c>
      <c r="J181" t="s">
        <v>254</v>
      </c>
      <c r="K181" s="130">
        <v>4728.45</v>
      </c>
      <c r="L181" s="130">
        <v>-52.68</v>
      </c>
      <c r="M181" s="144">
        <f t="shared" si="3"/>
        <v>4781.13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113580.39</v>
      </c>
      <c r="F183" s="130">
        <v>66446.91</v>
      </c>
      <c r="G183" s="144">
        <f t="shared" si="2"/>
        <v>47133.479999999996</v>
      </c>
      <c r="I183">
        <v>8000000080</v>
      </c>
      <c r="J183" t="s">
        <v>201</v>
      </c>
      <c r="K183" s="130">
        <v>113580.39</v>
      </c>
      <c r="L183" s="130">
        <v>66446.91</v>
      </c>
      <c r="M183" s="144">
        <f t="shared" si="3"/>
        <v>47133.479999999996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30">
        <v>738.89</v>
      </c>
      <c r="F186" s="130">
        <v>506.72</v>
      </c>
      <c r="G186" s="144">
        <f t="shared" si="2"/>
        <v>232.16999999999996</v>
      </c>
      <c r="I186">
        <v>7000000090</v>
      </c>
      <c r="J186" t="s">
        <v>303</v>
      </c>
      <c r="K186" s="130">
        <v>738.89</v>
      </c>
      <c r="L186" s="130">
        <v>506.72</v>
      </c>
      <c r="M186" s="144">
        <f t="shared" si="3"/>
        <v>232.16999999999996</v>
      </c>
    </row>
    <row r="187" spans="1:13" customFormat="1" ht="13.95" customHeight="1" x14ac:dyDescent="0.25">
      <c r="C187">
        <v>5000000670</v>
      </c>
      <c r="D187" t="s">
        <v>304</v>
      </c>
      <c r="E187" s="130">
        <v>6399.69</v>
      </c>
      <c r="F187" s="130">
        <v>4266.46</v>
      </c>
      <c r="G187" s="144">
        <f t="shared" si="2"/>
        <v>2133.2299999999996</v>
      </c>
      <c r="I187">
        <v>5000000670</v>
      </c>
      <c r="J187" t="s">
        <v>304</v>
      </c>
      <c r="K187" s="130">
        <v>6399.69</v>
      </c>
      <c r="L187" s="130">
        <v>4266.46</v>
      </c>
      <c r="M187" s="144">
        <f t="shared" si="3"/>
        <v>2133.2299999999996</v>
      </c>
    </row>
    <row r="188" spans="1:13" customFormat="1" ht="13.2" x14ac:dyDescent="0.25">
      <c r="C188">
        <v>6000000010</v>
      </c>
      <c r="D188" t="s">
        <v>289</v>
      </c>
      <c r="E188" s="144">
        <v>-45567.69</v>
      </c>
      <c r="F188" s="144">
        <v>-33867.57</v>
      </c>
      <c r="G188" s="144">
        <f t="shared" si="2"/>
        <v>-11700.120000000003</v>
      </c>
      <c r="I188">
        <v>6000000010</v>
      </c>
      <c r="J188" t="s">
        <v>289</v>
      </c>
      <c r="K188" s="144">
        <v>-45567.69</v>
      </c>
      <c r="L188" s="144">
        <v>-33867.57</v>
      </c>
      <c r="M188" s="144">
        <f t="shared" si="3"/>
        <v>-11700.120000000003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0">
        <v>774.71</v>
      </c>
      <c r="F189" s="130">
        <v>602.6</v>
      </c>
      <c r="G189" s="144">
        <f t="shared" si="2"/>
        <v>172.11</v>
      </c>
      <c r="I189">
        <v>5000000380</v>
      </c>
      <c r="J189" t="s">
        <v>260</v>
      </c>
      <c r="K189" s="130">
        <v>774.71</v>
      </c>
      <c r="L189" s="130">
        <v>602.6</v>
      </c>
      <c r="M189" s="144">
        <f t="shared" si="3"/>
        <v>172.11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79.650000000000006</v>
      </c>
      <c r="F190">
        <v>79.650000000000006</v>
      </c>
      <c r="G190" s="144">
        <f t="shared" si="2"/>
        <v>0</v>
      </c>
      <c r="I190">
        <v>5000000190</v>
      </c>
      <c r="J190" t="s">
        <v>261</v>
      </c>
      <c r="K190">
        <v>79.650000000000006</v>
      </c>
      <c r="L190">
        <v>79.650000000000006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0">
        <v>1015.2</v>
      </c>
      <c r="F191" s="130">
        <v>95.2</v>
      </c>
      <c r="G191" s="144">
        <f t="shared" si="2"/>
        <v>920</v>
      </c>
      <c r="I191">
        <v>5000000290</v>
      </c>
      <c r="J191" t="s">
        <v>294</v>
      </c>
      <c r="K191" s="130">
        <v>1015.2</v>
      </c>
      <c r="L191" s="130">
        <v>95.2</v>
      </c>
      <c r="M191" s="144">
        <f t="shared" si="3"/>
        <v>920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12074.01</v>
      </c>
      <c r="F192" s="130">
        <v>8487.8799999999992</v>
      </c>
      <c r="G192" s="144">
        <f t="shared" si="2"/>
        <v>3586.130000000001</v>
      </c>
      <c r="I192">
        <v>5000000040</v>
      </c>
      <c r="J192" t="s">
        <v>262</v>
      </c>
      <c r="K192" s="130">
        <v>12074.01</v>
      </c>
      <c r="L192" s="130">
        <v>8487.8799999999992</v>
      </c>
      <c r="M192" s="144">
        <f t="shared" si="3"/>
        <v>3586.130000000001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0">
        <v>1333.32</v>
      </c>
      <c r="F193" s="130">
        <v>999.99</v>
      </c>
      <c r="G193" s="144">
        <f t="shared" si="2"/>
        <v>333.32999999999993</v>
      </c>
      <c r="I193">
        <v>5000000010</v>
      </c>
      <c r="J193" t="s">
        <v>263</v>
      </c>
      <c r="K193" s="130">
        <v>1333.32</v>
      </c>
      <c r="L193" s="130">
        <v>999.99</v>
      </c>
      <c r="M193" s="144">
        <f t="shared" si="3"/>
        <v>333.32999999999993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0">
        <v>77400</v>
      </c>
      <c r="F194" s="130">
        <v>52200</v>
      </c>
      <c r="G194" s="144">
        <f t="shared" si="2"/>
        <v>25200</v>
      </c>
      <c r="I194">
        <v>5000000050</v>
      </c>
      <c r="J194" t="s">
        <v>264</v>
      </c>
      <c r="K194" s="130">
        <v>77400</v>
      </c>
      <c r="L194" s="130">
        <v>52200</v>
      </c>
      <c r="M194" s="144">
        <f t="shared" si="3"/>
        <v>25200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0">
        <v>6447.42</v>
      </c>
      <c r="F195" s="130">
        <v>4298.28</v>
      </c>
      <c r="G195" s="144">
        <f t="shared" si="2"/>
        <v>2149.1400000000003</v>
      </c>
      <c r="I195">
        <v>5000000100</v>
      </c>
      <c r="J195" t="s">
        <v>265</v>
      </c>
      <c r="K195" s="130">
        <v>6447.42</v>
      </c>
      <c r="L195" s="130">
        <v>4298.28</v>
      </c>
      <c r="M195" s="144">
        <f t="shared" si="3"/>
        <v>2149.1400000000003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0">
        <v>1755</v>
      </c>
      <c r="F196" s="130">
        <v>1575</v>
      </c>
      <c r="G196" s="144">
        <f t="shared" si="2"/>
        <v>180</v>
      </c>
      <c r="I196">
        <v>5000000110</v>
      </c>
      <c r="J196" t="s">
        <v>266</v>
      </c>
      <c r="K196" s="130">
        <v>1755</v>
      </c>
      <c r="L196" s="130">
        <v>1575</v>
      </c>
      <c r="M196" s="144">
        <f t="shared" si="3"/>
        <v>180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0">
        <v>6447.42</v>
      </c>
      <c r="F197" s="130">
        <v>4298.28</v>
      </c>
      <c r="G197" s="144">
        <f t="shared" si="2"/>
        <v>2149.1400000000003</v>
      </c>
      <c r="I197">
        <v>5000000120</v>
      </c>
      <c r="J197" t="s">
        <v>267</v>
      </c>
      <c r="K197" s="130">
        <v>6447.42</v>
      </c>
      <c r="L197" s="130">
        <v>4298.28</v>
      </c>
      <c r="M197" s="144">
        <f t="shared" si="3"/>
        <v>2149.1400000000003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4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0">
        <v>2295</v>
      </c>
      <c r="F199" s="130">
        <v>1572.5</v>
      </c>
      <c r="G199" s="144">
        <f t="shared" si="2"/>
        <v>722.5</v>
      </c>
      <c r="I199">
        <v>5000000150</v>
      </c>
      <c r="J199" t="s">
        <v>269</v>
      </c>
      <c r="K199" s="130">
        <v>2295</v>
      </c>
      <c r="L199" s="130">
        <v>1572.5</v>
      </c>
      <c r="M199" s="144">
        <f t="shared" si="3"/>
        <v>722.5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587.08000000000004</v>
      </c>
      <c r="F200">
        <v>395.98</v>
      </c>
      <c r="G200" s="144">
        <f t="shared" si="2"/>
        <v>191.10000000000002</v>
      </c>
      <c r="I200">
        <v>5000000160</v>
      </c>
      <c r="J200" t="s">
        <v>270</v>
      </c>
      <c r="K200">
        <v>587.08000000000004</v>
      </c>
      <c r="L200">
        <v>395.98</v>
      </c>
      <c r="M200" s="144">
        <f t="shared" si="3"/>
        <v>191.10000000000002</v>
      </c>
    </row>
    <row r="201" spans="1:13" customFormat="1" ht="13.2" x14ac:dyDescent="0.25">
      <c r="C201">
        <v>5000000180</v>
      </c>
      <c r="D201" t="s">
        <v>305</v>
      </c>
      <c r="E201" s="130">
        <v>2260.37</v>
      </c>
      <c r="F201" s="130">
        <v>1506.53</v>
      </c>
      <c r="G201" s="144">
        <f t="shared" si="2"/>
        <v>753.83999999999992</v>
      </c>
      <c r="I201">
        <v>5000000180</v>
      </c>
      <c r="J201" t="s">
        <v>305</v>
      </c>
      <c r="K201" s="130">
        <v>2260.37</v>
      </c>
      <c r="L201" s="130">
        <v>1506.53</v>
      </c>
      <c r="M201" s="144">
        <f t="shared" si="3"/>
        <v>753.83999999999992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0">
        <v>1128.5999999999999</v>
      </c>
      <c r="F202" s="130">
        <v>752.4</v>
      </c>
      <c r="G202" s="144">
        <f t="shared" si="2"/>
        <v>376.19999999999993</v>
      </c>
      <c r="I202">
        <v>5000000240</v>
      </c>
      <c r="J202" t="s">
        <v>197</v>
      </c>
      <c r="K202" s="130">
        <v>1128.5999999999999</v>
      </c>
      <c r="L202" s="130">
        <v>752.4</v>
      </c>
      <c r="M202" s="144">
        <f t="shared" si="3"/>
        <v>376.19999999999993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189</v>
      </c>
      <c r="F203">
        <v>126</v>
      </c>
      <c r="G203" s="144">
        <f t="shared" si="2"/>
        <v>63</v>
      </c>
      <c r="I203">
        <v>5000000260</v>
      </c>
      <c r="J203" t="s">
        <v>271</v>
      </c>
      <c r="K203">
        <v>189</v>
      </c>
      <c r="L203">
        <v>126</v>
      </c>
      <c r="M203" s="144">
        <f t="shared" si="3"/>
        <v>63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4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30">
        <v>322.60000000000002</v>
      </c>
      <c r="F205" s="130">
        <v>220.57</v>
      </c>
      <c r="G205" s="144">
        <f t="shared" si="2"/>
        <v>102.03000000000003</v>
      </c>
      <c r="I205">
        <v>5000000350</v>
      </c>
      <c r="J205" t="s">
        <v>293</v>
      </c>
      <c r="K205" s="130">
        <v>322.60000000000002</v>
      </c>
      <c r="L205" s="130">
        <v>220.57</v>
      </c>
      <c r="M205" s="144">
        <f t="shared" si="3"/>
        <v>102.03000000000003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4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0">
        <v>7079.13</v>
      </c>
      <c r="F207" s="130">
        <v>7079.13</v>
      </c>
      <c r="G207" s="144">
        <f t="shared" si="2"/>
        <v>0</v>
      </c>
      <c r="I207">
        <v>5000000270</v>
      </c>
      <c r="J207" t="s">
        <v>272</v>
      </c>
      <c r="K207" s="130">
        <v>7079.13</v>
      </c>
      <c r="L207" s="130">
        <v>7079.13</v>
      </c>
      <c r="M207" s="144">
        <f t="shared" si="3"/>
        <v>0</v>
      </c>
    </row>
    <row r="208" spans="1:13" customFormat="1" ht="13.2" x14ac:dyDescent="0.25">
      <c r="C208">
        <v>5000000280</v>
      </c>
      <c r="D208" t="s">
        <v>307</v>
      </c>
      <c r="E208" s="130"/>
      <c r="F208" s="130"/>
      <c r="G208" s="144">
        <f t="shared" si="2"/>
        <v>0</v>
      </c>
      <c r="I208">
        <v>5000000280</v>
      </c>
      <c r="J208" t="s">
        <v>307</v>
      </c>
      <c r="K208" s="130"/>
      <c r="L208" s="130"/>
      <c r="M208" s="144">
        <f t="shared" si="3"/>
        <v>0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0">
        <v>1097.24</v>
      </c>
      <c r="F209" s="130">
        <v>814.25</v>
      </c>
      <c r="G209" s="144">
        <f t="shared" ref="G209:G219" si="4">E209-F209</f>
        <v>282.99</v>
      </c>
      <c r="I209" s="84">
        <v>5000000420</v>
      </c>
      <c r="J209" t="s">
        <v>295</v>
      </c>
      <c r="K209" s="130">
        <v>1097.24</v>
      </c>
      <c r="L209" s="130">
        <v>814.25</v>
      </c>
      <c r="M209" s="144">
        <f t="shared" si="3"/>
        <v>282.99</v>
      </c>
    </row>
    <row r="210" spans="1:13" customFormat="1" ht="13.2" x14ac:dyDescent="0.25">
      <c r="C210">
        <v>5000000370</v>
      </c>
      <c r="D210" t="s">
        <v>308</v>
      </c>
      <c r="E210">
        <v>38.78</v>
      </c>
      <c r="F210">
        <v>24.42</v>
      </c>
      <c r="G210" s="144">
        <f t="shared" si="4"/>
        <v>14.36</v>
      </c>
      <c r="I210">
        <v>5000000370</v>
      </c>
      <c r="J210" t="s">
        <v>308</v>
      </c>
      <c r="K210">
        <v>38.78</v>
      </c>
      <c r="L210">
        <v>24.42</v>
      </c>
      <c r="M210" s="144">
        <f t="shared" si="3"/>
        <v>14.36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0">
        <v>1009.16</v>
      </c>
      <c r="F211" s="130">
        <v>672.79</v>
      </c>
      <c r="G211" s="144">
        <f t="shared" si="4"/>
        <v>336.37</v>
      </c>
      <c r="I211" s="84">
        <v>5000000390</v>
      </c>
      <c r="J211" t="s">
        <v>273</v>
      </c>
      <c r="K211" s="130">
        <v>1009.16</v>
      </c>
      <c r="L211" s="130">
        <v>672.79</v>
      </c>
      <c r="M211" s="144">
        <f t="shared" si="3"/>
        <v>336.37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0">
        <v>737.23</v>
      </c>
      <c r="F212" s="130">
        <v>442.35</v>
      </c>
      <c r="G212" s="144">
        <f t="shared" si="4"/>
        <v>294.88</v>
      </c>
      <c r="I212">
        <v>5000000360</v>
      </c>
      <c r="J212" t="s">
        <v>274</v>
      </c>
      <c r="K212" s="130">
        <v>737.23</v>
      </c>
      <c r="L212" s="130">
        <v>442.35</v>
      </c>
      <c r="M212" s="144">
        <f t="shared" si="3"/>
        <v>294.88</v>
      </c>
    </row>
    <row r="213" spans="1:13" customFormat="1" ht="13.2" x14ac:dyDescent="0.25">
      <c r="C213">
        <v>5000000440</v>
      </c>
      <c r="D213" t="s">
        <v>275</v>
      </c>
      <c r="E213" s="130">
        <v>2328.77</v>
      </c>
      <c r="F213" s="130">
        <v>1619.68</v>
      </c>
      <c r="G213" s="144">
        <f t="shared" si="4"/>
        <v>709.08999999999992</v>
      </c>
      <c r="I213">
        <v>5000000440</v>
      </c>
      <c r="J213" t="s">
        <v>275</v>
      </c>
      <c r="K213" s="130">
        <v>2328.77</v>
      </c>
      <c r="L213" s="130">
        <v>1619.68</v>
      </c>
      <c r="M213" s="146">
        <f t="shared" si="3"/>
        <v>709.08999999999992</v>
      </c>
    </row>
    <row r="214" spans="1:13" customFormat="1" ht="13.2" x14ac:dyDescent="0.25">
      <c r="C214">
        <v>5000000520</v>
      </c>
      <c r="D214" t="s">
        <v>338</v>
      </c>
      <c r="E214" s="130"/>
      <c r="F214" s="130"/>
      <c r="G214" s="144">
        <f t="shared" si="4"/>
        <v>0</v>
      </c>
      <c r="I214">
        <v>5000000520</v>
      </c>
      <c r="J214" t="s">
        <v>338</v>
      </c>
      <c r="K214" s="130"/>
      <c r="L214" s="130"/>
      <c r="M214" s="146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0">
        <v>6926.11</v>
      </c>
      <c r="F215" s="130">
        <v>4705.3599999999997</v>
      </c>
      <c r="G215" s="144">
        <f t="shared" si="4"/>
        <v>2220.75</v>
      </c>
      <c r="I215">
        <v>5000000600</v>
      </c>
      <c r="J215" t="s">
        <v>276</v>
      </c>
      <c r="K215" s="130">
        <v>6926.11</v>
      </c>
      <c r="L215" s="130">
        <v>4705.3599999999997</v>
      </c>
      <c r="M215" s="146">
        <f t="shared" si="5"/>
        <v>2220.75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0">
        <v>12527.91</v>
      </c>
      <c r="F216" s="130">
        <v>8351.94</v>
      </c>
      <c r="G216" s="144">
        <f t="shared" si="4"/>
        <v>4175.9699999999993</v>
      </c>
      <c r="I216">
        <v>5000000680</v>
      </c>
      <c r="J216" t="s">
        <v>277</v>
      </c>
      <c r="K216" s="130">
        <v>12527.91</v>
      </c>
      <c r="L216" s="130">
        <v>8351.94</v>
      </c>
      <c r="M216" s="144">
        <f t="shared" si="5"/>
        <v>4175.9699999999993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0"/>
      <c r="F217" s="130"/>
      <c r="G217" s="144">
        <f t="shared" si="4"/>
        <v>0</v>
      </c>
      <c r="I217">
        <v>5000000860</v>
      </c>
      <c r="J217" t="s">
        <v>278</v>
      </c>
      <c r="K217" s="130"/>
      <c r="L217" s="130"/>
      <c r="M217" s="144">
        <f t="shared" si="5"/>
        <v>0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0">
        <v>1271.1099999999999</v>
      </c>
      <c r="F218" s="130">
        <v>894.12</v>
      </c>
      <c r="G218" s="144">
        <f t="shared" si="4"/>
        <v>376.9899999999999</v>
      </c>
      <c r="I218">
        <v>5000000500</v>
      </c>
      <c r="J218" t="s">
        <v>279</v>
      </c>
      <c r="K218" s="130">
        <v>1271.1099999999999</v>
      </c>
      <c r="L218" s="130">
        <v>894.12</v>
      </c>
      <c r="M218" s="144">
        <f t="shared" si="5"/>
        <v>376.9899999999999</v>
      </c>
    </row>
    <row r="219" spans="1:13" customFormat="1" ht="13.2" x14ac:dyDescent="0.25">
      <c r="C219">
        <v>5000000720</v>
      </c>
      <c r="D219" t="s">
        <v>310</v>
      </c>
      <c r="E219" s="130">
        <v>9185.51</v>
      </c>
      <c r="F219" s="130">
        <v>7518.84</v>
      </c>
      <c r="G219" s="144">
        <f t="shared" si="4"/>
        <v>1666.67</v>
      </c>
      <c r="I219">
        <v>5000000720</v>
      </c>
      <c r="J219" t="s">
        <v>310</v>
      </c>
      <c r="K219" s="130">
        <v>9185.51</v>
      </c>
      <c r="L219" s="130">
        <v>7518.84</v>
      </c>
      <c r="M219" s="144">
        <f t="shared" si="5"/>
        <v>1666.67</v>
      </c>
    </row>
    <row r="220" spans="1:13" customFormat="1" x14ac:dyDescent="0.3">
      <c r="A220" s="137" t="s">
        <v>280</v>
      </c>
      <c r="E220" s="150">
        <f>SUM(E189:E219)</f>
        <v>156310.33000000002</v>
      </c>
      <c r="F220" s="150">
        <v>109333.73999999999</v>
      </c>
      <c r="G220" s="150">
        <f>SUM(G189:G219)</f>
        <v>46976.589999999982</v>
      </c>
      <c r="K220" s="150">
        <f>SUM(K189:K219)</f>
        <v>156310.33000000002</v>
      </c>
      <c r="L220" s="150">
        <v>109333.73999999999</v>
      </c>
      <c r="M220" s="150">
        <f t="shared" ref="M220" si="6">SUM(M189:M219)</f>
        <v>46976.589999999982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2025-01-28T14:42:53Z</cp:lastPrinted>
  <dcterms:created xsi:type="dcterms:W3CDTF">2009-05-06T00:19:57Z</dcterms:created>
  <dcterms:modified xsi:type="dcterms:W3CDTF">2025-04-08T15:34:14Z</dcterms:modified>
</cp:coreProperties>
</file>