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tech2018-my.sharepoint.com/personal/fernando_ilovares_grupoemco_com/Documents/Escritorio/Back up FI/Grupo EMCO/DIVISION ACERO/ALUTECH/ALUTECH EL SALVADOR/Emision de Bonos/Bolsa de El Salvador/Reportes Regulatorios/Mensuales/2025/"/>
    </mc:Choice>
  </mc:AlternateContent>
  <xr:revisionPtr revIDLastSave="0" documentId="8_{A3B87127-4E50-4112-A880-1DE4B4DF13E1}" xr6:coauthVersionLast="47" xr6:coauthVersionMax="47" xr10:uidLastSave="{00000000-0000-0000-0000-000000000000}"/>
  <bookViews>
    <workbookView xWindow="-110" yWindow="-110" windowWidth="19420" windowHeight="10420" activeTab="1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0" i="1"/>
  <c r="K19" i="1"/>
  <c r="K18" i="1"/>
  <c r="K16" i="1"/>
  <c r="K15" i="1"/>
  <c r="K14" i="1"/>
  <c r="K13" i="1"/>
  <c r="K10" i="1"/>
  <c r="K9" i="1"/>
  <c r="L11" i="1"/>
  <c r="L17" i="1" s="1"/>
  <c r="L21" i="1" s="1"/>
  <c r="L25" i="1" s="1"/>
  <c r="L35" i="1" s="1"/>
  <c r="I51" i="2"/>
  <c r="I42" i="2"/>
  <c r="I18" i="2"/>
  <c r="J18" i="2" s="1"/>
  <c r="I30" i="2"/>
  <c r="J30" i="2" s="1"/>
  <c r="J61" i="2"/>
  <c r="J60" i="2"/>
  <c r="J59" i="2"/>
  <c r="J58" i="2"/>
  <c r="J57" i="2"/>
  <c r="J56" i="2"/>
  <c r="J55" i="2"/>
  <c r="J50" i="2"/>
  <c r="J49" i="2"/>
  <c r="J48" i="2"/>
  <c r="J47" i="2"/>
  <c r="J46" i="2"/>
  <c r="J45" i="2"/>
  <c r="J41" i="2"/>
  <c r="J40" i="2"/>
  <c r="J39" i="2"/>
  <c r="J38" i="2"/>
  <c r="J37" i="2"/>
  <c r="J36" i="2"/>
  <c r="J35" i="2"/>
  <c r="J29" i="2"/>
  <c r="J28" i="2"/>
  <c r="J27" i="2"/>
  <c r="J26" i="2"/>
  <c r="J25" i="2"/>
  <c r="J24" i="2"/>
  <c r="J23" i="2"/>
  <c r="J22" i="2"/>
  <c r="J21" i="2"/>
  <c r="J17" i="2"/>
  <c r="J16" i="2"/>
  <c r="J15" i="2"/>
  <c r="J14" i="2"/>
  <c r="J13" i="2"/>
  <c r="J12" i="2"/>
  <c r="J11" i="2"/>
  <c r="K63" i="2"/>
  <c r="K61" i="2"/>
  <c r="K51" i="2"/>
  <c r="K42" i="2"/>
  <c r="K52" i="2" s="1"/>
  <c r="K64" i="2" s="1"/>
  <c r="K66" i="2" s="1"/>
  <c r="K30" i="2"/>
  <c r="K18" i="2"/>
  <c r="K31" i="2" s="1"/>
  <c r="J42" i="2" l="1"/>
  <c r="J51" i="2"/>
  <c r="J11" i="1"/>
  <c r="K11" i="1" s="1"/>
  <c r="I52" i="2" l="1"/>
  <c r="J52" i="2" s="1"/>
  <c r="I31" i="2"/>
  <c r="J31" i="2" s="1"/>
  <c r="J17" i="1" l="1"/>
  <c r="J21" i="1" l="1"/>
  <c r="K21" i="1" s="1"/>
  <c r="K17" i="1"/>
  <c r="J25" i="1" l="1"/>
  <c r="I62" i="2" s="1"/>
  <c r="K25" i="1" l="1"/>
  <c r="J35" i="1"/>
  <c r="J62" i="2" l="1"/>
  <c r="I63" i="2"/>
  <c r="J63" i="2" l="1"/>
  <c r="I64" i="2"/>
  <c r="I66" i="2" l="1"/>
  <c r="J64" i="2"/>
</calcChain>
</file>

<file path=xl/sharedStrings.xml><?xml version="1.0" encoding="utf-8"?>
<sst xmlns="http://schemas.openxmlformats.org/spreadsheetml/2006/main" count="95" uniqueCount="74">
  <si>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</si>
  <si>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</si>
  <si>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</si>
  <si>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</si>
  <si>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</si>
  <si>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</si>
  <si>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</si>
  <si>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</si>
  <si>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</si>
  <si>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</si>
  <si>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</si>
  <si>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</si>
  <si>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</si>
  <si>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</si>
  <si>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</si>
  <si>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</si>
  <si>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</si>
  <si>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</si>
  <si>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</si>
  <si>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</si>
  <si>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</si>
  <si>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</si>
  <si>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</si>
  <si>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</si>
  <si>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</si>
  <si>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</si>
  <si>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</si>
  <si>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</si>
  <si>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</si>
  <si>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</si>
  <si>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</si>
  <si>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</si>
  <si>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</si>
  <si>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</si>
  <si>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</si>
  <si>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</si>
  <si>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</si>
  <si>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</si>
  <si>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</si>
  <si>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</si>
  <si>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</si>
  <si>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</si>
  <si>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</si>
  <si>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</si>
  <si>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</si>
  <si>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</si>
  <si>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</si>
  <si>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</si>
  <si>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</si>
  <si>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</si>
  <si>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</si>
  <si>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</si>
  <si>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</si>
  <si>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</si>
  <si>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</si>
  <si>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</si>
  <si>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</si>
  <si>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</si>
  <si>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</si>
  <si>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</si>
  <si>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</si>
  <si>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</si>
  <si>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</si>
  <si>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</si>
  <si>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</si>
  <si>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</si>
  <si>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</si>
  <si>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</si>
  <si>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</si>
  <si>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 xml:space="preserve">Otras cuentas por cobrar a LP </t>
  </si>
  <si>
    <t>Noviembre</t>
  </si>
  <si>
    <t>Resultado del año</t>
  </si>
  <si>
    <t>Al 31 de Mayo de 2025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</si>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</sst>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  <xf numFmtId="167" fontId="6" fillId="0" borderId="0" xfId="0" applyNumberFormat="1" applyFont="1" applyAlignment="1">
      <alignment vertical="top"/>
    </xf>
    <xf numFmtId="170" fontId="8" fillId="0" borderId="0" xfId="3" applyNumberFormat="1" applyFont="1" applyFill="1" applyAlignment="1">
      <alignment horizontal="right" vertical="top"/>
    </xf>
    <xf numFmtId="170" fontId="0" fillId="0" borderId="0" xfId="0" applyNumberFormat="1"/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6555</xdr:colOff>
      <xdr:row>2</xdr:row>
      <xdr:rowOff>159384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9730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K74"/>
  <sheetViews>
    <sheetView showGridLines="0" topLeftCell="A60" workbookViewId="0">
      <selection activeCell="O9" sqref="O9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  <col min="10" max="10" width="11.54296875" hidden="1" customWidth="1"/>
    <col min="11" max="11" width="14.08984375" hidden="1" customWidth="1"/>
  </cols>
  <sheetData>
    <row r="1" spans="1:11" x14ac:dyDescent="0.35">
      <c r="G1" t="s">
        <v>0</v>
      </c>
    </row>
    <row r="2" spans="1:11" x14ac:dyDescent="0.35">
      <c r="G2" t="s">
        <v>1</v>
      </c>
    </row>
    <row r="3" spans="1:11" x14ac:dyDescent="0.35">
      <c r="G3" t="s">
        <v>24</v>
      </c>
    </row>
    <row r="4" spans="1:11" x14ac:dyDescent="0.35">
      <c r="G4" t="s">
        <v>72</v>
      </c>
    </row>
    <row r="5" spans="1:11" x14ac:dyDescent="0.35">
      <c r="G5" s="2" t="s">
        <v>3</v>
      </c>
    </row>
    <row r="6" spans="1:11" ht="13.75" customHeight="1" x14ac:dyDescent="0.35">
      <c r="G6" s="2"/>
    </row>
    <row r="7" spans="1:11" x14ac:dyDescent="0.35">
      <c r="A7" s="2" t="s">
        <v>3</v>
      </c>
      <c r="B7" s="2"/>
      <c r="C7" s="1"/>
      <c r="D7" s="1"/>
      <c r="E7" s="1"/>
      <c r="F7" s="1"/>
      <c r="G7" s="1"/>
      <c r="H7" s="3"/>
      <c r="I7" s="5">
        <v>2025</v>
      </c>
      <c r="K7" s="5">
        <v>2024</v>
      </c>
    </row>
    <row r="8" spans="1:11" ht="6.65" customHeight="1" x14ac:dyDescent="0.35">
      <c r="A8" s="24"/>
      <c r="B8" s="1"/>
      <c r="C8" s="1"/>
      <c r="D8" s="1"/>
      <c r="E8" s="1"/>
      <c r="F8" s="1"/>
      <c r="G8" s="1"/>
      <c r="H8" s="1"/>
      <c r="I8" s="1"/>
      <c r="K8" s="1"/>
    </row>
    <row r="9" spans="1:11" x14ac:dyDescent="0.35">
      <c r="A9" s="24" t="s">
        <v>25</v>
      </c>
      <c r="B9" s="1"/>
      <c r="C9" s="1"/>
      <c r="D9" s="1"/>
      <c r="E9" s="1"/>
      <c r="F9" s="1"/>
      <c r="G9" s="1"/>
      <c r="H9" s="1"/>
      <c r="I9" s="3" t="s">
        <v>73</v>
      </c>
      <c r="K9" s="3" t="s">
        <v>70</v>
      </c>
    </row>
    <row r="10" spans="1:11" x14ac:dyDescent="0.35">
      <c r="A10" s="1" t="s">
        <v>26</v>
      </c>
      <c r="B10" s="1"/>
      <c r="C10" s="1"/>
      <c r="D10" s="1"/>
      <c r="E10" s="1"/>
      <c r="F10" s="1"/>
      <c r="G10" s="1"/>
      <c r="H10" s="1"/>
      <c r="I10" s="25"/>
      <c r="K10" s="25"/>
    </row>
    <row r="11" spans="1:11" x14ac:dyDescent="0.35">
      <c r="A11" s="1"/>
      <c r="B11" s="1" t="s">
        <v>27</v>
      </c>
      <c r="C11" s="1"/>
      <c r="D11" s="1"/>
      <c r="E11" s="1"/>
      <c r="F11" s="1"/>
      <c r="G11" s="1"/>
      <c r="H11" s="26"/>
      <c r="I11" s="27">
        <v>18487248</v>
      </c>
      <c r="J11" s="12">
        <f>+K11-I11</f>
        <v>1640238</v>
      </c>
      <c r="K11" s="27">
        <v>20127486</v>
      </c>
    </row>
    <row r="12" spans="1:11" x14ac:dyDescent="0.35">
      <c r="A12" s="1"/>
      <c r="B12" s="1" t="s">
        <v>28</v>
      </c>
      <c r="C12" s="1"/>
      <c r="D12" s="1"/>
      <c r="E12" s="1"/>
      <c r="F12" s="1"/>
      <c r="G12" s="1"/>
      <c r="H12" s="26"/>
      <c r="I12" s="28">
        <v>13849041</v>
      </c>
      <c r="J12" s="12">
        <f t="shared" ref="J12:J18" si="0">+K12-I12</f>
        <v>117867</v>
      </c>
      <c r="K12" s="28">
        <v>13966908</v>
      </c>
    </row>
    <row r="13" spans="1:11" x14ac:dyDescent="0.35">
      <c r="A13" s="1"/>
      <c r="B13" s="1" t="s">
        <v>29</v>
      </c>
      <c r="C13" s="1"/>
      <c r="D13" s="1"/>
      <c r="E13" s="1"/>
      <c r="F13" s="1"/>
      <c r="G13" s="1"/>
      <c r="H13" s="26"/>
      <c r="I13" s="29">
        <v>89865811</v>
      </c>
      <c r="J13" s="12">
        <f t="shared" si="0"/>
        <v>21921354</v>
      </c>
      <c r="K13" s="29">
        <v>111787165</v>
      </c>
    </row>
    <row r="14" spans="1:11" x14ac:dyDescent="0.35">
      <c r="A14" s="1"/>
      <c r="B14" s="1" t="s">
        <v>30</v>
      </c>
      <c r="C14" s="1"/>
      <c r="D14" s="1"/>
      <c r="E14" s="1"/>
      <c r="F14" s="1"/>
      <c r="G14" s="1"/>
      <c r="H14" s="26"/>
      <c r="I14" s="29">
        <v>205786228</v>
      </c>
      <c r="J14" s="12">
        <f t="shared" si="0"/>
        <v>-27786197</v>
      </c>
      <c r="K14" s="29">
        <v>178000031</v>
      </c>
    </row>
    <row r="15" spans="1:11" x14ac:dyDescent="0.35">
      <c r="A15" s="1"/>
      <c r="B15" s="1" t="s">
        <v>31</v>
      </c>
      <c r="C15" s="1"/>
      <c r="D15" s="1"/>
      <c r="E15" s="1"/>
      <c r="F15" s="1"/>
      <c r="G15" s="1"/>
      <c r="H15" s="26"/>
      <c r="I15" s="28">
        <v>74465919</v>
      </c>
      <c r="J15" s="12">
        <f t="shared" si="0"/>
        <v>23972938.819999993</v>
      </c>
      <c r="K15" s="28">
        <v>98438857.819999993</v>
      </c>
    </row>
    <row r="16" spans="1:11" x14ac:dyDescent="0.35">
      <c r="A16" s="1"/>
      <c r="B16" s="1" t="s">
        <v>32</v>
      </c>
      <c r="C16" s="1"/>
      <c r="D16" s="1"/>
      <c r="E16" s="1"/>
      <c r="F16" s="1"/>
      <c r="G16" s="1"/>
      <c r="H16" s="26"/>
      <c r="I16" s="28">
        <v>2420339</v>
      </c>
      <c r="J16" s="12">
        <f t="shared" si="0"/>
        <v>937509</v>
      </c>
      <c r="K16" s="28">
        <v>3357848</v>
      </c>
    </row>
    <row r="17" spans="1:11" x14ac:dyDescent="0.35">
      <c r="A17" s="1"/>
      <c r="B17" s="1" t="s">
        <v>33</v>
      </c>
      <c r="C17" s="1"/>
      <c r="D17" s="1"/>
      <c r="E17" s="1"/>
      <c r="F17" s="1"/>
      <c r="G17" s="1"/>
      <c r="H17" s="26"/>
      <c r="I17" s="18">
        <v>1850098</v>
      </c>
      <c r="J17" s="12">
        <f t="shared" si="0"/>
        <v>2585877</v>
      </c>
      <c r="K17" s="18">
        <v>4435975</v>
      </c>
    </row>
    <row r="18" spans="1:11" x14ac:dyDescent="0.35">
      <c r="A18" s="1"/>
      <c r="B18" s="1"/>
      <c r="C18" s="1"/>
      <c r="D18" s="1"/>
      <c r="E18" s="1"/>
      <c r="F18" s="1" t="s">
        <v>34</v>
      </c>
      <c r="G18" s="1"/>
      <c r="H18" s="26"/>
      <c r="I18" s="28">
        <f>SUM(I11:I17)</f>
        <v>406724684</v>
      </c>
      <c r="J18" s="12">
        <f t="shared" si="0"/>
        <v>23389586.819999993</v>
      </c>
      <c r="K18" s="28">
        <f>SUM(K11:K17)</f>
        <v>430114270.81999999</v>
      </c>
    </row>
    <row r="19" spans="1:11" x14ac:dyDescent="0.35">
      <c r="A19" s="1"/>
      <c r="B19" s="1"/>
      <c r="C19" s="1"/>
      <c r="D19" s="1"/>
      <c r="E19" s="1"/>
      <c r="F19" s="1"/>
      <c r="G19" s="1"/>
      <c r="H19" s="26"/>
      <c r="I19" s="28"/>
      <c r="K19" s="28"/>
    </row>
    <row r="20" spans="1:11" x14ac:dyDescent="0.35">
      <c r="A20" s="1" t="s">
        <v>35</v>
      </c>
      <c r="B20" s="1"/>
      <c r="C20" s="1"/>
      <c r="D20" s="1"/>
      <c r="E20" s="1"/>
      <c r="F20" s="1"/>
      <c r="G20" s="1"/>
      <c r="H20" s="26"/>
      <c r="I20" s="28"/>
      <c r="K20" s="28"/>
    </row>
    <row r="21" spans="1:11" x14ac:dyDescent="0.35">
      <c r="A21" s="1"/>
      <c r="B21" s="1" t="s">
        <v>36</v>
      </c>
      <c r="C21" s="1"/>
      <c r="D21" s="1"/>
      <c r="E21" s="1"/>
      <c r="F21" s="1"/>
      <c r="G21" s="1"/>
      <c r="H21" s="26"/>
      <c r="I21" s="27">
        <v>4566631</v>
      </c>
      <c r="J21" s="12">
        <f t="shared" ref="J21:J31" si="1">+K21-I21</f>
        <v>-3642631</v>
      </c>
      <c r="K21" s="27">
        <v>924000</v>
      </c>
    </row>
    <row r="22" spans="1:11" x14ac:dyDescent="0.35">
      <c r="A22" s="1"/>
      <c r="B22" s="1" t="s">
        <v>69</v>
      </c>
      <c r="C22" s="1"/>
      <c r="D22" s="1"/>
      <c r="E22" s="1"/>
      <c r="F22" s="1"/>
      <c r="G22" s="1"/>
      <c r="H22" s="26"/>
      <c r="I22" s="28">
        <v>121556362</v>
      </c>
      <c r="J22" s="12">
        <f t="shared" si="1"/>
        <v>-4700098</v>
      </c>
      <c r="K22" s="27">
        <v>116856264</v>
      </c>
    </row>
    <row r="23" spans="1:11" x14ac:dyDescent="0.35">
      <c r="A23" s="1"/>
      <c r="B23" s="1" t="s">
        <v>28</v>
      </c>
      <c r="C23" s="1"/>
      <c r="D23" s="1"/>
      <c r="E23" s="1"/>
      <c r="F23" s="1"/>
      <c r="G23" s="1"/>
      <c r="H23" s="26"/>
      <c r="I23" s="28">
        <v>31755845</v>
      </c>
      <c r="J23" s="12">
        <f t="shared" si="1"/>
        <v>553381</v>
      </c>
      <c r="K23" s="28">
        <v>32309226</v>
      </c>
    </row>
    <row r="24" spans="1:11" x14ac:dyDescent="0.35">
      <c r="A24" s="1"/>
      <c r="B24" s="1" t="s">
        <v>37</v>
      </c>
      <c r="C24" s="1"/>
      <c r="D24" s="1"/>
      <c r="E24" s="1"/>
      <c r="F24" s="1"/>
      <c r="G24" s="1"/>
      <c r="H24" s="26"/>
      <c r="I24" s="28">
        <v>11734118</v>
      </c>
      <c r="J24" s="12">
        <f t="shared" si="1"/>
        <v>-4631907</v>
      </c>
      <c r="K24" s="28">
        <v>7102211</v>
      </c>
    </row>
    <row r="25" spans="1:11" x14ac:dyDescent="0.35">
      <c r="A25" s="1"/>
      <c r="B25" s="1" t="s">
        <v>38</v>
      </c>
      <c r="C25" s="1"/>
      <c r="D25" s="1"/>
      <c r="E25" s="1"/>
      <c r="F25" s="1"/>
      <c r="G25" s="1"/>
      <c r="H25" s="26"/>
      <c r="I25" s="28">
        <v>185625361</v>
      </c>
      <c r="J25" s="12">
        <f t="shared" si="1"/>
        <v>-1204412</v>
      </c>
      <c r="K25" s="28">
        <v>184420949</v>
      </c>
    </row>
    <row r="26" spans="1:11" x14ac:dyDescent="0.35">
      <c r="A26" s="1"/>
      <c r="B26" s="1" t="s">
        <v>39</v>
      </c>
      <c r="C26" s="1"/>
      <c r="D26" s="1"/>
      <c r="E26" s="1"/>
      <c r="F26" s="1"/>
      <c r="G26" s="1"/>
      <c r="H26" s="26"/>
      <c r="I26" s="28">
        <v>12118721</v>
      </c>
      <c r="J26" s="12">
        <f t="shared" si="1"/>
        <v>6311070</v>
      </c>
      <c r="K26" s="28">
        <v>18429791</v>
      </c>
    </row>
    <row r="27" spans="1:11" x14ac:dyDescent="0.35">
      <c r="A27" s="1"/>
      <c r="B27" s="1" t="s">
        <v>40</v>
      </c>
      <c r="C27" s="1"/>
      <c r="D27" s="1"/>
      <c r="E27" s="1"/>
      <c r="F27" s="1"/>
      <c r="G27" s="1"/>
      <c r="H27" s="26"/>
      <c r="I27" s="28">
        <v>36408564</v>
      </c>
      <c r="J27" s="12">
        <f t="shared" si="1"/>
        <v>1633884</v>
      </c>
      <c r="K27" s="28">
        <v>38042448</v>
      </c>
    </row>
    <row r="28" spans="1:11" x14ac:dyDescent="0.35">
      <c r="A28" s="1"/>
      <c r="B28" s="1" t="s">
        <v>41</v>
      </c>
      <c r="C28" s="1"/>
      <c r="D28" s="1"/>
      <c r="E28" s="1"/>
      <c r="F28" s="1"/>
      <c r="G28" s="1"/>
      <c r="H28" s="26"/>
      <c r="I28" s="28">
        <v>923486</v>
      </c>
      <c r="J28" s="12">
        <f t="shared" si="1"/>
        <v>-700012</v>
      </c>
      <c r="K28" s="28">
        <v>223474</v>
      </c>
    </row>
    <row r="29" spans="1:11" x14ac:dyDescent="0.35">
      <c r="A29" s="1"/>
      <c r="B29" s="1" t="s">
        <v>42</v>
      </c>
      <c r="C29" s="1"/>
      <c r="D29" s="1"/>
      <c r="E29" s="1"/>
      <c r="F29" s="1"/>
      <c r="G29" s="1"/>
      <c r="H29" s="26"/>
      <c r="I29" s="30">
        <v>766133</v>
      </c>
      <c r="J29" s="12">
        <f t="shared" si="1"/>
        <v>36833</v>
      </c>
      <c r="K29" s="30">
        <v>802966</v>
      </c>
    </row>
    <row r="30" spans="1:11" x14ac:dyDescent="0.35">
      <c r="A30" s="1"/>
      <c r="B30" s="1"/>
      <c r="C30" s="1"/>
      <c r="D30" s="1"/>
      <c r="E30" s="1"/>
      <c r="F30" s="1" t="s">
        <v>43</v>
      </c>
      <c r="G30" s="1"/>
      <c r="H30" s="26"/>
      <c r="I30" s="18">
        <f>SUM(I21:I29)</f>
        <v>405455221</v>
      </c>
      <c r="J30" s="12">
        <f t="shared" si="1"/>
        <v>-6343892</v>
      </c>
      <c r="K30" s="18">
        <f>SUM(K21:K29)</f>
        <v>399111329</v>
      </c>
    </row>
    <row r="31" spans="1:11" x14ac:dyDescent="0.35">
      <c r="A31" s="1"/>
      <c r="B31" s="1"/>
      <c r="C31" s="1"/>
      <c r="D31" s="1"/>
      <c r="E31" s="1"/>
      <c r="F31" s="24" t="s">
        <v>44</v>
      </c>
      <c r="G31" s="24"/>
      <c r="H31" s="31"/>
      <c r="I31" s="32">
        <f>+I18+I30</f>
        <v>812179905</v>
      </c>
      <c r="J31" s="12">
        <f t="shared" si="1"/>
        <v>17045694.819999933</v>
      </c>
      <c r="K31" s="32">
        <f>+K18+K30</f>
        <v>829225599.81999993</v>
      </c>
    </row>
    <row r="32" spans="1:11" x14ac:dyDescent="0.35">
      <c r="A32" s="1"/>
      <c r="B32" s="1"/>
      <c r="C32" s="1"/>
      <c r="D32" s="1"/>
      <c r="E32" s="1"/>
      <c r="F32" s="1"/>
      <c r="G32" s="1"/>
      <c r="H32" s="26"/>
      <c r="I32" s="33"/>
      <c r="K32" s="33"/>
    </row>
    <row r="33" spans="1:11" x14ac:dyDescent="0.35">
      <c r="A33" s="24" t="s">
        <v>45</v>
      </c>
      <c r="B33" s="1"/>
      <c r="C33" s="1"/>
      <c r="D33" s="1"/>
      <c r="E33" s="1"/>
      <c r="F33" s="1"/>
      <c r="G33" s="1"/>
      <c r="H33" s="26"/>
      <c r="I33" s="34"/>
      <c r="K33" s="34"/>
    </row>
    <row r="34" spans="1:11" x14ac:dyDescent="0.35">
      <c r="A34" s="1" t="s">
        <v>46</v>
      </c>
      <c r="B34" s="1"/>
      <c r="C34" s="1"/>
      <c r="D34" s="1"/>
      <c r="E34" s="1"/>
      <c r="F34" s="1"/>
      <c r="G34" s="1"/>
      <c r="H34" s="26"/>
      <c r="I34" s="35"/>
      <c r="K34" s="35"/>
    </row>
    <row r="35" spans="1:11" x14ac:dyDescent="0.35">
      <c r="A35" s="1"/>
      <c r="B35" s="1" t="s">
        <v>47</v>
      </c>
      <c r="C35" s="1"/>
      <c r="D35" s="1"/>
      <c r="E35" s="1"/>
      <c r="F35" s="1"/>
      <c r="G35" s="1"/>
      <c r="H35" s="26"/>
      <c r="I35" s="27">
        <v>87605008</v>
      </c>
      <c r="J35" s="12">
        <f t="shared" ref="J35:J42" si="2">+K35-I35</f>
        <v>9121969</v>
      </c>
      <c r="K35" s="27">
        <v>96726977</v>
      </c>
    </row>
    <row r="36" spans="1:11" x14ac:dyDescent="0.35">
      <c r="A36" s="1"/>
      <c r="B36" s="1" t="s">
        <v>48</v>
      </c>
      <c r="C36" s="1"/>
      <c r="D36" s="1"/>
      <c r="E36" s="1"/>
      <c r="F36" s="1"/>
      <c r="G36" s="1"/>
      <c r="H36" s="26"/>
      <c r="I36" s="28">
        <v>5124766</v>
      </c>
      <c r="J36" s="12">
        <f t="shared" si="2"/>
        <v>1163828</v>
      </c>
      <c r="K36" s="28">
        <v>6288594</v>
      </c>
    </row>
    <row r="37" spans="1:11" x14ac:dyDescent="0.35">
      <c r="A37" s="1"/>
      <c r="B37" s="1" t="s">
        <v>49</v>
      </c>
      <c r="C37" s="1"/>
      <c r="D37" s="1"/>
      <c r="E37" s="1"/>
      <c r="F37" s="1"/>
      <c r="G37" s="1"/>
      <c r="H37" s="26"/>
      <c r="I37" s="28">
        <v>27431212</v>
      </c>
      <c r="J37" s="12">
        <f t="shared" si="2"/>
        <v>-13550282</v>
      </c>
      <c r="K37" s="28">
        <v>13880930</v>
      </c>
    </row>
    <row r="38" spans="1:11" x14ac:dyDescent="0.35">
      <c r="A38" s="1"/>
      <c r="B38" s="1" t="s">
        <v>50</v>
      </c>
      <c r="D38" s="1"/>
      <c r="E38" s="1"/>
      <c r="F38" s="1"/>
      <c r="G38" s="1"/>
      <c r="H38" s="26"/>
      <c r="I38" s="28">
        <v>20640877</v>
      </c>
      <c r="J38" s="12">
        <f t="shared" si="2"/>
        <v>-133359</v>
      </c>
      <c r="K38" s="28">
        <v>20507518</v>
      </c>
    </row>
    <row r="39" spans="1:11" x14ac:dyDescent="0.35">
      <c r="A39" s="1"/>
      <c r="B39" s="1" t="s">
        <v>51</v>
      </c>
      <c r="C39" s="1"/>
      <c r="D39" s="1"/>
      <c r="E39" s="1"/>
      <c r="F39" s="1"/>
      <c r="G39" s="1"/>
      <c r="H39" s="26"/>
      <c r="I39" s="28">
        <v>188458556</v>
      </c>
      <c r="J39" s="12">
        <f t="shared" si="2"/>
        <v>25626066</v>
      </c>
      <c r="K39" s="28">
        <v>214084622</v>
      </c>
    </row>
    <row r="40" spans="1:11" x14ac:dyDescent="0.35">
      <c r="A40" s="1"/>
      <c r="B40" s="1" t="s">
        <v>52</v>
      </c>
      <c r="C40" s="1"/>
      <c r="D40" s="1"/>
      <c r="E40" s="1"/>
      <c r="F40" s="1"/>
      <c r="G40" s="1"/>
      <c r="H40" s="26"/>
      <c r="I40" s="28">
        <v>2145403</v>
      </c>
      <c r="J40" s="12">
        <f t="shared" si="2"/>
        <v>4293966</v>
      </c>
      <c r="K40" s="28">
        <v>6439369</v>
      </c>
    </row>
    <row r="41" spans="1:11" x14ac:dyDescent="0.35">
      <c r="A41" s="1"/>
      <c r="B41" s="1" t="s">
        <v>33</v>
      </c>
      <c r="C41" s="1"/>
      <c r="D41" s="1"/>
      <c r="E41" s="1"/>
      <c r="F41" s="1"/>
      <c r="G41" s="1"/>
      <c r="H41" s="26"/>
      <c r="I41" s="18">
        <v>1136987</v>
      </c>
      <c r="J41" s="12">
        <f t="shared" si="2"/>
        <v>309965</v>
      </c>
      <c r="K41" s="18">
        <v>1446952</v>
      </c>
    </row>
    <row r="42" spans="1:11" x14ac:dyDescent="0.35">
      <c r="A42" s="1"/>
      <c r="B42" s="1"/>
      <c r="C42" s="1"/>
      <c r="D42" s="1"/>
      <c r="E42" s="1"/>
      <c r="F42" s="1" t="s">
        <v>53</v>
      </c>
      <c r="G42" s="1"/>
      <c r="H42" s="26"/>
      <c r="I42" s="18">
        <f>SUM(I35:I41)</f>
        <v>332542809</v>
      </c>
      <c r="J42" s="12">
        <f t="shared" si="2"/>
        <v>26832153</v>
      </c>
      <c r="K42" s="18">
        <f>SUM(K35:K41)</f>
        <v>359374962</v>
      </c>
    </row>
    <row r="43" spans="1:11" x14ac:dyDescent="0.35">
      <c r="A43" s="1"/>
      <c r="B43" s="1"/>
      <c r="C43" s="1"/>
      <c r="D43" s="1"/>
      <c r="E43" s="1"/>
      <c r="F43" s="1"/>
      <c r="G43" s="1"/>
      <c r="H43" s="26"/>
      <c r="I43" s="18"/>
      <c r="K43" s="18"/>
    </row>
    <row r="44" spans="1:11" x14ac:dyDescent="0.35">
      <c r="A44" s="1" t="s">
        <v>54</v>
      </c>
      <c r="B44" s="1"/>
      <c r="C44" s="1"/>
      <c r="D44" s="1"/>
      <c r="E44" s="1"/>
      <c r="F44" s="1"/>
      <c r="G44" s="1"/>
      <c r="H44" s="26"/>
      <c r="I44" s="18"/>
      <c r="K44" s="18"/>
    </row>
    <row r="45" spans="1:11" x14ac:dyDescent="0.35">
      <c r="A45" s="1"/>
      <c r="B45" s="1" t="s">
        <v>55</v>
      </c>
      <c r="C45" s="1"/>
      <c r="D45" s="1"/>
      <c r="E45" s="1"/>
      <c r="F45" s="1"/>
      <c r="G45" s="1"/>
      <c r="H45" s="26"/>
      <c r="I45" s="27">
        <v>113607031</v>
      </c>
      <c r="J45" s="12">
        <f t="shared" ref="J45:J52" si="3">+K45-I45</f>
        <v>-11985748</v>
      </c>
      <c r="K45" s="27">
        <v>101621283</v>
      </c>
    </row>
    <row r="46" spans="1:11" x14ac:dyDescent="0.35">
      <c r="A46" s="1"/>
      <c r="B46" s="1" t="s">
        <v>48</v>
      </c>
      <c r="C46" s="1"/>
      <c r="D46" s="1"/>
      <c r="E46" s="1"/>
      <c r="F46" s="1"/>
      <c r="G46" s="1"/>
      <c r="H46" s="26"/>
      <c r="I46" s="28">
        <v>29412729</v>
      </c>
      <c r="J46" s="12">
        <f t="shared" si="3"/>
        <v>5924243</v>
      </c>
      <c r="K46" s="28">
        <v>35336972</v>
      </c>
    </row>
    <row r="47" spans="1:11" x14ac:dyDescent="0.35">
      <c r="A47" s="1"/>
      <c r="B47" s="1" t="s">
        <v>49</v>
      </c>
      <c r="C47" s="1"/>
      <c r="D47" s="1"/>
      <c r="E47" s="1"/>
      <c r="F47" s="1"/>
      <c r="G47" s="1"/>
      <c r="H47" s="26"/>
      <c r="I47" s="28">
        <v>72076329</v>
      </c>
      <c r="J47" s="12">
        <f t="shared" si="3"/>
        <v>-3763118</v>
      </c>
      <c r="K47" s="28">
        <v>68313211</v>
      </c>
    </row>
    <row r="48" spans="1:11" x14ac:dyDescent="0.35">
      <c r="A48" s="1"/>
      <c r="B48" s="1" t="s">
        <v>50</v>
      </c>
      <c r="C48" s="1"/>
      <c r="D48" s="1"/>
      <c r="E48" s="1"/>
      <c r="F48" s="1"/>
      <c r="G48" s="1"/>
      <c r="H48" s="26"/>
      <c r="I48" s="28">
        <v>13005999</v>
      </c>
      <c r="J48" s="12">
        <f t="shared" si="3"/>
        <v>3594435</v>
      </c>
      <c r="K48" s="28">
        <v>16600434</v>
      </c>
    </row>
    <row r="49" spans="1:11" x14ac:dyDescent="0.35">
      <c r="A49" s="1"/>
      <c r="B49" s="1" t="s">
        <v>56</v>
      </c>
      <c r="C49" s="1"/>
      <c r="D49" s="1"/>
      <c r="E49" s="1"/>
      <c r="F49" s="1"/>
      <c r="G49" s="1"/>
      <c r="H49" s="26"/>
      <c r="I49" s="28">
        <v>17772129</v>
      </c>
      <c r="J49" s="12">
        <f t="shared" si="3"/>
        <v>567472</v>
      </c>
      <c r="K49" s="28">
        <v>18339601</v>
      </c>
    </row>
    <row r="50" spans="1:11" x14ac:dyDescent="0.35">
      <c r="A50" s="1"/>
      <c r="B50" s="1" t="s">
        <v>41</v>
      </c>
      <c r="C50" s="1"/>
      <c r="D50" s="1"/>
      <c r="E50" s="1"/>
      <c r="F50" s="1"/>
      <c r="G50" s="1"/>
      <c r="H50" s="26"/>
      <c r="I50" s="30">
        <v>4308339</v>
      </c>
      <c r="J50" s="12">
        <f t="shared" si="3"/>
        <v>-2281922</v>
      </c>
      <c r="K50" s="30">
        <v>2026417</v>
      </c>
    </row>
    <row r="51" spans="1:11" x14ac:dyDescent="0.35">
      <c r="A51" s="1"/>
      <c r="B51" s="1"/>
      <c r="C51" s="1"/>
      <c r="D51" s="1"/>
      <c r="E51" s="1"/>
      <c r="F51" s="1" t="s">
        <v>57</v>
      </c>
      <c r="G51" s="1"/>
      <c r="H51" s="26"/>
      <c r="I51" s="18">
        <f>SUM(I45:I50)</f>
        <v>250182556</v>
      </c>
      <c r="J51" s="12">
        <f t="shared" si="3"/>
        <v>-7944638</v>
      </c>
      <c r="K51" s="18">
        <f>SUM(K45:K50)</f>
        <v>242237918</v>
      </c>
    </row>
    <row r="52" spans="1:11" x14ac:dyDescent="0.35">
      <c r="A52" s="1"/>
      <c r="B52" s="1"/>
      <c r="C52" s="1"/>
      <c r="D52" s="1"/>
      <c r="E52" s="1"/>
      <c r="F52" s="1" t="s">
        <v>58</v>
      </c>
      <c r="G52" s="1"/>
      <c r="H52" s="26"/>
      <c r="I52" s="18">
        <f>+I42+I51</f>
        <v>582725365</v>
      </c>
      <c r="J52" s="12">
        <f t="shared" si="3"/>
        <v>18887515</v>
      </c>
      <c r="K52" s="18">
        <f>+K42+K51</f>
        <v>601612880</v>
      </c>
    </row>
    <row r="53" spans="1:11" x14ac:dyDescent="0.35">
      <c r="A53" s="1"/>
      <c r="B53" s="1"/>
      <c r="C53" s="1"/>
      <c r="D53" s="1"/>
      <c r="E53" s="1"/>
      <c r="F53" s="1"/>
      <c r="G53" s="1"/>
      <c r="H53" s="26"/>
      <c r="I53" s="18"/>
      <c r="K53" s="18"/>
    </row>
    <row r="54" spans="1:11" x14ac:dyDescent="0.35">
      <c r="A54" s="1" t="s">
        <v>59</v>
      </c>
      <c r="B54" s="1"/>
      <c r="C54" s="1"/>
      <c r="D54" s="1"/>
      <c r="E54" s="1"/>
      <c r="F54" s="1"/>
      <c r="G54" s="1"/>
      <c r="H54" s="26"/>
      <c r="I54" s="28"/>
      <c r="K54" s="28"/>
    </row>
    <row r="55" spans="1:11" x14ac:dyDescent="0.35">
      <c r="A55" s="1"/>
      <c r="B55" s="1" t="s">
        <v>60</v>
      </c>
      <c r="C55" s="1"/>
      <c r="D55" s="1"/>
      <c r="E55" s="1"/>
      <c r="F55" s="1"/>
      <c r="G55" s="1"/>
      <c r="H55" s="26"/>
      <c r="I55" s="27">
        <v>119389833</v>
      </c>
      <c r="J55" s="12">
        <f t="shared" ref="J55:J64" si="4">+K55-I55</f>
        <v>2000</v>
      </c>
      <c r="K55" s="28">
        <v>119391833</v>
      </c>
    </row>
    <row r="56" spans="1:11" x14ac:dyDescent="0.35">
      <c r="A56" s="1"/>
      <c r="B56" s="1" t="s">
        <v>61</v>
      </c>
      <c r="C56" s="1"/>
      <c r="D56" s="1"/>
      <c r="E56" s="1"/>
      <c r="F56" s="1"/>
      <c r="G56" s="1"/>
      <c r="H56" s="26"/>
      <c r="I56" s="28">
        <v>169574</v>
      </c>
      <c r="J56" s="12">
        <f t="shared" si="4"/>
        <v>0</v>
      </c>
      <c r="K56" s="28">
        <v>169574</v>
      </c>
    </row>
    <row r="57" spans="1:11" x14ac:dyDescent="0.35">
      <c r="A57" s="1"/>
      <c r="B57" s="1" t="s">
        <v>18</v>
      </c>
      <c r="C57" s="1"/>
      <c r="D57" s="1"/>
      <c r="E57" s="1"/>
      <c r="F57" s="1"/>
      <c r="G57" s="1"/>
      <c r="H57" s="1"/>
      <c r="I57" s="28">
        <v>5760243</v>
      </c>
      <c r="J57" s="12">
        <f t="shared" si="4"/>
        <v>-219336</v>
      </c>
      <c r="K57" s="28">
        <v>5540907</v>
      </c>
    </row>
    <row r="58" spans="1:11" x14ac:dyDescent="0.35">
      <c r="A58" s="1"/>
      <c r="B58" s="1" t="s">
        <v>62</v>
      </c>
      <c r="C58" s="1"/>
      <c r="D58" s="1"/>
      <c r="E58" s="1"/>
      <c r="F58" s="1"/>
      <c r="G58" s="1"/>
      <c r="H58" s="1"/>
      <c r="I58" s="28">
        <v>56160201</v>
      </c>
      <c r="J58" s="12">
        <f t="shared" si="4"/>
        <v>0</v>
      </c>
      <c r="K58" s="28">
        <v>56160201</v>
      </c>
    </row>
    <row r="59" spans="1:11" x14ac:dyDescent="0.35">
      <c r="A59" s="1"/>
      <c r="B59" s="1" t="s">
        <v>63</v>
      </c>
      <c r="C59" s="1"/>
      <c r="D59" s="1"/>
      <c r="E59" s="1"/>
      <c r="F59" s="1"/>
      <c r="G59" s="1"/>
      <c r="H59" s="1"/>
      <c r="I59" s="28">
        <v>14416396</v>
      </c>
      <c r="J59" s="12">
        <f t="shared" si="4"/>
        <v>-9217877</v>
      </c>
      <c r="K59" s="28">
        <v>5198519</v>
      </c>
    </row>
    <row r="60" spans="1:11" x14ac:dyDescent="0.35">
      <c r="A60" s="1"/>
      <c r="B60" s="1" t="s">
        <v>64</v>
      </c>
      <c r="C60" s="1"/>
      <c r="D60" s="1"/>
      <c r="E60" s="1"/>
      <c r="F60" s="1"/>
      <c r="G60" s="1"/>
      <c r="H60" s="1"/>
      <c r="I60" s="28">
        <v>-12197629</v>
      </c>
      <c r="J60" s="12">
        <f t="shared" si="4"/>
        <v>4408557</v>
      </c>
      <c r="K60" s="28">
        <v>-7789072</v>
      </c>
    </row>
    <row r="61" spans="1:11" x14ac:dyDescent="0.35">
      <c r="A61" s="1"/>
      <c r="B61" s="1" t="s">
        <v>65</v>
      </c>
      <c r="C61" s="1"/>
      <c r="D61" s="1"/>
      <c r="E61" s="1"/>
      <c r="F61" s="1"/>
      <c r="G61" s="1"/>
      <c r="H61" s="1"/>
      <c r="I61" s="28">
        <v>41661771</v>
      </c>
      <c r="J61" s="12">
        <f t="shared" si="4"/>
        <v>3769286.0000000075</v>
      </c>
      <c r="K61" s="28">
        <f>48940757.82-3509700.81999999</f>
        <v>45431057.000000007</v>
      </c>
    </row>
    <row r="62" spans="1:11" x14ac:dyDescent="0.35">
      <c r="A62" s="1"/>
      <c r="B62" s="1" t="s">
        <v>66</v>
      </c>
      <c r="C62" s="1"/>
      <c r="D62" s="1"/>
      <c r="E62" s="1"/>
      <c r="F62" s="1"/>
      <c r="G62" s="1"/>
      <c r="H62" s="1"/>
      <c r="I62" s="30">
        <f>+'ER BVEV'!J25</f>
        <v>4094151</v>
      </c>
      <c r="J62" s="12">
        <f t="shared" si="4"/>
        <v>-584450.18000000715</v>
      </c>
      <c r="K62" s="30">
        <v>3509700.8199999928</v>
      </c>
    </row>
    <row r="63" spans="1:11" x14ac:dyDescent="0.35">
      <c r="A63" s="1"/>
      <c r="B63" s="1"/>
      <c r="C63" s="1"/>
      <c r="D63" s="1"/>
      <c r="E63" s="1"/>
      <c r="F63" s="1" t="s">
        <v>67</v>
      </c>
      <c r="G63" s="1"/>
      <c r="H63" s="1"/>
      <c r="I63" s="36">
        <f>SUM(I55:I62)</f>
        <v>229454540</v>
      </c>
      <c r="J63" s="12">
        <f t="shared" si="4"/>
        <v>-1841820.1800000072</v>
      </c>
      <c r="K63" s="36">
        <f>SUM(K55:K62)</f>
        <v>227612719.81999999</v>
      </c>
    </row>
    <row r="64" spans="1:11" x14ac:dyDescent="0.35">
      <c r="A64" s="1"/>
      <c r="B64" s="1"/>
      <c r="C64" s="1"/>
      <c r="D64" s="1"/>
      <c r="E64" s="1"/>
      <c r="F64" s="1" t="s">
        <v>68</v>
      </c>
      <c r="G64" s="1"/>
      <c r="H64" s="1"/>
      <c r="I64" s="32">
        <f>+I52+I63</f>
        <v>812179905</v>
      </c>
      <c r="J64" s="12">
        <f t="shared" si="4"/>
        <v>17045694.819999933</v>
      </c>
      <c r="K64" s="32">
        <f>+K52+K63</f>
        <v>829225599.81999993</v>
      </c>
    </row>
    <row r="65" spans="7:11" ht="6.65" customHeight="1" x14ac:dyDescent="0.35"/>
    <row r="66" spans="7:11" x14ac:dyDescent="0.35">
      <c r="I66" s="12">
        <f>+I64-I31</f>
        <v>0</v>
      </c>
      <c r="K66" s="12">
        <f>+K64-K31</f>
        <v>0</v>
      </c>
    </row>
    <row r="68" spans="7:11" x14ac:dyDescent="0.35">
      <c r="G68" t="s">
        <v>20</v>
      </c>
      <c r="I68" t="s">
        <v>21</v>
      </c>
      <c r="K68" t="s">
        <v>21</v>
      </c>
    </row>
    <row r="69" spans="7:11" x14ac:dyDescent="0.35">
      <c r="G69" t="s">
        <v>22</v>
      </c>
      <c r="I69" t="s">
        <v>23</v>
      </c>
      <c r="K69" t="s">
        <v>23</v>
      </c>
    </row>
    <row r="74" spans="7:11" x14ac:dyDescent="0.35">
      <c r="I74" s="37"/>
      <c r="K74" s="37"/>
    </row>
  </sheetData>
  <pageMargins left="0.7" right="0.7" top="0.75" bottom="0.75" header="0.3" footer="0.3"/>
  <ignoredErrors>
    <ignoredError sqref="J11:J6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N35"/>
  <sheetViews>
    <sheetView showGridLines="0" tabSelected="1" topLeftCell="A14" zoomScale="80" zoomScaleNormal="80" workbookViewId="0">
      <selection activeCell="J33" sqref="J33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  <col min="11" max="11" width="12.6328125" hidden="1" customWidth="1"/>
    <col min="12" max="12" width="14.08984375" hidden="1" customWidth="1"/>
    <col min="14" max="14" width="13.08984375" bestFit="1" customWidth="1"/>
  </cols>
  <sheetData>
    <row r="1" spans="1:12" x14ac:dyDescent="0.35">
      <c r="G1" t="s">
        <v>0</v>
      </c>
    </row>
    <row r="2" spans="1:12" x14ac:dyDescent="0.35">
      <c r="G2" t="s">
        <v>1</v>
      </c>
    </row>
    <row r="3" spans="1:12" x14ac:dyDescent="0.35">
      <c r="G3" t="s">
        <v>2</v>
      </c>
    </row>
    <row r="4" spans="1:12" x14ac:dyDescent="0.35">
      <c r="G4" t="s">
        <v>72</v>
      </c>
    </row>
    <row r="5" spans="1:12" x14ac:dyDescent="0.35">
      <c r="B5" s="1"/>
      <c r="C5" s="1"/>
      <c r="D5" s="1"/>
      <c r="E5" s="1"/>
      <c r="F5" s="1"/>
      <c r="G5" s="2" t="s">
        <v>3</v>
      </c>
      <c r="H5" s="3"/>
      <c r="I5" s="3"/>
      <c r="J5" s="3"/>
      <c r="L5" s="3"/>
    </row>
    <row r="6" spans="1:12" x14ac:dyDescent="0.35">
      <c r="B6" s="1"/>
      <c r="C6" s="1"/>
      <c r="D6" s="1"/>
      <c r="E6" s="1"/>
      <c r="F6" s="1"/>
      <c r="G6" s="2"/>
      <c r="H6" s="3"/>
      <c r="I6" s="3"/>
      <c r="J6" s="3"/>
      <c r="L6" s="3"/>
    </row>
    <row r="7" spans="1:12" x14ac:dyDescent="0.35">
      <c r="A7" s="2" t="s">
        <v>3</v>
      </c>
      <c r="B7" s="2"/>
      <c r="C7" s="4"/>
      <c r="D7" s="4"/>
      <c r="E7" s="4"/>
      <c r="F7" s="4"/>
      <c r="G7" s="4"/>
      <c r="H7" s="5"/>
      <c r="I7" s="5"/>
      <c r="J7" s="5">
        <v>2025</v>
      </c>
      <c r="L7" s="5">
        <v>2024</v>
      </c>
    </row>
    <row r="8" spans="1:12" x14ac:dyDescent="0.35">
      <c r="A8" s="6"/>
      <c r="C8" s="4"/>
      <c r="D8" s="4"/>
      <c r="E8" s="4"/>
      <c r="F8" s="4"/>
      <c r="G8" s="4"/>
      <c r="H8" s="7"/>
      <c r="I8" s="7"/>
      <c r="J8" s="5" t="s">
        <v>73</v>
      </c>
      <c r="L8" s="5" t="s">
        <v>70</v>
      </c>
    </row>
    <row r="9" spans="1:12" x14ac:dyDescent="0.35">
      <c r="A9" s="8" t="s">
        <v>4</v>
      </c>
      <c r="B9" s="9"/>
      <c r="C9" s="9"/>
      <c r="D9" s="9"/>
      <c r="E9" s="9"/>
      <c r="F9" s="9"/>
      <c r="G9" s="9"/>
      <c r="H9" s="10"/>
      <c r="I9" s="10"/>
      <c r="J9" s="11">
        <v>196935041</v>
      </c>
      <c r="K9" s="12">
        <f>+J9-L9</f>
        <v>-253499694</v>
      </c>
      <c r="L9" s="11">
        <v>450434735</v>
      </c>
    </row>
    <row r="10" spans="1:12" x14ac:dyDescent="0.35">
      <c r="A10" s="9" t="s">
        <v>5</v>
      </c>
      <c r="B10" s="9"/>
      <c r="C10" s="9"/>
      <c r="D10" s="9"/>
      <c r="E10" s="9"/>
      <c r="F10" s="9"/>
      <c r="G10" s="9"/>
      <c r="H10" s="10"/>
      <c r="I10" s="10"/>
      <c r="J10" s="13">
        <v>-151880700</v>
      </c>
      <c r="K10" s="12">
        <f>+J10-L10</f>
        <v>201421572</v>
      </c>
      <c r="L10" s="13">
        <v>-353302272</v>
      </c>
    </row>
    <row r="11" spans="1:12" x14ac:dyDescent="0.35">
      <c r="A11" s="9" t="s">
        <v>6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45054341</v>
      </c>
      <c r="K11" s="12">
        <f>+J11-L11</f>
        <v>-52078122</v>
      </c>
      <c r="L11" s="14">
        <f>SUM(L9:L10)</f>
        <v>97132463</v>
      </c>
    </row>
    <row r="12" spans="1:12" x14ac:dyDescent="0.35">
      <c r="A12" s="9" t="s">
        <v>7</v>
      </c>
      <c r="B12" s="9"/>
      <c r="C12" s="9"/>
      <c r="D12" s="9"/>
      <c r="E12" s="9"/>
      <c r="F12" s="9"/>
      <c r="G12" s="9"/>
      <c r="H12" s="10"/>
      <c r="I12" s="10"/>
      <c r="J12" s="15"/>
      <c r="L12" s="15"/>
    </row>
    <row r="13" spans="1:12" x14ac:dyDescent="0.35">
      <c r="A13" s="9"/>
      <c r="B13" s="9" t="s">
        <v>8</v>
      </c>
      <c r="C13" s="9"/>
      <c r="D13" s="9"/>
      <c r="E13" s="9"/>
      <c r="F13" s="9"/>
      <c r="G13" s="9"/>
      <c r="H13" s="10"/>
      <c r="I13" s="10"/>
      <c r="J13" s="14">
        <v>-9093040</v>
      </c>
      <c r="K13" s="12">
        <f t="shared" ref="K13:K25" si="0">+J13-L13</f>
        <v>15359410</v>
      </c>
      <c r="L13" s="14">
        <v>-24452450</v>
      </c>
    </row>
    <row r="14" spans="1:12" x14ac:dyDescent="0.35">
      <c r="A14" s="9"/>
      <c r="B14" s="9" t="s">
        <v>9</v>
      </c>
      <c r="C14" s="9"/>
      <c r="D14" s="9"/>
      <c r="E14" s="9"/>
      <c r="F14" s="9"/>
      <c r="G14" s="9"/>
      <c r="H14" s="10"/>
      <c r="I14" s="10"/>
      <c r="J14" s="14">
        <v>-2296558</v>
      </c>
      <c r="K14" s="12">
        <f t="shared" si="0"/>
        <v>3624208</v>
      </c>
      <c r="L14" s="14">
        <v>-5920766</v>
      </c>
    </row>
    <row r="15" spans="1:12" x14ac:dyDescent="0.35">
      <c r="A15" s="9"/>
      <c r="B15" s="9" t="s">
        <v>10</v>
      </c>
      <c r="C15" s="9"/>
      <c r="D15" s="9"/>
      <c r="E15" s="9"/>
      <c r="F15" s="9"/>
      <c r="G15" s="9"/>
      <c r="H15" s="10"/>
      <c r="I15" s="10"/>
      <c r="J15" s="14">
        <v>-9162165</v>
      </c>
      <c r="K15" s="12">
        <f t="shared" si="0"/>
        <v>15428333</v>
      </c>
      <c r="L15" s="14">
        <v>-24590498</v>
      </c>
    </row>
    <row r="16" spans="1:12" x14ac:dyDescent="0.35">
      <c r="A16" s="9"/>
      <c r="B16" s="9" t="s">
        <v>11</v>
      </c>
      <c r="C16" s="9"/>
      <c r="D16" s="9"/>
      <c r="E16" s="9"/>
      <c r="F16" s="9"/>
      <c r="G16" s="9"/>
      <c r="H16" s="10"/>
      <c r="I16" s="10"/>
      <c r="J16" s="16">
        <v>-2736578</v>
      </c>
      <c r="K16" s="12">
        <f t="shared" si="0"/>
        <v>3590850</v>
      </c>
      <c r="L16" s="16">
        <v>-6327428</v>
      </c>
    </row>
    <row r="17" spans="1:14" x14ac:dyDescent="0.35">
      <c r="A17" s="4" t="s">
        <v>12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21766000</v>
      </c>
      <c r="K17" s="12">
        <f t="shared" si="0"/>
        <v>-14075321</v>
      </c>
      <c r="L17" s="14">
        <f>SUM(L11:L16)</f>
        <v>35841321</v>
      </c>
    </row>
    <row r="18" spans="1:14" x14ac:dyDescent="0.35">
      <c r="A18" s="9" t="s">
        <v>13</v>
      </c>
      <c r="B18" s="9"/>
      <c r="C18" s="9"/>
      <c r="D18" s="9"/>
      <c r="E18" s="9"/>
      <c r="F18" s="9"/>
      <c r="G18" s="9"/>
      <c r="H18" s="10"/>
      <c r="I18" s="10"/>
      <c r="J18" s="17">
        <v>6653660</v>
      </c>
      <c r="K18" s="12">
        <f t="shared" si="0"/>
        <v>-5616018</v>
      </c>
      <c r="L18" s="17">
        <v>12269678</v>
      </c>
    </row>
    <row r="19" spans="1:14" x14ac:dyDescent="0.35">
      <c r="A19" s="9" t="s">
        <v>14</v>
      </c>
      <c r="B19" s="9"/>
      <c r="C19" s="9"/>
      <c r="D19" s="9"/>
      <c r="E19" s="9"/>
      <c r="F19" s="9"/>
      <c r="G19" s="9"/>
      <c r="H19" s="10"/>
      <c r="I19" s="10"/>
      <c r="J19" s="14">
        <v>-21625845</v>
      </c>
      <c r="K19" s="12">
        <f t="shared" si="0"/>
        <v>16880475</v>
      </c>
      <c r="L19" s="14">
        <v>-38506320</v>
      </c>
    </row>
    <row r="20" spans="1:14" x14ac:dyDescent="0.35">
      <c r="A20" s="9" t="s">
        <v>15</v>
      </c>
      <c r="B20" s="9"/>
      <c r="C20" s="9"/>
      <c r="D20" s="9"/>
      <c r="E20" s="9"/>
      <c r="F20" s="9"/>
      <c r="G20" s="9"/>
      <c r="H20" s="10"/>
      <c r="I20" s="10"/>
      <c r="J20" s="18">
        <v>-501119</v>
      </c>
      <c r="K20" s="12">
        <f t="shared" si="0"/>
        <v>1134237</v>
      </c>
      <c r="L20" s="18">
        <v>-1635356</v>
      </c>
    </row>
    <row r="21" spans="1:14" x14ac:dyDescent="0.35">
      <c r="A21" s="4" t="s">
        <v>16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6292696</v>
      </c>
      <c r="K21" s="12">
        <f t="shared" si="0"/>
        <v>-1676627</v>
      </c>
      <c r="L21" s="14">
        <f>SUM(L17:L20)</f>
        <v>7969323</v>
      </c>
    </row>
    <row r="22" spans="1:14" hidden="1" x14ac:dyDescent="0.35">
      <c r="A22" s="9" t="s">
        <v>17</v>
      </c>
      <c r="B22" s="9"/>
      <c r="C22" s="9"/>
      <c r="D22" s="9"/>
      <c r="E22" s="9"/>
      <c r="F22" s="9"/>
      <c r="G22" s="9"/>
      <c r="H22" s="10"/>
      <c r="I22" s="10"/>
      <c r="J22" s="14"/>
      <c r="K22" s="12">
        <f t="shared" si="0"/>
        <v>0</v>
      </c>
      <c r="L22" s="14"/>
    </row>
    <row r="23" spans="1:14" hidden="1" x14ac:dyDescent="0.35">
      <c r="A23" s="9" t="s">
        <v>18</v>
      </c>
      <c r="B23" s="9"/>
      <c r="C23" s="9"/>
      <c r="D23" s="9"/>
      <c r="E23" s="9"/>
      <c r="F23" s="9"/>
      <c r="G23" s="9"/>
      <c r="H23" s="10"/>
      <c r="I23" s="10"/>
      <c r="J23" s="14"/>
      <c r="K23" s="12">
        <f t="shared" si="0"/>
        <v>0</v>
      </c>
      <c r="L23" s="14"/>
    </row>
    <row r="24" spans="1:14" x14ac:dyDescent="0.35">
      <c r="A24" s="9" t="s">
        <v>19</v>
      </c>
      <c r="B24" s="9"/>
      <c r="C24" s="9"/>
      <c r="D24" s="9"/>
      <c r="E24" s="9"/>
      <c r="F24" s="9"/>
      <c r="G24" s="9"/>
      <c r="H24" s="10"/>
      <c r="I24" s="10"/>
      <c r="J24" s="38">
        <v>-2198545</v>
      </c>
      <c r="K24" s="12">
        <f t="shared" si="0"/>
        <v>2261077</v>
      </c>
      <c r="L24" s="18">
        <v>-4459622</v>
      </c>
    </row>
    <row r="25" spans="1:14" x14ac:dyDescent="0.35">
      <c r="A25" s="4" t="s">
        <v>71</v>
      </c>
      <c r="B25" s="9"/>
      <c r="C25" s="9"/>
      <c r="D25" s="9"/>
      <c r="E25" s="9"/>
      <c r="F25" s="9"/>
      <c r="G25" s="9"/>
      <c r="H25" s="10"/>
      <c r="I25" s="10"/>
      <c r="J25" s="39">
        <f>SUM(J21:J24)</f>
        <v>4094151</v>
      </c>
      <c r="K25" s="12">
        <f t="shared" si="0"/>
        <v>584450</v>
      </c>
      <c r="L25" s="19">
        <f>SUM(L21:L24)</f>
        <v>3509701</v>
      </c>
      <c r="N25" s="40"/>
    </row>
    <row r="26" spans="1:14" ht="7.5" customHeight="1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  <c r="L26" s="20"/>
    </row>
    <row r="27" spans="1:14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  <c r="L27" s="22"/>
    </row>
    <row r="28" spans="1:14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  <c r="L28" s="20"/>
    </row>
    <row r="29" spans="1:14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  <c r="L29" s="19"/>
    </row>
    <row r="30" spans="1:14" x14ac:dyDescent="0.35">
      <c r="I30" s="23"/>
      <c r="J30" s="23"/>
      <c r="L30" s="23"/>
    </row>
    <row r="32" spans="1:14" x14ac:dyDescent="0.35">
      <c r="F32" t="s">
        <v>20</v>
      </c>
      <c r="H32" t="s">
        <v>21</v>
      </c>
    </row>
    <row r="33" spans="6:12" x14ac:dyDescent="0.35">
      <c r="F33" t="s">
        <v>22</v>
      </c>
      <c r="H33" t="s">
        <v>23</v>
      </c>
    </row>
    <row r="35" spans="6:12" x14ac:dyDescent="0.35">
      <c r="J35" s="12">
        <f>+J25-'ESF BVEV'!I62</f>
        <v>0</v>
      </c>
      <c r="L35" s="12">
        <f>+L25-'ESF BVEV'!K62</f>
        <v>0.18000000715255737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Fernando Jose Ilovares Benitez</cp:lastModifiedBy>
  <dcterms:created xsi:type="dcterms:W3CDTF">2024-08-21T02:36:36Z</dcterms:created>
  <dcterms:modified xsi:type="dcterms:W3CDTF">2025-06-21T04:10:41Z</dcterms:modified>
</cp:coreProperties>
</file>