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olsadevaloresv-my.sharepoint.com/personal/cgarcia_bolsadevalores_com_sv/Documents/2025/CDVL/EF web/"/>
    </mc:Choice>
  </mc:AlternateContent>
  <xr:revisionPtr revIDLastSave="4" documentId="8_{0ABF2812-D855-4DB0-B7A0-772138D985A5}" xr6:coauthVersionLast="47" xr6:coauthVersionMax="47" xr10:uidLastSave="{97D5F351-15CF-469A-89DF-8D8FE4249927}"/>
  <bookViews>
    <workbookView xWindow="-110" yWindow="-110" windowWidth="19420" windowHeight="10300" xr2:uid="{C73EFB61-DA3D-4EAA-A028-91BC19D72044}"/>
  </bookViews>
  <sheets>
    <sheet name="BG_ER" sheetId="1" r:id="rId1"/>
  </sheets>
  <externalReferences>
    <externalReference r:id="rId2"/>
  </externalReferences>
  <definedNames>
    <definedName name="_xlnm.Print_Area" localSheetId="0">BG_ER!$A$1:$D$48,BG_ER!$A$53:$D$100</definedName>
    <definedName name="ER_ACUMULADO">#REF!</definedName>
    <definedName name="er_acumulado2">#REF!</definedName>
    <definedName name="ERACUMULADO">#REF!</definedName>
    <definedName name="ERACUMULADO2">#REF!</definedName>
    <definedName name="INDICADORES">#REF!</definedName>
    <definedName name="INDICADORES_ACUMULADO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5" i="1" l="1"/>
  <c r="C94" i="1"/>
  <c r="C93" i="1"/>
  <c r="C92" i="1"/>
  <c r="C91" i="1"/>
  <c r="C90" i="1"/>
  <c r="C89" i="1"/>
  <c r="C88" i="1"/>
  <c r="C87" i="1"/>
  <c r="C84" i="1"/>
  <c r="C80" i="1"/>
  <c r="C79" i="1"/>
  <c r="C78" i="1"/>
  <c r="C77" i="1"/>
  <c r="C73" i="1"/>
  <c r="C72" i="1"/>
  <c r="C71" i="1"/>
  <c r="C70" i="1"/>
  <c r="C69" i="1"/>
  <c r="C68" i="1"/>
  <c r="C67" i="1"/>
  <c r="C66" i="1"/>
  <c r="C65" i="1"/>
  <c r="C64" i="1" s="1"/>
  <c r="C61" i="1"/>
  <c r="C58" i="1" s="1"/>
  <c r="C97" i="1" s="1"/>
  <c r="C60" i="1"/>
  <c r="C59" i="1"/>
  <c r="C56" i="1"/>
  <c r="C44" i="1"/>
  <c r="C42" i="1"/>
  <c r="C40" i="1"/>
  <c r="C39" i="1"/>
  <c r="C37" i="1"/>
  <c r="C32" i="1"/>
  <c r="C25" i="1"/>
  <c r="C16" i="1"/>
  <c r="C6" i="1"/>
  <c r="C22" i="1" l="1"/>
  <c r="D16" i="1" s="1"/>
  <c r="C76" i="1"/>
  <c r="C98" i="1" s="1"/>
  <c r="C86" i="1"/>
  <c r="D58" i="1"/>
  <c r="C36" i="1"/>
  <c r="D44" i="1" s="1"/>
  <c r="C24" i="1"/>
  <c r="D84" i="1"/>
  <c r="D6" i="1" l="1"/>
  <c r="D76" i="1"/>
  <c r="D39" i="1"/>
  <c r="D37" i="1"/>
  <c r="C82" i="1"/>
  <c r="D25" i="1"/>
  <c r="D43" i="1"/>
  <c r="C48" i="1"/>
  <c r="D36" i="1"/>
  <c r="D64" i="1"/>
  <c r="D97" i="1"/>
  <c r="D86" i="1"/>
  <c r="C100" i="1"/>
  <c r="D32" i="1"/>
  <c r="C103" i="1" l="1"/>
  <c r="D98" i="1"/>
  <c r="C50" i="1"/>
  <c r="C51" i="1"/>
  <c r="D24" i="1"/>
</calcChain>
</file>

<file path=xl/sharedStrings.xml><?xml version="1.0" encoding="utf-8"?>
<sst xmlns="http://schemas.openxmlformats.org/spreadsheetml/2006/main" count="112" uniqueCount="94">
  <si>
    <t>CENTRAL DE DEPOSITO DE VALORES, S.A. DE C.V.</t>
  </si>
  <si>
    <t>BALANCE GENERAL AL 31 DE MAYO DE 2025</t>
  </si>
  <si>
    <t>(Cifras en US$)</t>
  </si>
  <si>
    <t>2025 MAYO</t>
  </si>
  <si>
    <t>ACTIVO</t>
  </si>
  <si>
    <t>CIRCULANTE</t>
  </si>
  <si>
    <t>Efectivo y Equivalentes</t>
  </si>
  <si>
    <t>Bancos</t>
  </si>
  <si>
    <t>Disponible restringido</t>
  </si>
  <si>
    <t>Inversiones Financieras</t>
  </si>
  <si>
    <t>Cuentas y documentos por cobrar a clientes</t>
  </si>
  <si>
    <t>Cuentas y documentos por cobrar relacionados</t>
  </si>
  <si>
    <t>Rendimientos por cobrar</t>
  </si>
  <si>
    <t>Impuestos</t>
  </si>
  <si>
    <t>Gastos pagados por anticipado</t>
  </si>
  <si>
    <t>ACTIVOS A LARGO PLAZO</t>
  </si>
  <si>
    <t xml:space="preserve">Muebles </t>
  </si>
  <si>
    <t>Inmuebles</t>
  </si>
  <si>
    <t>Cuentas por cobrar a largo plazo</t>
  </si>
  <si>
    <t>Activos intangibles</t>
  </si>
  <si>
    <t>Obras de Construccion en proceso</t>
  </si>
  <si>
    <t>TOTAL DEL ACTIVO</t>
  </si>
  <si>
    <t>PASIVO</t>
  </si>
  <si>
    <t>CIRCULANTES</t>
  </si>
  <si>
    <t>Prestamos y sobregiros</t>
  </si>
  <si>
    <t>Obligaciones por custodia y admón</t>
  </si>
  <si>
    <t>Cuentas por pagar</t>
  </si>
  <si>
    <t>Cuentas por pagar relacionadas</t>
  </si>
  <si>
    <t>Impuestos por pagar propios</t>
  </si>
  <si>
    <t>Dividendos por pagar</t>
  </si>
  <si>
    <t>OTROS PASIVOS Y PROVISIONES</t>
  </si>
  <si>
    <t xml:space="preserve">Otros Ingresos Diferidos </t>
  </si>
  <si>
    <t>Estimación para obligaciones laborales</t>
  </si>
  <si>
    <t>PATRIMONIO</t>
  </si>
  <si>
    <t>CAPITAL</t>
  </si>
  <si>
    <t>Capital social</t>
  </si>
  <si>
    <t>RESERVAS DE CAPITAL</t>
  </si>
  <si>
    <t>Reserva legal</t>
  </si>
  <si>
    <t>Reserva voluntaria de liquidez</t>
  </si>
  <si>
    <t>REVALUACIONES</t>
  </si>
  <si>
    <t>Revaluacion de Inversiones</t>
  </si>
  <si>
    <t>RESULTADOS</t>
  </si>
  <si>
    <t>Resultados acumulados</t>
  </si>
  <si>
    <t>Resultados del período</t>
  </si>
  <si>
    <t>TOTAL PASIVO Y PATRIMONIO</t>
  </si>
  <si>
    <t>Verificación</t>
  </si>
  <si>
    <t>ESTADO DE RESULTADO ACUMULADO  ENERO - DICIEMBRE 2025</t>
  </si>
  <si>
    <t>A</t>
  </si>
  <si>
    <t xml:space="preserve">INGRESOS DE OPERACIÓN </t>
  </si>
  <si>
    <t>I</t>
  </si>
  <si>
    <t>ING. POR SERV. DE DEPOSITO, CUSTODIA Y ADMON.</t>
  </si>
  <si>
    <t>II</t>
  </si>
  <si>
    <t>ING. POR SERV. ELECTRONICOS DE CUSTODIA Y ADMON.</t>
  </si>
  <si>
    <t>III</t>
  </si>
  <si>
    <t>INGRESOS POR DERECHOS DE INSCRIPCION</t>
  </si>
  <si>
    <t>IV</t>
  </si>
  <si>
    <t>INGRESOS DIVERSOS</t>
  </si>
  <si>
    <t xml:space="preserve">GASTOS DE OPERACIÓN </t>
  </si>
  <si>
    <t>GASTOS POR SERVICIOS DE CUSTODIA</t>
  </si>
  <si>
    <t>GASTOS POR SEGUROS POR SERVICIOS DE CUSTODIA</t>
  </si>
  <si>
    <t>GTOS POR SERVICIOS DE SOFTWARE Y ELECTRONICOS</t>
  </si>
  <si>
    <t>OTROS GTOS. DE OPER. POR SERV. DE CUSTODIA Y ADMON.</t>
  </si>
  <si>
    <t>V</t>
  </si>
  <si>
    <t xml:space="preserve">GASTOS DE PERSONAL </t>
  </si>
  <si>
    <t>VI</t>
  </si>
  <si>
    <t xml:space="preserve">GASTOS DE DIRECTORIO </t>
  </si>
  <si>
    <t>VII</t>
  </si>
  <si>
    <t xml:space="preserve">GASTOS POR SERVICIOS RECIBIDOS DE TERCEROS </t>
  </si>
  <si>
    <t>VIII</t>
  </si>
  <si>
    <t xml:space="preserve">IMPUESTOS Y CONTRIBUCIONES </t>
  </si>
  <si>
    <t>IX</t>
  </si>
  <si>
    <t xml:space="preserve">GASTOS DIVERSOS </t>
  </si>
  <si>
    <t>DEPRECIACION Y AMORTIZACION</t>
  </si>
  <si>
    <t>DEPRECIACION DE BIENES MUEBLES</t>
  </si>
  <si>
    <t>INSTALACIONES</t>
  </si>
  <si>
    <t>AMORTIZACION DE SOFTWARE</t>
  </si>
  <si>
    <t>UTILIDAD (PERDIDA) DE OPERACIÓN (A-A)</t>
  </si>
  <si>
    <t>B</t>
  </si>
  <si>
    <t xml:space="preserve">INGRESOS FINANCIEROS </t>
  </si>
  <si>
    <t xml:space="preserve">GASTOS FINANCIEROS </t>
  </si>
  <si>
    <t>GASTOS POR INVERSIONES EN VALORES</t>
  </si>
  <si>
    <t>GASTOS POR INVERSIONES EN REPORTOS</t>
  </si>
  <si>
    <t xml:space="preserve">GASTOS POR INVERS EN ADMON DE CARTERA </t>
  </si>
  <si>
    <t>GASTOS CON INSTITUCIONES FINANCIERAS</t>
  </si>
  <si>
    <t>GASTOS DE OPERACIÓN DE CAMBIO DE MONEDA EXTRANJERA</t>
  </si>
  <si>
    <t>PROVISIÓN PARA INCOBRABILIDAD DE CUENTAS Y DOCUMENTOS POR COBRAR</t>
  </si>
  <si>
    <t>C</t>
  </si>
  <si>
    <t xml:space="preserve">INGRESOS EXTRAORDINARIOS </t>
  </si>
  <si>
    <t>D</t>
  </si>
  <si>
    <t xml:space="preserve">GASTOS EXTRAORDINARIOS </t>
  </si>
  <si>
    <t>GASTO POR IMPUESTO SOBRE LA RENTA</t>
  </si>
  <si>
    <t>TOTAL INGRESOS ACUMULADOS DEL EJERCICIO</t>
  </si>
  <si>
    <t>TOTAL GASTOS ACUMULADOS DEL EJERCICIO</t>
  </si>
  <si>
    <t>UTILIDAD (PERDIDA) ACUMULADOS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</si>
</sst>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&quot;¢&quot;* #,##0.00_);_(&quot;¢&quot;* \(#,##0.00\);_(&quot;¢&quot;* &quot;-&quot;??_);_(@_)"/>
  </numFmts>
  <fonts count="9">
    <font>
      <sz val="12"/>
      <name val="Humanst521 BT"/>
    </font>
    <font>
      <sz val="12"/>
      <name val="Humanst521 BT"/>
    </font>
    <font>
      <b/>
      <sz val="12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indexed="62"/>
      <name val="Aptos Narrow"/>
      <family val="2"/>
      <scheme val="minor"/>
    </font>
    <font>
      <b/>
      <sz val="12"/>
      <color indexed="62"/>
      <name val="Aptos Narrow"/>
      <family val="2"/>
      <scheme val="minor"/>
    </font>
    <font>
      <sz val="12"/>
      <color theme="0" tint="-0.249977111117893"/>
      <name val="Aptos Narrow"/>
      <family val="2"/>
      <scheme val="minor"/>
    </font>
    <font>
      <sz val="12"/>
      <color theme="0" tint="-0.1499984740745262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quotePrefix="1" applyFont="1" applyAlignment="1">
      <alignment horizontal="center"/>
    </xf>
    <xf numFmtId="9" fontId="3" fillId="0" borderId="0" xfId="3" applyFont="1" applyBorder="1"/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/>
    <xf numFmtId="17" fontId="4" fillId="0" borderId="1" xfId="3" applyNumberFormat="1" applyFont="1" applyFill="1" applyBorder="1" applyAlignment="1">
      <alignment horizontal="center"/>
    </xf>
    <xf numFmtId="9" fontId="2" fillId="0" borderId="1" xfId="3" applyFont="1" applyFill="1" applyBorder="1" applyAlignment="1">
      <alignment horizontal="center"/>
    </xf>
    <xf numFmtId="17" fontId="2" fillId="0" borderId="1" xfId="1" applyNumberFormat="1" applyFont="1" applyFill="1" applyBorder="1" applyAlignment="1">
      <alignment horizontal="center"/>
    </xf>
    <xf numFmtId="4" fontId="3" fillId="0" borderId="0" xfId="0" applyNumberFormat="1" applyFont="1"/>
    <xf numFmtId="0" fontId="2" fillId="0" borderId="0" xfId="0" applyFont="1"/>
    <xf numFmtId="164" fontId="3" fillId="0" borderId="0" xfId="2" applyNumberFormat="1" applyFont="1" applyFill="1"/>
    <xf numFmtId="9" fontId="3" fillId="0" borderId="0" xfId="3" applyFont="1" applyFill="1"/>
    <xf numFmtId="164" fontId="3" fillId="0" borderId="0" xfId="1" applyFont="1" applyFill="1"/>
    <xf numFmtId="164" fontId="2" fillId="0" borderId="0" xfId="1" applyFont="1" applyFill="1"/>
    <xf numFmtId="9" fontId="2" fillId="0" borderId="0" xfId="3" applyFont="1" applyFill="1"/>
    <xf numFmtId="43" fontId="3" fillId="0" borderId="0" xfId="0" applyNumberFormat="1" applyFont="1"/>
    <xf numFmtId="43" fontId="3" fillId="0" borderId="0" xfId="2" applyNumberFormat="1" applyFont="1"/>
    <xf numFmtId="43" fontId="2" fillId="0" borderId="0" xfId="1" applyNumberFormat="1" applyFont="1" applyFill="1"/>
    <xf numFmtId="0" fontId="3" fillId="0" borderId="0" xfId="0" quotePrefix="1" applyFont="1" applyAlignment="1">
      <alignment horizontal="left"/>
    </xf>
    <xf numFmtId="164" fontId="3" fillId="0" borderId="0" xfId="0" applyNumberFormat="1" applyFont="1"/>
    <xf numFmtId="164" fontId="3" fillId="0" borderId="2" xfId="1" applyFont="1" applyFill="1" applyBorder="1"/>
    <xf numFmtId="9" fontId="3" fillId="0" borderId="2" xfId="3" applyFont="1" applyFill="1" applyBorder="1"/>
    <xf numFmtId="4" fontId="5" fillId="0" borderId="0" xfId="0" applyNumberFormat="1" applyFont="1"/>
    <xf numFmtId="0" fontId="2" fillId="0" borderId="0" xfId="0" quotePrefix="1" applyFont="1" applyAlignment="1">
      <alignment horizontal="left"/>
    </xf>
    <xf numFmtId="9" fontId="2" fillId="0" borderId="0" xfId="3" applyFont="1" applyFill="1" applyBorder="1"/>
    <xf numFmtId="9" fontId="3" fillId="0" borderId="0" xfId="3" applyFont="1" applyFill="1" applyBorder="1"/>
    <xf numFmtId="164" fontId="3" fillId="0" borderId="0" xfId="1" applyFont="1" applyFill="1" applyBorder="1"/>
    <xf numFmtId="164" fontId="2" fillId="0" borderId="0" xfId="1" applyFont="1" applyFill="1" applyBorder="1"/>
    <xf numFmtId="164" fontId="2" fillId="0" borderId="3" xfId="1" applyFont="1" applyFill="1" applyBorder="1"/>
    <xf numFmtId="9" fontId="2" fillId="0" borderId="3" xfId="3" applyFont="1" applyFill="1" applyBorder="1"/>
    <xf numFmtId="4" fontId="6" fillId="0" borderId="0" xfId="0" applyNumberFormat="1" applyFont="1"/>
    <xf numFmtId="164" fontId="2" fillId="0" borderId="2" xfId="1" applyFont="1" applyFill="1" applyBorder="1"/>
    <xf numFmtId="9" fontId="2" fillId="0" borderId="2" xfId="3" applyFont="1" applyFill="1" applyBorder="1"/>
    <xf numFmtId="9" fontId="2" fillId="0" borderId="3" xfId="1" applyNumberFormat="1" applyFont="1" applyFill="1" applyBorder="1"/>
    <xf numFmtId="165" fontId="3" fillId="0" borderId="0" xfId="2" applyFont="1"/>
    <xf numFmtId="164" fontId="2" fillId="0" borderId="5" xfId="1" applyFont="1" applyFill="1" applyBorder="1"/>
    <xf numFmtId="9" fontId="2" fillId="0" borderId="5" xfId="3" applyFont="1" applyFill="1" applyBorder="1"/>
    <xf numFmtId="164" fontId="3" fillId="0" borderId="0" xfId="0" applyNumberFormat="1" applyFont="1" applyAlignment="1">
      <alignment horizontal="center"/>
    </xf>
    <xf numFmtId="164" fontId="2" fillId="0" borderId="0" xfId="0" applyNumberFormat="1" applyFont="1"/>
    <xf numFmtId="9" fontId="3" fillId="0" borderId="0" xfId="3" applyFont="1"/>
    <xf numFmtId="164" fontId="2" fillId="0" borderId="6" xfId="0" applyNumberFormat="1" applyFont="1" applyBorder="1"/>
    <xf numFmtId="164" fontId="2" fillId="0" borderId="2" xfId="0" applyNumberFormat="1" applyFont="1" applyBorder="1"/>
    <xf numFmtId="164" fontId="2" fillId="0" borderId="4" xfId="0" applyNumberFormat="1" applyFont="1" applyBorder="1"/>
    <xf numFmtId="0" fontId="3" fillId="0" borderId="0" xfId="0" applyFont="1" applyAlignment="1">
      <alignment horizontal="right"/>
    </xf>
    <xf numFmtId="0" fontId="7" fillId="0" borderId="0" xfId="0" applyFont="1"/>
    <xf numFmtId="164" fontId="8" fillId="0" borderId="0" xfId="0" applyNumberFormat="1" applyFont="1"/>
    <xf numFmtId="164" fontId="7" fillId="0" borderId="0" xfId="0" applyNumberFormat="1" applyFont="1"/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bolsadevaloresv.sharepoint.com/sites/SIGinformacinfinanciera/Documentos%20compartidos/General/ESTADOS%20FINANCIEROS%20-%20JD/ESTADOS%20FINANCIEROS%20PARA%20JD_2025/05-2025%20EF/CEDEVAL%20EEFF%20MAYO%202025.xlsx" TargetMode="External"/><Relationship Id="rId1" Type="http://schemas.openxmlformats.org/officeDocument/2006/relationships/externalLinkPath" Target="https://bolsadevaloresv.sharepoint.com/sites/SIGinformacinfinanciera/Documentos%20compartidos/General/ESTADOS%20FINANCIEROS%20-%20JD/ESTADOS%20FINANCIEROS%20PARA%20JD_2025/05-2025%20EF/CEDEVAL%20EEFF%20MAY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G_ER"/>
      <sheetName val="BG2"/>
      <sheetName val="IngC"/>
      <sheetName val="GtoC"/>
      <sheetName val="ERC"/>
      <sheetName val="I Msual"/>
      <sheetName val="G Msual"/>
      <sheetName val="R Msual"/>
      <sheetName val="Pres Ing 2025"/>
      <sheetName val="Pres Gto 2025"/>
      <sheetName val="Pres Res 2025"/>
      <sheetName val="Ing Real 2024"/>
      <sheetName val="Gto Real 2024"/>
      <sheetName val="Res Real 2024"/>
      <sheetName val="Grafik (2)"/>
      <sheetName val="ER Pres"/>
      <sheetName val="Miles2"/>
      <sheetName val="ER ACUM PRES"/>
      <sheetName val="Acum"/>
      <sheetName val="INDICADORES FINANCIE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9">
          <cell r="O9">
            <v>922780.54</v>
          </cell>
        </row>
        <row r="10">
          <cell r="O10">
            <v>9599.0499999999993</v>
          </cell>
        </row>
        <row r="11">
          <cell r="O11">
            <v>4500</v>
          </cell>
        </row>
        <row r="15">
          <cell r="O15">
            <v>46379.799999999996</v>
          </cell>
        </row>
        <row r="16">
          <cell r="O16">
            <v>24520</v>
          </cell>
        </row>
        <row r="17">
          <cell r="O17">
            <v>43394.409999999996</v>
          </cell>
        </row>
        <row r="18">
          <cell r="O18">
            <v>15000</v>
          </cell>
        </row>
        <row r="19">
          <cell r="O19">
            <v>163862.53</v>
          </cell>
        </row>
        <row r="20">
          <cell r="O20">
            <v>28491.329999999998</v>
          </cell>
        </row>
        <row r="21">
          <cell r="O21">
            <v>173738.37</v>
          </cell>
        </row>
        <row r="22">
          <cell r="O22">
            <v>12923.769999999999</v>
          </cell>
        </row>
        <row r="23">
          <cell r="O23">
            <v>6605.0600000000013</v>
          </cell>
        </row>
        <row r="26">
          <cell r="O26">
            <v>14567.99</v>
          </cell>
        </row>
        <row r="27">
          <cell r="O27">
            <v>0</v>
          </cell>
        </row>
        <row r="28">
          <cell r="O28">
            <v>5234.75</v>
          </cell>
        </row>
        <row r="29">
          <cell r="O29">
            <v>0</v>
          </cell>
        </row>
        <row r="33">
          <cell r="O33">
            <v>125947.58</v>
          </cell>
        </row>
        <row r="36">
          <cell r="O36">
            <v>1429.19</v>
          </cell>
        </row>
        <row r="37">
          <cell r="O37">
            <v>285.48</v>
          </cell>
        </row>
        <row r="38">
          <cell r="O38">
            <v>0</v>
          </cell>
        </row>
        <row r="39">
          <cell r="O39">
            <v>1113.3</v>
          </cell>
        </row>
        <row r="40">
          <cell r="O40">
            <v>0</v>
          </cell>
        </row>
        <row r="41">
          <cell r="O41">
            <v>0</v>
          </cell>
        </row>
        <row r="43">
          <cell r="O43">
            <v>2846.41</v>
          </cell>
        </row>
        <row r="44">
          <cell r="O44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0E47B-1088-4AE5-8B10-5AD1A974424F}">
  <sheetPr>
    <pageSetUpPr fitToPage="1"/>
  </sheetPr>
  <dimension ref="A1:K116"/>
  <sheetViews>
    <sheetView showGridLines="0" tabSelected="1" zoomScale="80" zoomScaleNormal="80" zoomScaleSheetLayoutView="100" workbookViewId="0">
      <selection activeCell="E8" sqref="E8"/>
    </sheetView>
  </sheetViews>
  <sheetFormatPr baseColWidth="10" defaultColWidth="11.53515625" defaultRowHeight="14.25" customHeight="1"/>
  <cols>
    <col min="1" max="1" width="4.69140625" style="3" customWidth="1"/>
    <col min="2" max="2" width="52.4609375" style="3" customWidth="1"/>
    <col min="3" max="3" width="17.4609375" style="24" bestFit="1" customWidth="1"/>
    <col min="4" max="4" width="5.4609375" style="3" bestFit="1" customWidth="1"/>
    <col min="5" max="5" width="11.4609375" style="3" customWidth="1"/>
    <col min="6" max="7" width="12.07421875" style="3" bestFit="1" customWidth="1"/>
    <col min="8" max="16384" width="11.53515625" style="3"/>
  </cols>
  <sheetData>
    <row r="1" spans="1:7" ht="14.25" customHeight="1">
      <c r="A1" s="1" t="s">
        <v>0</v>
      </c>
      <c r="B1" s="2"/>
      <c r="C1" s="2"/>
      <c r="D1" s="2"/>
    </row>
    <row r="2" spans="1:7" ht="14.25" customHeight="1">
      <c r="A2" s="4" t="s">
        <v>1</v>
      </c>
      <c r="B2" s="5"/>
      <c r="C2" s="5"/>
      <c r="D2" s="5"/>
      <c r="E2" s="6"/>
    </row>
    <row r="3" spans="1:7" ht="14.25" customHeight="1">
      <c r="A3" s="4" t="s">
        <v>2</v>
      </c>
      <c r="B3" s="7"/>
      <c r="C3" s="7"/>
      <c r="D3" s="7"/>
      <c r="E3" s="6"/>
    </row>
    <row r="4" spans="1:7" ht="14.25" customHeight="1" thickBot="1">
      <c r="A4" s="8"/>
      <c r="B4" s="9"/>
      <c r="C4" s="10" t="s">
        <v>3</v>
      </c>
      <c r="D4" s="11"/>
      <c r="E4" s="13"/>
    </row>
    <row r="5" spans="1:7" ht="14.25" customHeight="1">
      <c r="A5" s="14" t="s">
        <v>4</v>
      </c>
      <c r="C5" s="15"/>
      <c r="D5" s="16"/>
      <c r="E5" s="6"/>
    </row>
    <row r="6" spans="1:7" ht="14.25" customHeight="1">
      <c r="A6" s="14" t="s">
        <v>5</v>
      </c>
      <c r="C6" s="18">
        <f>SUM(C7:C15)</f>
        <v>3295871.71</v>
      </c>
      <c r="D6" s="19">
        <f>+C6/C22</f>
        <v>0.94532750581636393</v>
      </c>
      <c r="E6" s="6"/>
      <c r="G6" s="20"/>
    </row>
    <row r="7" spans="1:7" ht="14.25" customHeight="1">
      <c r="A7" s="14"/>
      <c r="B7" s="3" t="s">
        <v>6</v>
      </c>
      <c r="C7" s="17">
        <v>300</v>
      </c>
      <c r="E7" s="6"/>
      <c r="F7" s="21"/>
      <c r="G7" s="22"/>
    </row>
    <row r="8" spans="1:7" ht="14.25" customHeight="1">
      <c r="A8" s="14"/>
      <c r="B8" s="23" t="s">
        <v>7</v>
      </c>
      <c r="C8" s="24">
        <v>442034.56</v>
      </c>
      <c r="E8" s="6"/>
      <c r="F8" s="21"/>
      <c r="G8" s="22"/>
    </row>
    <row r="9" spans="1:7" ht="14.25" customHeight="1">
      <c r="A9" s="14"/>
      <c r="B9" s="4" t="s">
        <v>8</v>
      </c>
      <c r="C9" s="24">
        <v>59706.76</v>
      </c>
      <c r="E9" s="13"/>
      <c r="F9" s="21"/>
      <c r="G9" s="22"/>
    </row>
    <row r="10" spans="1:7" ht="14.25" customHeight="1">
      <c r="A10" s="14"/>
      <c r="B10" s="3" t="s">
        <v>9</v>
      </c>
      <c r="C10" s="24">
        <v>2434214.48</v>
      </c>
      <c r="E10" s="13"/>
      <c r="F10" s="21"/>
      <c r="G10" s="22"/>
    </row>
    <row r="11" spans="1:7" ht="14.25" customHeight="1">
      <c r="A11" s="14"/>
      <c r="B11" s="23" t="s">
        <v>10</v>
      </c>
      <c r="C11" s="24">
        <v>232869.15</v>
      </c>
      <c r="E11" s="13"/>
      <c r="F11" s="21"/>
      <c r="G11" s="22"/>
    </row>
    <row r="12" spans="1:7" ht="14.25" customHeight="1">
      <c r="A12" s="14"/>
      <c r="B12" s="23" t="s">
        <v>11</v>
      </c>
      <c r="C12" s="24">
        <v>1214.97</v>
      </c>
      <c r="E12" s="13"/>
      <c r="F12" s="21"/>
      <c r="G12" s="22"/>
    </row>
    <row r="13" spans="1:7" ht="14.25" customHeight="1">
      <c r="A13" s="14"/>
      <c r="B13" s="3" t="s">
        <v>12</v>
      </c>
      <c r="C13" s="24">
        <v>32515.31</v>
      </c>
      <c r="E13" s="13"/>
      <c r="F13" s="21"/>
      <c r="G13" s="22"/>
    </row>
    <row r="14" spans="1:7" ht="14.25" customHeight="1">
      <c r="A14" s="14"/>
      <c r="B14" s="3" t="s">
        <v>13</v>
      </c>
      <c r="C14" s="17">
        <v>24120.94</v>
      </c>
      <c r="E14" s="13"/>
      <c r="F14" s="21"/>
      <c r="G14" s="22"/>
    </row>
    <row r="15" spans="1:7" ht="14.25" customHeight="1">
      <c r="A15" s="14"/>
      <c r="B15" s="3" t="s">
        <v>14</v>
      </c>
      <c r="C15" s="25">
        <v>68895.539999999994</v>
      </c>
      <c r="D15" s="25"/>
      <c r="E15" s="27"/>
      <c r="F15" s="21"/>
      <c r="G15" s="22"/>
    </row>
    <row r="16" spans="1:7" ht="14.25" customHeight="1">
      <c r="A16" s="28" t="s">
        <v>15</v>
      </c>
      <c r="C16" s="18">
        <f>SUM(C17:C21)</f>
        <v>190614.91999999998</v>
      </c>
      <c r="D16" s="19">
        <f>C16/C22</f>
        <v>5.4672494183636088E-2</v>
      </c>
      <c r="E16" s="13"/>
      <c r="F16" s="21"/>
      <c r="G16" s="22"/>
    </row>
    <row r="17" spans="1:11" ht="14.25" customHeight="1">
      <c r="A17" s="14"/>
      <c r="B17" s="3" t="s">
        <v>16</v>
      </c>
      <c r="C17" s="17">
        <v>134407.44</v>
      </c>
      <c r="E17" s="13"/>
      <c r="G17" s="22"/>
    </row>
    <row r="18" spans="1:11" ht="14.25" customHeight="1">
      <c r="A18" s="14"/>
      <c r="B18" s="3" t="s">
        <v>17</v>
      </c>
      <c r="C18" s="17">
        <v>0</v>
      </c>
      <c r="E18" s="13"/>
      <c r="G18" s="22"/>
    </row>
    <row r="19" spans="1:11" ht="14.25" customHeight="1">
      <c r="A19" s="14"/>
      <c r="B19" s="3" t="s">
        <v>18</v>
      </c>
      <c r="C19" s="31">
        <v>0</v>
      </c>
      <c r="E19" s="13"/>
      <c r="G19" s="32"/>
    </row>
    <row r="20" spans="1:11" ht="13.5" customHeight="1">
      <c r="A20" s="14"/>
      <c r="B20" s="3" t="s">
        <v>19</v>
      </c>
      <c r="C20" s="31">
        <v>25943.62</v>
      </c>
      <c r="D20" s="30"/>
      <c r="E20" s="13"/>
      <c r="G20" s="31"/>
    </row>
    <row r="21" spans="1:11" ht="13.5" customHeight="1">
      <c r="A21" s="14"/>
      <c r="B21" s="3" t="s">
        <v>20</v>
      </c>
      <c r="C21" s="25">
        <v>30263.86</v>
      </c>
      <c r="D21" s="26"/>
      <c r="E21" s="13"/>
      <c r="G21" s="31"/>
    </row>
    <row r="22" spans="1:11" ht="14.25" customHeight="1" thickBot="1">
      <c r="A22" s="14"/>
      <c r="B22" s="14" t="s">
        <v>21</v>
      </c>
      <c r="C22" s="33">
        <f>C16+C6</f>
        <v>3486486.63</v>
      </c>
      <c r="D22" s="34">
        <v>1</v>
      </c>
      <c r="E22" s="27"/>
      <c r="F22" s="20"/>
      <c r="G22" s="31"/>
      <c r="H22" s="24"/>
    </row>
    <row r="23" spans="1:11" ht="14.25" customHeight="1" thickTop="1">
      <c r="A23" s="14"/>
      <c r="C23" s="17"/>
      <c r="D23" s="16"/>
      <c r="E23" s="27"/>
      <c r="G23" s="31"/>
    </row>
    <row r="24" spans="1:11" ht="14.25" customHeight="1">
      <c r="A24" s="14" t="s">
        <v>22</v>
      </c>
      <c r="C24" s="18">
        <f>C25+C32</f>
        <v>294751.94</v>
      </c>
      <c r="D24" s="19">
        <f>SUM(D25:D32)</f>
        <v>1</v>
      </c>
      <c r="E24" s="27"/>
      <c r="G24" s="31"/>
      <c r="I24" s="13"/>
      <c r="J24" s="13"/>
      <c r="K24" s="13"/>
    </row>
    <row r="25" spans="1:11" ht="14.25" customHeight="1">
      <c r="A25" s="14" t="s">
        <v>23</v>
      </c>
      <c r="C25" s="32">
        <f>SUM(C26:C31)</f>
        <v>290469.57</v>
      </c>
      <c r="D25" s="19">
        <f>C25/C24</f>
        <v>0.98547127459110195</v>
      </c>
      <c r="E25" s="13"/>
      <c r="G25" s="32"/>
      <c r="I25" s="13"/>
      <c r="J25" s="13"/>
      <c r="K25" s="13"/>
    </row>
    <row r="26" spans="1:11" ht="14.25" customHeight="1">
      <c r="A26" s="14"/>
      <c r="B26" s="3" t="s">
        <v>24</v>
      </c>
      <c r="C26" s="31">
        <v>733.44</v>
      </c>
      <c r="D26" s="24"/>
      <c r="E26" s="13"/>
      <c r="G26" s="31"/>
      <c r="I26" s="13"/>
      <c r="J26" s="13"/>
      <c r="K26" s="13"/>
    </row>
    <row r="27" spans="1:11" ht="14.25" customHeight="1">
      <c r="A27" s="14"/>
      <c r="B27" s="23" t="s">
        <v>25</v>
      </c>
      <c r="C27" s="17">
        <v>9600.8799999999992</v>
      </c>
      <c r="D27" s="31"/>
      <c r="E27" s="35"/>
      <c r="F27" s="24"/>
      <c r="G27" s="32"/>
      <c r="I27" s="13"/>
      <c r="J27" s="13"/>
      <c r="K27" s="13"/>
    </row>
    <row r="28" spans="1:11" ht="14.25" customHeight="1">
      <c r="A28" s="14"/>
      <c r="B28" s="3" t="s">
        <v>26</v>
      </c>
      <c r="C28" s="24">
        <v>91952.19</v>
      </c>
      <c r="D28" s="17"/>
      <c r="E28" s="13"/>
      <c r="G28" s="32"/>
      <c r="I28" s="13"/>
      <c r="J28" s="13"/>
      <c r="K28" s="13"/>
    </row>
    <row r="29" spans="1:11" ht="14.25" customHeight="1">
      <c r="A29" s="14"/>
      <c r="B29" s="3" t="s">
        <v>27</v>
      </c>
      <c r="C29" s="17">
        <v>18045.91</v>
      </c>
      <c r="D29" s="17"/>
      <c r="E29" s="13"/>
      <c r="G29" s="24"/>
      <c r="I29" s="13"/>
      <c r="J29" s="13"/>
      <c r="K29" s="13"/>
    </row>
    <row r="30" spans="1:11" ht="14.25" customHeight="1">
      <c r="A30" s="14"/>
      <c r="B30" s="3" t="s">
        <v>28</v>
      </c>
      <c r="C30" s="17">
        <v>170137.15</v>
      </c>
      <c r="D30" s="31"/>
      <c r="E30" s="13"/>
      <c r="F30" s="24"/>
      <c r="G30" s="31"/>
      <c r="I30" s="13"/>
      <c r="J30" s="13"/>
      <c r="K30" s="13"/>
    </row>
    <row r="31" spans="1:11" ht="14.25" customHeight="1">
      <c r="A31" s="14"/>
      <c r="B31" s="3" t="s">
        <v>29</v>
      </c>
      <c r="C31" s="17">
        <v>0</v>
      </c>
      <c r="D31" s="31"/>
      <c r="E31" s="13"/>
      <c r="F31" s="24"/>
      <c r="G31" s="31"/>
      <c r="I31" s="13"/>
      <c r="J31" s="13"/>
      <c r="K31" s="13"/>
    </row>
    <row r="32" spans="1:11" ht="14.25" customHeight="1">
      <c r="A32" s="14" t="s">
        <v>30</v>
      </c>
      <c r="C32" s="36">
        <f>SUM(C33:C34)</f>
        <v>4282.37</v>
      </c>
      <c r="D32" s="37">
        <f>C32/C24</f>
        <v>1.4528725408898071E-2</v>
      </c>
      <c r="E32" s="13"/>
      <c r="G32" s="31"/>
      <c r="I32" s="13"/>
      <c r="J32" s="13"/>
      <c r="K32" s="13"/>
    </row>
    <row r="33" spans="1:11" ht="14.25" customHeight="1">
      <c r="A33" s="14"/>
      <c r="B33" s="3" t="s">
        <v>31</v>
      </c>
      <c r="C33" s="17">
        <v>0</v>
      </c>
      <c r="D33" s="19"/>
      <c r="E33" s="13"/>
      <c r="G33" s="24"/>
      <c r="I33" s="13"/>
      <c r="J33" s="13"/>
      <c r="K33" s="13"/>
    </row>
    <row r="34" spans="1:11" ht="14.25" customHeight="1">
      <c r="A34" s="14"/>
      <c r="B34" s="23" t="s">
        <v>32</v>
      </c>
      <c r="C34" s="25">
        <v>4282.37</v>
      </c>
      <c r="D34" s="26"/>
      <c r="E34" s="13"/>
      <c r="G34" s="31"/>
      <c r="I34" s="13"/>
      <c r="J34" s="13"/>
      <c r="K34" s="13"/>
    </row>
    <row r="35" spans="1:11" ht="14.25" customHeight="1">
      <c r="A35" s="14"/>
      <c r="C35" s="17"/>
      <c r="D35" s="16"/>
      <c r="E35" s="13"/>
      <c r="G35" s="31"/>
      <c r="I35" s="13"/>
      <c r="J35" s="13"/>
      <c r="K35" s="13"/>
    </row>
    <row r="36" spans="1:11" ht="14.25" customHeight="1">
      <c r="A36" s="14" t="s">
        <v>33</v>
      </c>
      <c r="C36" s="18">
        <f>C37+C39+C44+C42</f>
        <v>3191734.6899999995</v>
      </c>
      <c r="D36" s="19">
        <f>SUM(D37:D45)</f>
        <v>1.0000000000000002</v>
      </c>
      <c r="E36" s="13"/>
      <c r="G36" s="32"/>
      <c r="I36" s="13"/>
      <c r="J36" s="13"/>
      <c r="K36" s="13"/>
    </row>
    <row r="37" spans="1:11" ht="14.25" customHeight="1">
      <c r="A37" s="14" t="s">
        <v>34</v>
      </c>
      <c r="C37" s="18">
        <f>SUM(C38:C38)</f>
        <v>2000000</v>
      </c>
      <c r="D37" s="19">
        <f>C37/C36</f>
        <v>0.62661849879508635</v>
      </c>
      <c r="E37" s="13"/>
      <c r="G37" s="31"/>
    </row>
    <row r="38" spans="1:11" ht="14.25" customHeight="1">
      <c r="A38" s="14"/>
      <c r="B38" s="3" t="s">
        <v>35</v>
      </c>
      <c r="C38" s="17">
        <v>2000000</v>
      </c>
      <c r="D38" s="16"/>
      <c r="E38" s="13"/>
      <c r="G38" s="31"/>
    </row>
    <row r="39" spans="1:11" ht="14.25" customHeight="1">
      <c r="A39" s="14" t="s">
        <v>36</v>
      </c>
      <c r="C39" s="18">
        <f>SUM(C40:C41)</f>
        <v>661651.92999999993</v>
      </c>
      <c r="D39" s="19">
        <f>C39/C36</f>
        <v>0.20730166955073576</v>
      </c>
      <c r="E39" s="13"/>
      <c r="G39" s="31"/>
    </row>
    <row r="40" spans="1:11" ht="14.25" customHeight="1">
      <c r="A40" s="14"/>
      <c r="B40" s="3" t="s">
        <v>37</v>
      </c>
      <c r="C40" s="31">
        <f>363631.09+36368.91</f>
        <v>400000</v>
      </c>
      <c r="D40" s="30"/>
      <c r="E40" s="13"/>
      <c r="F40" s="20"/>
      <c r="G40" s="32"/>
    </row>
    <row r="41" spans="1:11" ht="14.25" customHeight="1">
      <c r="A41" s="14"/>
      <c r="B41" s="3" t="s">
        <v>38</v>
      </c>
      <c r="C41" s="31">
        <v>261651.93</v>
      </c>
      <c r="D41" s="30"/>
      <c r="E41" s="13"/>
      <c r="F41" s="20"/>
      <c r="G41" s="32"/>
    </row>
    <row r="42" spans="1:11" ht="14.25" customHeight="1">
      <c r="A42" s="14" t="s">
        <v>39</v>
      </c>
      <c r="C42" s="18">
        <f>SUM(C43:C43)</f>
        <v>3559.5</v>
      </c>
      <c r="D42" s="30"/>
      <c r="E42" s="13"/>
      <c r="G42" s="31"/>
    </row>
    <row r="43" spans="1:11" ht="14.25" customHeight="1">
      <c r="A43" s="14"/>
      <c r="B43" s="3" t="s">
        <v>40</v>
      </c>
      <c r="C43" s="31">
        <v>3559.5</v>
      </c>
      <c r="D43" s="19">
        <f>C43/C36</f>
        <v>1.1152242732305549E-3</v>
      </c>
      <c r="E43" s="13"/>
      <c r="G43" s="32"/>
    </row>
    <row r="44" spans="1:11" ht="14.25" customHeight="1">
      <c r="A44" s="14" t="s">
        <v>41</v>
      </c>
      <c r="C44" s="18">
        <f>+C46+C45</f>
        <v>526523.26</v>
      </c>
      <c r="D44" s="19">
        <f>C44/C36</f>
        <v>0.16496460738094748</v>
      </c>
      <c r="E44" s="35"/>
      <c r="G44" s="31"/>
    </row>
    <row r="45" spans="1:11" ht="14.25" customHeight="1">
      <c r="A45" s="14"/>
      <c r="B45" s="23" t="s">
        <v>42</v>
      </c>
      <c r="C45" s="17">
        <v>148475.14000000001</v>
      </c>
      <c r="D45" s="16"/>
      <c r="E45" s="13"/>
      <c r="F45" s="20"/>
      <c r="G45" s="31"/>
    </row>
    <row r="46" spans="1:11" ht="14.25" customHeight="1">
      <c r="A46" s="14"/>
      <c r="B46" s="3" t="s">
        <v>43</v>
      </c>
      <c r="C46" s="25">
        <v>378048.12</v>
      </c>
      <c r="D46" s="25"/>
      <c r="E46" s="13"/>
      <c r="F46" s="24"/>
      <c r="G46" s="32"/>
    </row>
    <row r="47" spans="1:11" ht="14.25" customHeight="1">
      <c r="A47" s="14"/>
      <c r="C47" s="17"/>
      <c r="D47" s="16"/>
      <c r="E47" s="13"/>
      <c r="G47" s="31"/>
    </row>
    <row r="48" spans="1:11" ht="14.25" customHeight="1" thickBot="1">
      <c r="A48" s="14"/>
      <c r="B48" s="14" t="s">
        <v>44</v>
      </c>
      <c r="C48" s="33">
        <f>C36+C24</f>
        <v>3486486.6299999994</v>
      </c>
      <c r="D48" s="38"/>
      <c r="E48" s="13"/>
      <c r="F48" s="39"/>
      <c r="G48" s="32"/>
    </row>
    <row r="49" spans="1:8" ht="14.25" customHeight="1" thickTop="1" thickBot="1">
      <c r="A49" s="14"/>
      <c r="C49" s="17"/>
      <c r="D49" s="16"/>
      <c r="E49" s="13"/>
      <c r="G49" s="31"/>
      <c r="H49" s="24"/>
    </row>
    <row r="50" spans="1:8" ht="14.25" customHeight="1" thickBot="1">
      <c r="A50" s="14"/>
      <c r="B50" s="3" t="s">
        <v>45</v>
      </c>
      <c r="C50" s="40">
        <f>C48-C22</f>
        <v>0</v>
      </c>
      <c r="D50" s="41"/>
      <c r="E50" s="13"/>
      <c r="F50" s="24"/>
      <c r="G50" s="31"/>
    </row>
    <row r="51" spans="1:8" ht="14.25" customHeight="1">
      <c r="A51" s="14"/>
      <c r="C51" s="17">
        <f>C48-C22</f>
        <v>0</v>
      </c>
      <c r="D51" s="17"/>
      <c r="E51" s="13"/>
      <c r="G51" s="31"/>
    </row>
    <row r="53" spans="1:8" ht="14.25" customHeight="1">
      <c r="A53" s="1" t="s">
        <v>0</v>
      </c>
      <c r="B53" s="2"/>
      <c r="C53" s="2"/>
      <c r="D53" s="2"/>
    </row>
    <row r="54" spans="1:8" ht="14.25" customHeight="1">
      <c r="A54" s="4" t="s">
        <v>46</v>
      </c>
      <c r="B54" s="5"/>
      <c r="C54" s="5"/>
      <c r="D54" s="5"/>
    </row>
    <row r="55" spans="1:8" ht="14.25" customHeight="1">
      <c r="A55" s="7"/>
      <c r="B55" s="42" t="s">
        <v>2</v>
      </c>
      <c r="C55" s="42"/>
      <c r="D55" s="42"/>
    </row>
    <row r="56" spans="1:8" ht="14.25" customHeight="1" thickBot="1">
      <c r="A56" s="8"/>
      <c r="B56" s="9"/>
      <c r="C56" s="12" t="str">
        <f>C4</f>
        <v>2025 MAYO</v>
      </c>
      <c r="D56" s="11"/>
    </row>
    <row r="58" spans="1:8" ht="14.25" customHeight="1">
      <c r="A58" s="1" t="s">
        <v>47</v>
      </c>
      <c r="B58" s="1" t="s">
        <v>48</v>
      </c>
      <c r="C58" s="43">
        <f>SUM(C59:C61)</f>
        <v>936879.59000000008</v>
      </c>
      <c r="D58" s="19">
        <f>C58/C97</f>
        <v>0.87914311434839176</v>
      </c>
      <c r="F58" s="24"/>
      <c r="G58" s="44"/>
    </row>
    <row r="59" spans="1:8" ht="14.25" customHeight="1">
      <c r="A59" s="4" t="s">
        <v>49</v>
      </c>
      <c r="B59" s="23" t="s">
        <v>50</v>
      </c>
      <c r="C59" s="24">
        <f>'[1]R Msual'!O9</f>
        <v>922780.54</v>
      </c>
      <c r="D59" s="19"/>
    </row>
    <row r="60" spans="1:8" ht="14.25" customHeight="1">
      <c r="A60" s="4" t="s">
        <v>51</v>
      </c>
      <c r="B60" s="4" t="s">
        <v>52</v>
      </c>
      <c r="C60" s="24">
        <f>'[1]R Msual'!O10</f>
        <v>9599.0499999999993</v>
      </c>
      <c r="D60" s="19"/>
    </row>
    <row r="61" spans="1:8" ht="14.25" customHeight="1">
      <c r="A61" s="4" t="s">
        <v>53</v>
      </c>
      <c r="B61" s="4" t="s">
        <v>54</v>
      </c>
      <c r="C61" s="24">
        <f>'[1]R Msual'!O11</f>
        <v>4500</v>
      </c>
      <c r="D61" s="19"/>
    </row>
    <row r="62" spans="1:8" ht="14.25" customHeight="1">
      <c r="A62" s="23" t="s">
        <v>55</v>
      </c>
      <c r="B62" s="4" t="s">
        <v>56</v>
      </c>
      <c r="C62" s="24">
        <v>0</v>
      </c>
      <c r="D62" s="19"/>
    </row>
    <row r="63" spans="1:8" ht="14.25" customHeight="1">
      <c r="D63" s="19"/>
    </row>
    <row r="64" spans="1:8" ht="14.25" customHeight="1">
      <c r="A64" s="1" t="s">
        <v>47</v>
      </c>
      <c r="B64" s="1" t="s">
        <v>57</v>
      </c>
      <c r="C64" s="43">
        <f>SUM(C65:C73)</f>
        <v>514915.27</v>
      </c>
      <c r="D64" s="19">
        <f>C64/C98</f>
        <v>0.7488310133251902</v>
      </c>
      <c r="F64" s="24"/>
      <c r="G64" s="44"/>
    </row>
    <row r="65" spans="1:7" ht="14.25" customHeight="1">
      <c r="A65" s="4" t="s">
        <v>49</v>
      </c>
      <c r="B65" s="4" t="s">
        <v>58</v>
      </c>
      <c r="C65" s="24">
        <f>'[1]R Msual'!O15</f>
        <v>46379.799999999996</v>
      </c>
      <c r="D65" s="19"/>
    </row>
    <row r="66" spans="1:7" ht="14.25" customHeight="1">
      <c r="A66" s="4" t="s">
        <v>51</v>
      </c>
      <c r="B66" s="4" t="s">
        <v>59</v>
      </c>
      <c r="C66" s="24">
        <f>'[1]R Msual'!O16</f>
        <v>24520</v>
      </c>
      <c r="D66" s="19"/>
    </row>
    <row r="67" spans="1:7" ht="14.25" customHeight="1">
      <c r="A67" s="4" t="s">
        <v>53</v>
      </c>
      <c r="B67" s="4" t="s">
        <v>60</v>
      </c>
      <c r="C67" s="24">
        <f>'[1]R Msual'!O17</f>
        <v>43394.409999999996</v>
      </c>
      <c r="D67" s="19"/>
      <c r="G67" s="24"/>
    </row>
    <row r="68" spans="1:7" ht="14.25" customHeight="1">
      <c r="A68" s="4" t="s">
        <v>55</v>
      </c>
      <c r="B68" s="4" t="s">
        <v>61</v>
      </c>
      <c r="C68" s="24">
        <f>'[1]R Msual'!O18</f>
        <v>15000</v>
      </c>
      <c r="D68" s="19"/>
    </row>
    <row r="69" spans="1:7" ht="14.25" customHeight="1">
      <c r="A69" s="4" t="s">
        <v>62</v>
      </c>
      <c r="B69" s="4" t="s">
        <v>63</v>
      </c>
      <c r="C69" s="24">
        <f>'[1]R Msual'!O19</f>
        <v>163862.53</v>
      </c>
      <c r="D69" s="19"/>
      <c r="E69" s="24"/>
    </row>
    <row r="70" spans="1:7" ht="14.25" customHeight="1">
      <c r="A70" s="4" t="s">
        <v>64</v>
      </c>
      <c r="B70" s="4" t="s">
        <v>65</v>
      </c>
      <c r="C70" s="24">
        <f>'[1]R Msual'!O20</f>
        <v>28491.329999999998</v>
      </c>
      <c r="D70" s="19"/>
      <c r="E70" s="24"/>
    </row>
    <row r="71" spans="1:7" ht="14.25" customHeight="1">
      <c r="A71" s="4" t="s">
        <v>66</v>
      </c>
      <c r="B71" s="4" t="s">
        <v>67</v>
      </c>
      <c r="C71" s="24">
        <f>'[1]R Msual'!O21</f>
        <v>173738.37</v>
      </c>
      <c r="D71" s="19"/>
      <c r="E71" s="24"/>
    </row>
    <row r="72" spans="1:7" ht="14.25" customHeight="1">
      <c r="A72" s="4" t="s">
        <v>68</v>
      </c>
      <c r="B72" s="4" t="s">
        <v>69</v>
      </c>
      <c r="C72" s="24">
        <f>'[1]R Msual'!O22</f>
        <v>12923.769999999999</v>
      </c>
      <c r="D72" s="19"/>
      <c r="E72" s="24"/>
    </row>
    <row r="73" spans="1:7" ht="14.25" customHeight="1">
      <c r="A73" s="4" t="s">
        <v>70</v>
      </c>
      <c r="B73" s="4" t="s">
        <v>71</v>
      </c>
      <c r="C73" s="24">
        <f>'[1]R Msual'!O23</f>
        <v>6605.0600000000013</v>
      </c>
      <c r="D73" s="19"/>
      <c r="E73" s="24"/>
    </row>
    <row r="74" spans="1:7" ht="14.25" customHeight="1">
      <c r="A74" s="4"/>
      <c r="B74" s="4"/>
      <c r="D74" s="19"/>
    </row>
    <row r="75" spans="1:7" ht="14.25" customHeight="1">
      <c r="A75" s="4"/>
      <c r="B75" s="4"/>
      <c r="D75" s="19"/>
    </row>
    <row r="76" spans="1:7" ht="14.25" customHeight="1">
      <c r="A76" s="1" t="s">
        <v>47</v>
      </c>
      <c r="B76" s="1" t="s">
        <v>72</v>
      </c>
      <c r="C76" s="43">
        <f>SUM(C77:C80)</f>
        <v>19802.739999999998</v>
      </c>
      <c r="D76" s="19">
        <f>C76/C98</f>
        <v>2.8798730052840102E-2</v>
      </c>
    </row>
    <row r="77" spans="1:7" ht="14.25" customHeight="1">
      <c r="A77" s="4" t="s">
        <v>49</v>
      </c>
      <c r="B77" s="23" t="s">
        <v>73</v>
      </c>
      <c r="C77" s="24">
        <f>'[1]R Msual'!O26</f>
        <v>14567.99</v>
      </c>
      <c r="D77" s="19"/>
    </row>
    <row r="78" spans="1:7" ht="14.25" customHeight="1">
      <c r="A78" s="4" t="s">
        <v>51</v>
      </c>
      <c r="B78" s="4" t="s">
        <v>74</v>
      </c>
      <c r="C78" s="24">
        <f>'[1]R Msual'!O27</f>
        <v>0</v>
      </c>
      <c r="D78" s="19"/>
    </row>
    <row r="79" spans="1:7" ht="14.25" customHeight="1">
      <c r="A79" s="4" t="s">
        <v>53</v>
      </c>
      <c r="B79" s="4" t="s">
        <v>75</v>
      </c>
      <c r="C79" s="24">
        <f>'[1]R Msual'!O28</f>
        <v>5234.75</v>
      </c>
      <c r="D79" s="19"/>
    </row>
    <row r="80" spans="1:7" ht="14.25" customHeight="1">
      <c r="A80" s="4"/>
      <c r="B80" s="4"/>
      <c r="C80" s="24">
        <f>'[1]R Msual'!O29</f>
        <v>0</v>
      </c>
      <c r="D80" s="19"/>
    </row>
    <row r="81" spans="1:11" ht="14.25" customHeight="1">
      <c r="A81" s="4"/>
      <c r="B81" s="4"/>
      <c r="D81" s="19"/>
    </row>
    <row r="82" spans="1:11" ht="14.25" customHeight="1" thickBot="1">
      <c r="A82" s="4"/>
      <c r="B82" s="1" t="s">
        <v>76</v>
      </c>
      <c r="C82" s="45">
        <f>C58-C64-C76</f>
        <v>402161.58000000007</v>
      </c>
      <c r="D82" s="19"/>
    </row>
    <row r="83" spans="1:11" ht="14.25" customHeight="1" thickTop="1">
      <c r="A83" s="4"/>
      <c r="B83" s="1"/>
      <c r="D83" s="19"/>
    </row>
    <row r="84" spans="1:11" ht="14.25" customHeight="1">
      <c r="A84" s="4" t="s">
        <v>77</v>
      </c>
      <c r="B84" s="1" t="s">
        <v>78</v>
      </c>
      <c r="C84" s="43">
        <f>'[1]R Msual'!O33</f>
        <v>125947.58</v>
      </c>
      <c r="D84" s="19">
        <f>C84/C97</f>
        <v>0.11818588952913704</v>
      </c>
    </row>
    <row r="85" spans="1:11" ht="14.25" customHeight="1">
      <c r="A85" s="4"/>
      <c r="B85" s="4"/>
      <c r="D85" s="19"/>
    </row>
    <row r="86" spans="1:11" ht="14.25" customHeight="1">
      <c r="A86" s="4" t="s">
        <v>77</v>
      </c>
      <c r="B86" s="1" t="s">
        <v>79</v>
      </c>
      <c r="C86" s="43">
        <f>SUM(C87:C92)</f>
        <v>2827.9700000000003</v>
      </c>
      <c r="D86" s="19">
        <f>C86/C98</f>
        <v>4.1126604009106942E-3</v>
      </c>
    </row>
    <row r="87" spans="1:11" ht="14.25" customHeight="1">
      <c r="A87" s="4" t="s">
        <v>49</v>
      </c>
      <c r="B87" s="4" t="s">
        <v>80</v>
      </c>
      <c r="C87" s="24">
        <f>'[1]R Msual'!O36</f>
        <v>1429.19</v>
      </c>
      <c r="D87" s="19"/>
    </row>
    <row r="88" spans="1:11" ht="14.25" customHeight="1">
      <c r="A88" s="4" t="s">
        <v>51</v>
      </c>
      <c r="B88" s="4" t="s">
        <v>81</v>
      </c>
      <c r="C88" s="24">
        <f>'[1]R Msual'!O37</f>
        <v>285.48</v>
      </c>
      <c r="D88" s="19"/>
    </row>
    <row r="89" spans="1:11" ht="14.25" customHeight="1">
      <c r="A89" s="4" t="s">
        <v>53</v>
      </c>
      <c r="B89" s="4" t="s">
        <v>82</v>
      </c>
      <c r="C89" s="24">
        <f>'[1]R Msual'!O38</f>
        <v>0</v>
      </c>
      <c r="D89" s="29"/>
    </row>
    <row r="90" spans="1:11" ht="14.25" customHeight="1">
      <c r="A90" s="4" t="s">
        <v>55</v>
      </c>
      <c r="B90" s="4" t="s">
        <v>83</v>
      </c>
      <c r="C90" s="24">
        <f>'[1]R Msual'!O39</f>
        <v>1113.3</v>
      </c>
      <c r="D90" s="29"/>
    </row>
    <row r="91" spans="1:11" ht="14.25" customHeight="1">
      <c r="A91" s="4" t="s">
        <v>62</v>
      </c>
      <c r="B91" s="4" t="s">
        <v>84</v>
      </c>
      <c r="C91" s="24">
        <f>'[1]R Msual'!O40</f>
        <v>0</v>
      </c>
      <c r="D91" s="29"/>
    </row>
    <row r="92" spans="1:11" ht="14.25" customHeight="1">
      <c r="A92" s="4" t="s">
        <v>64</v>
      </c>
      <c r="B92" s="4" t="s">
        <v>85</v>
      </c>
      <c r="C92" s="24">
        <f>'[1]R Msual'!O41</f>
        <v>0</v>
      </c>
      <c r="D92" s="14"/>
      <c r="E92" s="14"/>
      <c r="F92" s="14"/>
      <c r="G92" s="14"/>
      <c r="H92" s="14"/>
      <c r="I92" s="14"/>
      <c r="J92" s="14"/>
      <c r="K92" s="14"/>
    </row>
    <row r="93" spans="1:11" ht="14.25" customHeight="1">
      <c r="A93" s="1" t="s">
        <v>86</v>
      </c>
      <c r="B93" s="1" t="s">
        <v>87</v>
      </c>
      <c r="C93" s="43">
        <f>'[1]R Msual'!O43</f>
        <v>2846.41</v>
      </c>
      <c r="D93" s="29"/>
      <c r="E93" s="14"/>
      <c r="F93" s="14"/>
      <c r="G93" s="14"/>
      <c r="H93" s="14"/>
      <c r="I93" s="14"/>
      <c r="J93" s="14"/>
      <c r="K93" s="14"/>
    </row>
    <row r="94" spans="1:11" ht="14.25" customHeight="1">
      <c r="A94" s="1" t="s">
        <v>88</v>
      </c>
      <c r="B94" s="1" t="s">
        <v>89</v>
      </c>
      <c r="C94" s="24">
        <f>'[1]R Msual'!O44</f>
        <v>0</v>
      </c>
      <c r="D94" s="29"/>
      <c r="E94" s="14"/>
      <c r="F94" s="14"/>
      <c r="G94" s="14"/>
      <c r="H94" s="14"/>
      <c r="I94" s="14"/>
      <c r="J94" s="14"/>
      <c r="K94" s="14"/>
    </row>
    <row r="95" spans="1:11" ht="14.25" customHeight="1">
      <c r="A95" s="1"/>
      <c r="B95" s="1" t="s">
        <v>90</v>
      </c>
      <c r="C95" s="43">
        <f>29176.71+33528.79+27216.04+32058.65+28099.29</f>
        <v>150079.48000000001</v>
      </c>
      <c r="D95" s="29"/>
    </row>
    <row r="96" spans="1:11" ht="14.25" customHeight="1">
      <c r="A96" s="4"/>
      <c r="B96" s="4"/>
      <c r="D96" s="29"/>
    </row>
    <row r="97" spans="1:7" ht="14.25" customHeight="1">
      <c r="A97" s="4"/>
      <c r="B97" s="28" t="s">
        <v>91</v>
      </c>
      <c r="C97" s="46">
        <f>C58+C84+C93</f>
        <v>1065673.58</v>
      </c>
      <c r="D97" s="29">
        <f>D58+D84</f>
        <v>0.99732900387752876</v>
      </c>
    </row>
    <row r="98" spans="1:7" ht="14.25" customHeight="1">
      <c r="A98" s="4"/>
      <c r="B98" s="28" t="s">
        <v>92</v>
      </c>
      <c r="C98" s="46">
        <f>C64+C76+C86+C94+C95</f>
        <v>687625.46</v>
      </c>
      <c r="D98" s="29">
        <f>D64+D76+D86</f>
        <v>0.781742403778941</v>
      </c>
    </row>
    <row r="99" spans="1:7" ht="14.25" customHeight="1">
      <c r="A99" s="1"/>
      <c r="B99" s="1"/>
      <c r="D99" s="30"/>
      <c r="F99" s="24"/>
      <c r="G99" s="44"/>
    </row>
    <row r="100" spans="1:7" ht="14.25" customHeight="1" thickBot="1">
      <c r="A100" s="4"/>
      <c r="B100" s="28" t="s">
        <v>93</v>
      </c>
      <c r="C100" s="47">
        <f>C97-C98</f>
        <v>378048.12000000011</v>
      </c>
      <c r="D100" s="30"/>
    </row>
    <row r="101" spans="1:7" ht="14.25" customHeight="1" thickTop="1">
      <c r="B101" s="48"/>
    </row>
    <row r="102" spans="1:7" ht="14.25" customHeight="1">
      <c r="B102" s="28"/>
    </row>
    <row r="103" spans="1:7" ht="14.25" customHeight="1">
      <c r="B103" s="49"/>
      <c r="C103" s="50">
        <f>C100-C46</f>
        <v>0</v>
      </c>
      <c r="D103" s="50"/>
    </row>
    <row r="104" spans="1:7" ht="14.25" customHeight="1">
      <c r="B104" s="49"/>
      <c r="C104" s="51"/>
      <c r="D104" s="51"/>
    </row>
    <row r="105" spans="1:7" ht="14.25" customHeight="1">
      <c r="B105" s="49"/>
      <c r="C105" s="51"/>
      <c r="D105" s="49"/>
    </row>
    <row r="114" spans="1:11" s="14" customFormat="1" ht="14.25" customHeight="1">
      <c r="A114" s="3"/>
      <c r="B114" s="3"/>
      <c r="C114" s="24"/>
      <c r="D114" s="3"/>
      <c r="E114" s="3"/>
      <c r="F114" s="3"/>
      <c r="G114" s="3"/>
      <c r="H114" s="3"/>
      <c r="I114" s="3"/>
      <c r="J114" s="3"/>
      <c r="K114" s="3"/>
    </row>
    <row r="115" spans="1:11" s="14" customFormat="1" ht="14.25" customHeight="1">
      <c r="A115" s="3"/>
      <c r="B115" s="3"/>
      <c r="C115" s="24"/>
      <c r="D115" s="3"/>
      <c r="E115" s="3"/>
      <c r="F115" s="3"/>
      <c r="G115" s="3"/>
      <c r="H115" s="3"/>
      <c r="I115" s="3"/>
      <c r="J115" s="3"/>
      <c r="K115" s="3"/>
    </row>
    <row r="116" spans="1:11" s="14" customFormat="1" ht="14.25" customHeight="1">
      <c r="A116" s="3"/>
      <c r="B116" s="3"/>
      <c r="C116" s="24"/>
      <c r="D116" s="3"/>
      <c r="E116" s="3"/>
      <c r="F116" s="3"/>
      <c r="G116" s="3"/>
      <c r="H116" s="3"/>
      <c r="I116" s="3"/>
      <c r="J116" s="3"/>
      <c r="K116" s="3"/>
    </row>
  </sheetData>
  <printOptions horizontalCentered="1"/>
  <pageMargins left="0.43307086614173229" right="0.27559055118110237" top="0.74803149606299213" bottom="0.19685039370078741" header="0" footer="0"/>
  <pageSetup orientation="portrait" verticalDpi="7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BG_ER</vt:lpstr>
      <vt:lpstr>BG_ER!Área_de_impresión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Miranda</dc:creator>
  <cp:lastModifiedBy>Cecilia García</cp:lastModifiedBy>
  <cp:lastPrinted>2025-06-30T21:01:04Z</cp:lastPrinted>
  <dcterms:created xsi:type="dcterms:W3CDTF">2025-06-30T20:43:45Z</dcterms:created>
  <dcterms:modified xsi:type="dcterms:W3CDTF">2025-06-30T21:01:15Z</dcterms:modified>
</cp:coreProperties>
</file>