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wg18941\Desktop\Data WG18941\Filiales SV 2025\CSV Inversiones\Estados Financieros con firma  y Libros Finales\07 Julio 2025\"/>
    </mc:Choice>
  </mc:AlternateContent>
  <xr:revisionPtr revIDLastSave="0" documentId="13_ncr:1_{3F6446E7-6C75-4A13-A784-CAAC830543C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Balance General BVES" sheetId="2" r:id="rId1"/>
    <sheet name="Estado Resultados BVES" sheetId="3" r:id="rId2"/>
    <sheet name="Reporte Ruben" sheetId="4" state="hidden" r:id="rId3"/>
  </sheets>
  <definedNames>
    <definedName name="_xlnm.Print_Area" localSheetId="0">'Balance General BVES'!$C$1:$G$92</definedName>
    <definedName name="_xlnm.Print_Area" localSheetId="1">'Estado Resultados BVES'!$D$1:$H$86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" l="1"/>
  <c r="B21" i="4"/>
  <c r="C14" i="4" l="1"/>
  <c r="C9" i="4"/>
  <c r="C7" i="4"/>
  <c r="C15" i="4" l="1"/>
  <c r="B12" i="4" l="1"/>
  <c r="C23" i="4" l="1"/>
  <c r="D12" i="4"/>
  <c r="C28" i="4" l="1"/>
  <c r="C29" i="4" s="1"/>
  <c r="B26" i="4" l="1"/>
  <c r="B10" i="4"/>
  <c r="B25" i="4"/>
  <c r="B27" i="4"/>
  <c r="B8" i="4" l="1"/>
  <c r="B9" i="4" s="1"/>
  <c r="B24" i="4"/>
  <c r="D24" i="4" s="1"/>
  <c r="B22" i="4"/>
  <c r="D22" i="4" s="1"/>
  <c r="D23" i="4" s="1"/>
  <c r="B11" i="4"/>
  <c r="D11" i="4" s="1"/>
  <c r="D27" i="4"/>
  <c r="D25" i="4"/>
  <c r="D10" i="4"/>
  <c r="D26" i="4"/>
  <c r="D8" i="4" l="1"/>
  <c r="D9" i="4" s="1"/>
  <c r="B23" i="4"/>
  <c r="B28" i="4"/>
  <c r="D28" i="4"/>
  <c r="D29" i="4" s="1"/>
  <c r="B5" i="4"/>
  <c r="B6" i="4" l="1"/>
  <c r="D6" i="4" s="1"/>
  <c r="B29" i="4"/>
  <c r="D5" i="4"/>
  <c r="B7" i="4" l="1"/>
  <c r="D7" i="4"/>
  <c r="B13" i="4"/>
  <c r="B14" i="4" s="1"/>
  <c r="D13" i="4" l="1"/>
  <c r="D14" i="4" s="1"/>
  <c r="B15" i="4"/>
  <c r="D15" i="4" l="1"/>
  <c r="B16" i="4"/>
</calcChain>
</file>

<file path=xl/sharedStrings.xml><?xml version="1.0" encoding="utf-8"?>
<sst xmlns="http://schemas.openxmlformats.org/spreadsheetml/2006/main" count="156" uniqueCount="138">
  <si>
    <t>ACTIVO</t>
  </si>
  <si>
    <t>CAPITAL SOCIAL</t>
  </si>
  <si>
    <t>RESERVA LEGAL</t>
  </si>
  <si>
    <t>RESULTADOS ACUMULADOS</t>
  </si>
  <si>
    <t>GASTOS PAGADOS POR ANTICIPADO</t>
  </si>
  <si>
    <t>IMPUESTO SOBRE LA RENTA</t>
  </si>
  <si>
    <t>CAPITAL</t>
  </si>
  <si>
    <t>INGRESOS</t>
  </si>
  <si>
    <t>BANCOS Y OTRAS INSTITUCIONES FINANCIERAS</t>
  </si>
  <si>
    <t>RENDIMIENTOS POR COBRAR</t>
  </si>
  <si>
    <t>IMPUESTOS</t>
  </si>
  <si>
    <t>INVERSIONES FINANCIERAS A LARGO PLAZO</t>
  </si>
  <si>
    <t>ACTIVOS INTANGIBLES</t>
  </si>
  <si>
    <t>OBLIGACIONES POR OPERACIONES BURSATILES</t>
  </si>
  <si>
    <t>CUENTAS POR PAGAR</t>
  </si>
  <si>
    <t>CUENTAS POR PAGAR RELACIONADAS</t>
  </si>
  <si>
    <t>IMPUESTOS POR PAGAR PROPIOS</t>
  </si>
  <si>
    <t>RESERVAS DE CAPITAL</t>
  </si>
  <si>
    <t>RESULTADOS</t>
  </si>
  <si>
    <t>GASTOS FINANCIEROS</t>
  </si>
  <si>
    <t>OTROS GASTOS FINANCIEROS</t>
  </si>
  <si>
    <t>GASTOS EXTRAORDINARIOS</t>
  </si>
  <si>
    <t>INGRESOS FINANCIEROS</t>
  </si>
  <si>
    <t>OTROS INGRESOS FINANCIEROS</t>
  </si>
  <si>
    <t>CUENTAS CONTINGENTES DE COMPROMISO DEUDORAS</t>
  </si>
  <si>
    <t>GARANTIAS OTORGADAS</t>
  </si>
  <si>
    <t>RESPONSABILIDAD POR GARANTIAS OTORGADAS</t>
  </si>
  <si>
    <t>(Compañía salvadoreña, subsidiaria de Banco Cuscatlán de El Salvador, S.A.)</t>
  </si>
  <si>
    <t>(Expresado en Dolares de los Estados Unidos de America)</t>
  </si>
  <si>
    <t>CORRIENTE</t>
  </si>
  <si>
    <t>DISPONIBLE RESTRINGIDO</t>
  </si>
  <si>
    <t>INVERSIONES TEMPORALES</t>
  </si>
  <si>
    <t xml:space="preserve">CUENTAS Y DOCUMENTOS POR COBRAR </t>
  </si>
  <si>
    <t>CUENTAS Y DOCUMENTOS POR COBRAR RELACIONADAS</t>
  </si>
  <si>
    <t>ACTIVOS NO CORRIENTES</t>
  </si>
  <si>
    <t>INMUEBLES</t>
  </si>
  <si>
    <t>MUEBLES</t>
  </si>
  <si>
    <t>TOTAL ACTIVO</t>
  </si>
  <si>
    <t>PASIVO NO CORRIENTE</t>
  </si>
  <si>
    <t>INGRESOS DIFERIDOS</t>
  </si>
  <si>
    <t>PATRIMONIO</t>
  </si>
  <si>
    <t>RESERVA DE CAPITAL</t>
  </si>
  <si>
    <t>REVALUACIONES</t>
  </si>
  <si>
    <t>RESULTADOS DEL PRESENTE EJERCICIO</t>
  </si>
  <si>
    <t>TOTAL PASIVO MAS PATRIMONIO</t>
  </si>
  <si>
    <t xml:space="preserve">VAL. DE EMIS. EXISTENCIA xNEGOCIAR </t>
  </si>
  <si>
    <t>OTRAS CONTINGENCIAS Y COMPROMISOS</t>
  </si>
  <si>
    <t>CUENTAS DE CONTROL DEUDORAS</t>
  </si>
  <si>
    <t>VALORES Y BIENES PROPIOS EN CUSTODIA</t>
  </si>
  <si>
    <t>VALORES Y BIENES PROPIOS CEDIDOS EN GARANTIA</t>
  </si>
  <si>
    <t>TOTAL</t>
  </si>
  <si>
    <t>CONTINGENTES DE COMPROMISO Y CONTROL ACREEDORAS</t>
  </si>
  <si>
    <t>RESPONSABILIDAD POR OTRAS CONTINGENCIAS Y COMPROMI</t>
  </si>
  <si>
    <t>CONTRACUENTA VALORES Y BIENES PROPIOS EN CUSTODIA</t>
  </si>
  <si>
    <t>CONTRACUENTA VALORES Y BIENES PROPIOS CON GARANTIA</t>
  </si>
  <si>
    <t xml:space="preserve">TOTAL </t>
  </si>
  <si>
    <t xml:space="preserve">CUSCATLAN SV INVERSIONES, S.A. DE C.V. </t>
  </si>
  <si>
    <t>ESTADO DE RESULTADOS ACUMULADO</t>
  </si>
  <si>
    <t>INGRESOS DE OPERACIÓN</t>
  </si>
  <si>
    <t xml:space="preserve">INGRESOS POR SERVICIOS BURSATILES </t>
  </si>
  <si>
    <t>INGRESOS DIVERSOS</t>
  </si>
  <si>
    <t>GASTOS DE OPERACIÓN</t>
  </si>
  <si>
    <t>GASTOS DE OPERACIÓN DE SERVICIOS BURSATILES</t>
  </si>
  <si>
    <t>GASTOS DE OPERACION POR SERV. DE ADMON. DE CARTERA</t>
  </si>
  <si>
    <t>GTOS.GRALES.DE ADMON.Y PERSONAL DE OP. BURSATILES</t>
  </si>
  <si>
    <t>RESULTADO DE OPERACIÓN</t>
  </si>
  <si>
    <t>MAS</t>
  </si>
  <si>
    <t xml:space="preserve">INGRESOS POR INVERSIONES FINANCIERAS </t>
  </si>
  <si>
    <t xml:space="preserve">INGRESOS POR CUENTAS Y DOCUMENTOS POR COBRAR </t>
  </si>
  <si>
    <t>RESULTADOS ANTES DE INTERESES E IMPUESTOS</t>
  </si>
  <si>
    <t>GASTOS DE OPERACIONES POR INVERSIONES PROPIAS</t>
  </si>
  <si>
    <t>GASTOS POR OBLIGACIONES CON INSTITUCIONES FINANCIE</t>
  </si>
  <si>
    <t>RESULTADOS DESPUES DE INTERESES Y ANTES DE IMPUESTOS</t>
  </si>
  <si>
    <t>RESULTADOS DESPUES DE  IMPUESTOS</t>
  </si>
  <si>
    <t>INGRESOS EXTRAORDINARIOS</t>
  </si>
  <si>
    <t>RESULTADO DEL PERIODO</t>
  </si>
  <si>
    <t>MENOS</t>
  </si>
  <si>
    <t>CAPITALIZACION</t>
  </si>
  <si>
    <t>TOTAL DE UTILIDADES RETENIDAS AL FINALIZAR EL AÑO</t>
  </si>
  <si>
    <t>DETERMINACION DE UTILIDADES POR ACCION</t>
  </si>
  <si>
    <t>UTILIDAD DE EJERCICIO Y ANTES DE IMPUESTOS</t>
  </si>
  <si>
    <t>UTILIDAD DE EJERCICIO ANTES DE PARTIDAS EXTRAORDINARIAS</t>
  </si>
  <si>
    <t>UTILIDAD DESPUES DE PARTIDAS EXTRAORDINARIAS</t>
  </si>
  <si>
    <t>No. DE ACCIONES COMUNES  EN CIRCULACION</t>
  </si>
  <si>
    <t>VALOR NOMINAL POR ACCION</t>
  </si>
  <si>
    <t>GASTOS  POR DEPRECIACION, AMORTIZACION Y DETERIORO  POR OPERACIONES</t>
  </si>
  <si>
    <t>Cuscatlán SV Inversiones, S.A. de  C.V.</t>
  </si>
  <si>
    <t xml:space="preserve">Rubros </t>
  </si>
  <si>
    <t>Variacion</t>
  </si>
  <si>
    <t>Fondos Disponibles</t>
  </si>
  <si>
    <t>Otros Activos</t>
  </si>
  <si>
    <t>123</t>
  </si>
  <si>
    <t>126</t>
  </si>
  <si>
    <t>Total Activos</t>
  </si>
  <si>
    <t>Pasivos</t>
  </si>
  <si>
    <t>212</t>
  </si>
  <si>
    <t>213</t>
  </si>
  <si>
    <t>214</t>
  </si>
  <si>
    <t>215</t>
  </si>
  <si>
    <t>Total Pasivos</t>
  </si>
  <si>
    <t>Capital Social Pagado</t>
  </si>
  <si>
    <t>310</t>
  </si>
  <si>
    <t>Reservas de Capital</t>
  </si>
  <si>
    <t>320</t>
  </si>
  <si>
    <t>Resultados por Aplicar Anteriores</t>
  </si>
  <si>
    <t>340</t>
  </si>
  <si>
    <t>Resultados por Aplicar Actual</t>
  </si>
  <si>
    <t>341</t>
  </si>
  <si>
    <t>Total Patrimonio</t>
  </si>
  <si>
    <t>Total Pasivos y Patrimonio</t>
  </si>
  <si>
    <t>521</t>
  </si>
  <si>
    <t>522</t>
  </si>
  <si>
    <t>524</t>
  </si>
  <si>
    <t>Total Ingresos</t>
  </si>
  <si>
    <t>410</t>
  </si>
  <si>
    <t>411</t>
  </si>
  <si>
    <t>412</t>
  </si>
  <si>
    <t>413</t>
  </si>
  <si>
    <t>421</t>
  </si>
  <si>
    <t>422</t>
  </si>
  <si>
    <t>425</t>
  </si>
  <si>
    <t>430</t>
  </si>
  <si>
    <t>IMPUESTOS DIRECTOS</t>
  </si>
  <si>
    <t>440</t>
  </si>
  <si>
    <t>Total Gastos</t>
  </si>
  <si>
    <t>Resultado acumulado   (Pérdida) Utilidad</t>
  </si>
  <si>
    <t xml:space="preserve">Corredores de bolsa  </t>
  </si>
  <si>
    <t>UTILIDAD (PERDIDA) RETENIDAS AL PRINCIPIO DEL AÑO</t>
  </si>
  <si>
    <t>BALANCE GENERAL AL 31 DE JULIO DE 2025</t>
  </si>
  <si>
    <t>PERIODO DEL 1 DE ENERO AL 31 DE JULIO DE 2025</t>
  </si>
  <si>
    <t>Balance General Comparativo Julio Vrs Junio 2025</t>
  </si>
  <si>
    <t>Resultados Comparativos Julio Vrs Junio 2025</t>
  </si>
  <si>
    <t xml:space="preserve">       José Eduardo Luna Roshardt                                                                            Ana Maria Alas de Peña</t>
  </si>
  <si>
    <t xml:space="preserve">              Representante Legal                                                                                       Gerente General</t>
  </si>
  <si>
    <t xml:space="preserve">          Ricardo Ernesto Mejia                                                                                 </t>
  </si>
  <si>
    <t xml:space="preserve">                   Contador                                                                                           </t>
  </si>
  <si>
    <t xml:space="preserve">              Representante Legal                                                                                      Gerente General</t>
  </si>
  <si>
    <t xml:space="preserve">                   Contador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</si>
</sst>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u val="singleAccounting"/>
      <sz val="12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4"/>
      <color theme="4" tint="0.79998168889431442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sz val="18"/>
      <color theme="4" tint="0.79998168889431442"/>
      <name val="Calibri"/>
      <family val="2"/>
      <scheme val="minor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</cellStyleXfs>
  <cellXfs count="68">
    <xf numFmtId="0" fontId="0" fillId="0" borderId="0" xfId="0"/>
    <xf numFmtId="40" fontId="0" fillId="0" borderId="0" xfId="0" applyNumberFormat="1"/>
    <xf numFmtId="0" fontId="0" fillId="2" borderId="0" xfId="0" applyFill="1"/>
    <xf numFmtId="0" fontId="3" fillId="3" borderId="0" xfId="2" applyFill="1"/>
    <xf numFmtId="0" fontId="5" fillId="3" borderId="0" xfId="2" applyFont="1" applyFill="1"/>
    <xf numFmtId="43" fontId="5" fillId="3" borderId="0" xfId="1" applyFont="1" applyFill="1"/>
    <xf numFmtId="0" fontId="6" fillId="3" borderId="0" xfId="2" applyFont="1" applyFill="1"/>
    <xf numFmtId="43" fontId="1" fillId="3" borderId="0" xfId="1" applyFill="1"/>
    <xf numFmtId="43" fontId="6" fillId="3" borderId="0" xfId="2" applyNumberFormat="1" applyFont="1" applyFill="1"/>
    <xf numFmtId="43" fontId="3" fillId="3" borderId="0" xfId="2" applyNumberFormat="1" applyFill="1"/>
    <xf numFmtId="0" fontId="3" fillId="0" borderId="0" xfId="3" applyFont="1"/>
    <xf numFmtId="43" fontId="1" fillId="3" borderId="2" xfId="1" applyFill="1" applyBorder="1"/>
    <xf numFmtId="43" fontId="3" fillId="3" borderId="2" xfId="2" applyNumberFormat="1" applyFill="1" applyBorder="1"/>
    <xf numFmtId="0" fontId="3" fillId="3" borderId="2" xfId="2" applyFill="1" applyBorder="1"/>
    <xf numFmtId="43" fontId="1" fillId="3" borderId="0" xfId="1" applyFill="1" applyBorder="1"/>
    <xf numFmtId="43" fontId="6" fillId="3" borderId="3" xfId="2" applyNumberFormat="1" applyFont="1" applyFill="1" applyBorder="1"/>
    <xf numFmtId="43" fontId="6" fillId="3" borderId="0" xfId="1" applyFont="1" applyFill="1"/>
    <xf numFmtId="2" fontId="3" fillId="3" borderId="0" xfId="2" applyNumberFormat="1" applyFill="1"/>
    <xf numFmtId="0" fontId="7" fillId="3" borderId="0" xfId="2" applyFont="1" applyFill="1"/>
    <xf numFmtId="43" fontId="7" fillId="3" borderId="0" xfId="1" applyFont="1" applyFill="1"/>
    <xf numFmtId="0" fontId="3" fillId="0" borderId="0" xfId="2"/>
    <xf numFmtId="0" fontId="4" fillId="3" borderId="0" xfId="2" applyFont="1" applyFill="1"/>
    <xf numFmtId="43" fontId="4" fillId="3" borderId="0" xfId="1" applyFont="1" applyFill="1"/>
    <xf numFmtId="43" fontId="6" fillId="3" borderId="4" xfId="2" applyNumberFormat="1" applyFont="1" applyFill="1" applyBorder="1"/>
    <xf numFmtId="43" fontId="4" fillId="3" borderId="4" xfId="2" applyNumberFormat="1" applyFont="1" applyFill="1" applyBorder="1"/>
    <xf numFmtId="0" fontId="6" fillId="3" borderId="2" xfId="2" applyFont="1" applyFill="1" applyBorder="1"/>
    <xf numFmtId="0" fontId="9" fillId="3" borderId="0" xfId="2" applyFont="1" applyFill="1"/>
    <xf numFmtId="0" fontId="10" fillId="3" borderId="0" xfId="2" applyFont="1" applyFill="1"/>
    <xf numFmtId="0" fontId="3" fillId="2" borderId="0" xfId="2" applyFill="1" applyAlignment="1">
      <alignment horizontal="left"/>
    </xf>
    <xf numFmtId="43" fontId="10" fillId="3" borderId="0" xfId="1" applyFont="1" applyFill="1" applyBorder="1"/>
    <xf numFmtId="43" fontId="9" fillId="3" borderId="0" xfId="1" applyFont="1" applyFill="1"/>
    <xf numFmtId="43" fontId="10" fillId="3" borderId="0" xfId="1" applyFont="1" applyFill="1"/>
    <xf numFmtId="4" fontId="10" fillId="3" borderId="0" xfId="2" applyNumberFormat="1" applyFont="1" applyFill="1"/>
    <xf numFmtId="164" fontId="10" fillId="3" borderId="0" xfId="2" applyNumberFormat="1" applyFont="1" applyFill="1"/>
    <xf numFmtId="43" fontId="9" fillId="3" borderId="0" xfId="2" applyNumberFormat="1" applyFont="1" applyFill="1"/>
    <xf numFmtId="0" fontId="3" fillId="2" borderId="0" xfId="2" applyFill="1" applyAlignment="1">
      <alignment horizontal="right"/>
    </xf>
    <xf numFmtId="0" fontId="3" fillId="2" borderId="0" xfId="4" quotePrefix="1" applyFont="1" applyFill="1" applyAlignment="1">
      <alignment horizontal="right"/>
    </xf>
    <xf numFmtId="0" fontId="0" fillId="2" borderId="0" xfId="0" applyFill="1" applyAlignment="1">
      <alignment horizontal="right"/>
    </xf>
    <xf numFmtId="43" fontId="6" fillId="3" borderId="2" xfId="2" applyNumberFormat="1" applyFont="1" applyFill="1" applyBorder="1"/>
    <xf numFmtId="0" fontId="6" fillId="2" borderId="0" xfId="2" applyFont="1" applyFill="1" applyAlignment="1">
      <alignment horizontal="right"/>
    </xf>
    <xf numFmtId="0" fontId="9" fillId="2" borderId="0" xfId="2" applyFont="1" applyFill="1" applyAlignment="1">
      <alignment horizontal="right"/>
    </xf>
    <xf numFmtId="0" fontId="7" fillId="2" borderId="0" xfId="2" applyFont="1" applyFill="1" applyAlignment="1">
      <alignment horizontal="right"/>
    </xf>
    <xf numFmtId="165" fontId="10" fillId="2" borderId="0" xfId="1" applyNumberFormat="1" applyFont="1" applyFill="1"/>
    <xf numFmtId="49" fontId="0" fillId="0" borderId="0" xfId="0" applyNumberFormat="1" applyAlignment="1">
      <alignment horizontal="center"/>
    </xf>
    <xf numFmtId="0" fontId="12" fillId="4" borderId="0" xfId="0" applyFont="1" applyFill="1" applyAlignment="1">
      <alignment horizontal="center"/>
    </xf>
    <xf numFmtId="17" fontId="12" fillId="4" borderId="0" xfId="0" applyNumberFormat="1" applyFont="1" applyFill="1" applyAlignment="1">
      <alignment horizontal="center"/>
    </xf>
    <xf numFmtId="0" fontId="2" fillId="0" borderId="0" xfId="0" applyFont="1"/>
    <xf numFmtId="40" fontId="2" fillId="0" borderId="0" xfId="0" applyNumberFormat="1" applyFont="1"/>
    <xf numFmtId="40" fontId="2" fillId="0" borderId="0" xfId="1" applyNumberFormat="1" applyFont="1"/>
    <xf numFmtId="49" fontId="2" fillId="0" borderId="0" xfId="1" applyNumberFormat="1" applyFont="1" applyAlignment="1">
      <alignment horizontal="center"/>
    </xf>
    <xf numFmtId="0" fontId="2" fillId="5" borderId="0" xfId="0" applyFont="1" applyFill="1"/>
    <xf numFmtId="40" fontId="2" fillId="5" borderId="0" xfId="0" applyNumberFormat="1" applyFont="1" applyFill="1"/>
    <xf numFmtId="40" fontId="2" fillId="0" borderId="0" xfId="1" applyNumberFormat="1" applyFont="1" applyFill="1"/>
    <xf numFmtId="0" fontId="1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0" fontId="2" fillId="5" borderId="1" xfId="0" applyNumberFormat="1" applyFont="1" applyFill="1" applyBorder="1"/>
    <xf numFmtId="4" fontId="14" fillId="3" borderId="3" xfId="2" applyNumberFormat="1" applyFont="1" applyFill="1" applyBorder="1"/>
    <xf numFmtId="43" fontId="6" fillId="0" borderId="4" xfId="2" applyNumberFormat="1" applyFont="1" applyBorder="1"/>
    <xf numFmtId="43" fontId="8" fillId="3" borderId="0" xfId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15" fillId="2" borderId="0" xfId="0" applyFont="1" applyFill="1"/>
    <xf numFmtId="43" fontId="15" fillId="3" borderId="0" xfId="1" applyFont="1" applyFill="1"/>
    <xf numFmtId="0" fontId="16" fillId="2" borderId="0" xfId="0" applyFont="1" applyFill="1"/>
    <xf numFmtId="43" fontId="4" fillId="3" borderId="0" xfId="2" applyNumberFormat="1" applyFont="1" applyFill="1"/>
    <xf numFmtId="43" fontId="7" fillId="3" borderId="0" xfId="1" applyFont="1" applyFill="1" applyBorder="1" applyAlignment="1">
      <alignment horizontal="center"/>
    </xf>
    <xf numFmtId="43" fontId="16" fillId="3" borderId="0" xfId="1" applyFont="1" applyFill="1"/>
    <xf numFmtId="0" fontId="15" fillId="2" borderId="0" xfId="0" applyFont="1" applyFill="1" applyAlignment="1">
      <alignment horizontal="right"/>
    </xf>
  </cellXfs>
  <cellStyles count="5">
    <cellStyle name="=C:\WINNT\SYSTEM32\COMMAND.COM" xfId="2" xr:uid="{00000000-0005-0000-0000-000000000000}"/>
    <cellStyle name="Millares" xfId="1" builtinId="3"/>
    <cellStyle name="Normal" xfId="0" builtinId="0"/>
    <cellStyle name="Normal 2" xfId="4" xr:uid="{00000000-0005-0000-0000-000004000000}"/>
    <cellStyle name="Normal 2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94"/>
  <sheetViews>
    <sheetView tabSelected="1" zoomScale="92" zoomScaleNormal="92" workbookViewId="0">
      <pane ySplit="5" topLeftCell="A6" activePane="bottomLeft" state="frozen"/>
      <selection pane="bottomLeft" activeCell="D11" sqref="D11"/>
    </sheetView>
  </sheetViews>
  <sheetFormatPr baseColWidth="10" defaultColWidth="11.453125" defaultRowHeight="14.5" x14ac:dyDescent="0.35"/>
  <cols>
    <col min="1" max="1" width="7" style="2" customWidth="1"/>
    <col min="2" max="2" width="8.1796875" style="2" customWidth="1"/>
    <col min="3" max="3" width="5.26953125" style="2" customWidth="1"/>
    <col min="4" max="4" width="92" style="2" customWidth="1"/>
    <col min="5" max="5" width="6.26953125" style="2" customWidth="1"/>
    <col min="6" max="6" width="13.81640625" style="2" bestFit="1" customWidth="1"/>
    <col min="7" max="7" width="14.1796875" style="2" bestFit="1" customWidth="1"/>
    <col min="8" max="16384" width="11.453125" style="2"/>
  </cols>
  <sheetData>
    <row r="1" spans="2:7" ht="18" x14ac:dyDescent="0.4">
      <c r="B1" s="3"/>
      <c r="C1" s="3"/>
      <c r="D1" s="4" t="s">
        <v>56</v>
      </c>
      <c r="E1" s="5"/>
      <c r="F1" s="3"/>
      <c r="G1" s="6"/>
    </row>
    <row r="2" spans="2:7" ht="18" x14ac:dyDescent="0.4">
      <c r="B2" s="3"/>
      <c r="C2" s="3"/>
      <c r="D2" s="4" t="s">
        <v>126</v>
      </c>
      <c r="E2" s="5"/>
      <c r="F2" s="3"/>
      <c r="G2" s="6"/>
    </row>
    <row r="3" spans="2:7" ht="18" x14ac:dyDescent="0.4">
      <c r="B3" s="3"/>
      <c r="C3" s="3"/>
      <c r="D3" s="4" t="s">
        <v>27</v>
      </c>
      <c r="E3" s="5"/>
      <c r="F3" s="3"/>
      <c r="G3" s="6"/>
    </row>
    <row r="4" spans="2:7" ht="18" x14ac:dyDescent="0.4">
      <c r="B4" s="3"/>
      <c r="C4" s="3"/>
      <c r="D4" s="4" t="s">
        <v>128</v>
      </c>
      <c r="E4" s="5"/>
      <c r="F4" s="3"/>
      <c r="G4" s="6"/>
    </row>
    <row r="5" spans="2:7" ht="18" x14ac:dyDescent="0.4">
      <c r="B5" s="3"/>
      <c r="C5" s="3"/>
      <c r="D5" s="4" t="s">
        <v>28</v>
      </c>
      <c r="E5" s="5"/>
      <c r="F5" s="3"/>
      <c r="G5" s="6"/>
    </row>
    <row r="6" spans="2:7" x14ac:dyDescent="0.35">
      <c r="B6" s="3"/>
      <c r="C6" s="3"/>
      <c r="D6" s="3"/>
      <c r="E6" s="7"/>
      <c r="F6" s="3"/>
      <c r="G6" s="6"/>
    </row>
    <row r="7" spans="2:7" x14ac:dyDescent="0.35">
      <c r="B7" s="3"/>
      <c r="C7" s="3"/>
      <c r="D7" s="6" t="s">
        <v>0</v>
      </c>
      <c r="E7" s="7"/>
      <c r="F7" s="3"/>
      <c r="G7" s="3"/>
    </row>
    <row r="8" spans="2:7" x14ac:dyDescent="0.35">
      <c r="B8" s="3">
        <v>11</v>
      </c>
      <c r="C8" s="3"/>
      <c r="D8" s="6" t="s">
        <v>29</v>
      </c>
      <c r="E8" s="7"/>
      <c r="F8" s="3"/>
      <c r="G8" s="8">
        <v>1170761.6200000001</v>
      </c>
    </row>
    <row r="9" spans="2:7" x14ac:dyDescent="0.35">
      <c r="B9" s="3"/>
      <c r="C9" s="3"/>
      <c r="D9" s="3"/>
      <c r="E9" s="7"/>
      <c r="F9" s="3"/>
      <c r="G9" s="3"/>
    </row>
    <row r="10" spans="2:7" x14ac:dyDescent="0.35">
      <c r="B10" s="3">
        <v>111</v>
      </c>
      <c r="C10" s="3"/>
      <c r="D10" s="3" t="s">
        <v>8</v>
      </c>
      <c r="E10" s="7"/>
      <c r="F10" s="9">
        <v>1137519.97</v>
      </c>
      <c r="G10" s="3"/>
    </row>
    <row r="11" spans="2:7" x14ac:dyDescent="0.35">
      <c r="B11" s="3">
        <v>112</v>
      </c>
      <c r="C11" s="3"/>
      <c r="D11" s="10" t="s">
        <v>30</v>
      </c>
      <c r="E11" s="7"/>
      <c r="F11" s="9">
        <v>0</v>
      </c>
      <c r="G11" s="3"/>
    </row>
    <row r="12" spans="2:7" x14ac:dyDescent="0.35">
      <c r="B12" s="3">
        <v>113</v>
      </c>
      <c r="C12" s="3"/>
      <c r="D12" s="3" t="s">
        <v>31</v>
      </c>
      <c r="E12" s="7"/>
      <c r="F12" s="9">
        <v>0</v>
      </c>
      <c r="G12" s="3"/>
    </row>
    <row r="13" spans="2:7" x14ac:dyDescent="0.35">
      <c r="B13" s="3">
        <v>114</v>
      </c>
      <c r="C13" s="3"/>
      <c r="D13" s="3" t="s">
        <v>32</v>
      </c>
      <c r="E13" s="7"/>
      <c r="F13" s="9">
        <v>0</v>
      </c>
      <c r="G13" s="3"/>
    </row>
    <row r="14" spans="2:7" x14ac:dyDescent="0.35">
      <c r="B14" s="3">
        <v>115</v>
      </c>
      <c r="C14" s="3"/>
      <c r="D14" s="3" t="s">
        <v>33</v>
      </c>
      <c r="E14" s="7"/>
      <c r="F14" s="9">
        <v>0</v>
      </c>
      <c r="G14" s="3"/>
    </row>
    <row r="15" spans="2:7" x14ac:dyDescent="0.35">
      <c r="B15" s="3">
        <v>116</v>
      </c>
      <c r="C15" s="3"/>
      <c r="D15" s="3" t="s">
        <v>9</v>
      </c>
      <c r="E15" s="7"/>
      <c r="F15" s="9">
        <v>0</v>
      </c>
      <c r="G15" s="3"/>
    </row>
    <row r="16" spans="2:7" x14ac:dyDescent="0.35">
      <c r="B16" s="3">
        <v>117</v>
      </c>
      <c r="C16" s="3"/>
      <c r="D16" s="3" t="s">
        <v>10</v>
      </c>
      <c r="E16" s="7"/>
      <c r="F16" s="9">
        <v>30377.84</v>
      </c>
      <c r="G16" s="3"/>
    </row>
    <row r="17" spans="2:7" x14ac:dyDescent="0.35">
      <c r="B17" s="3">
        <v>118</v>
      </c>
      <c r="C17" s="3"/>
      <c r="D17" s="3" t="s">
        <v>4</v>
      </c>
      <c r="E17" s="11"/>
      <c r="F17" s="12">
        <v>2863.81</v>
      </c>
      <c r="G17" s="13"/>
    </row>
    <row r="18" spans="2:7" x14ac:dyDescent="0.35">
      <c r="B18" s="3"/>
      <c r="C18" s="3"/>
      <c r="D18" s="3"/>
      <c r="E18" s="7"/>
      <c r="F18" s="3"/>
      <c r="G18" s="3"/>
    </row>
    <row r="19" spans="2:7" x14ac:dyDescent="0.35">
      <c r="B19" s="3">
        <v>12</v>
      </c>
      <c r="C19" s="3"/>
      <c r="D19" s="6" t="s">
        <v>34</v>
      </c>
      <c r="E19" s="7"/>
      <c r="F19" s="3"/>
      <c r="G19" s="8">
        <v>5.03</v>
      </c>
    </row>
    <row r="20" spans="2:7" x14ac:dyDescent="0.35">
      <c r="B20" s="3"/>
      <c r="C20" s="3"/>
      <c r="D20" s="3"/>
      <c r="E20" s="7"/>
      <c r="F20" s="3"/>
      <c r="G20" s="3"/>
    </row>
    <row r="21" spans="2:7" x14ac:dyDescent="0.35">
      <c r="B21" s="3">
        <v>120</v>
      </c>
      <c r="C21" s="3"/>
      <c r="D21" s="3" t="s">
        <v>35</v>
      </c>
      <c r="E21" s="7"/>
      <c r="F21" s="9">
        <v>0</v>
      </c>
      <c r="G21" s="3"/>
    </row>
    <row r="22" spans="2:7" x14ac:dyDescent="0.35">
      <c r="B22" s="3">
        <v>121</v>
      </c>
      <c r="C22" s="3"/>
      <c r="D22" s="3" t="s">
        <v>36</v>
      </c>
      <c r="E22" s="7"/>
      <c r="F22" s="9">
        <v>0</v>
      </c>
      <c r="G22" s="3"/>
    </row>
    <row r="23" spans="2:7" x14ac:dyDescent="0.35">
      <c r="B23" s="3">
        <v>123</v>
      </c>
      <c r="C23" s="3"/>
      <c r="D23" s="3" t="s">
        <v>11</v>
      </c>
      <c r="E23" s="7"/>
      <c r="F23" s="9">
        <v>5.03</v>
      </c>
      <c r="G23" s="3"/>
    </row>
    <row r="24" spans="2:7" x14ac:dyDescent="0.35">
      <c r="B24" s="3">
        <v>126</v>
      </c>
      <c r="C24" s="3"/>
      <c r="D24" s="3" t="s">
        <v>12</v>
      </c>
      <c r="E24" s="7"/>
      <c r="F24" s="9">
        <v>0</v>
      </c>
      <c r="G24" s="3"/>
    </row>
    <row r="25" spans="2:7" x14ac:dyDescent="0.35">
      <c r="B25" s="3"/>
      <c r="C25" s="3"/>
      <c r="D25" s="3"/>
      <c r="E25" s="11"/>
      <c r="F25" s="12"/>
      <c r="G25" s="13"/>
    </row>
    <row r="26" spans="2:7" ht="15" thickBot="1" x14ac:dyDescent="0.4">
      <c r="B26" s="3"/>
      <c r="C26" s="3"/>
      <c r="D26" s="6" t="s">
        <v>37</v>
      </c>
      <c r="E26" s="7"/>
      <c r="F26" s="3"/>
      <c r="G26" s="15">
        <v>1170766.6500000001</v>
      </c>
    </row>
    <row r="27" spans="2:7" ht="15" thickTop="1" x14ac:dyDescent="0.35">
      <c r="B27" s="3"/>
      <c r="C27" s="3"/>
      <c r="D27" s="3"/>
      <c r="E27" s="7"/>
      <c r="F27" s="3"/>
      <c r="G27" s="3"/>
    </row>
    <row r="28" spans="2:7" x14ac:dyDescent="0.35">
      <c r="B28" s="3">
        <v>21</v>
      </c>
      <c r="C28" s="3"/>
      <c r="D28" s="6" t="s">
        <v>29</v>
      </c>
      <c r="E28" s="7"/>
      <c r="F28" s="3"/>
      <c r="G28" s="8">
        <v>10912.32</v>
      </c>
    </row>
    <row r="29" spans="2:7" x14ac:dyDescent="0.35">
      <c r="B29" s="3"/>
      <c r="C29" s="3"/>
      <c r="D29" s="3"/>
      <c r="E29" s="7"/>
      <c r="F29" s="3"/>
      <c r="G29" s="3"/>
    </row>
    <row r="30" spans="2:7" x14ac:dyDescent="0.35">
      <c r="B30" s="3">
        <v>212</v>
      </c>
      <c r="C30" s="3"/>
      <c r="D30" s="3" t="s">
        <v>13</v>
      </c>
      <c r="E30" s="7"/>
      <c r="F30" s="9">
        <v>7024.29</v>
      </c>
      <c r="G30" s="3"/>
    </row>
    <row r="31" spans="2:7" x14ac:dyDescent="0.35">
      <c r="B31" s="3">
        <v>213</v>
      </c>
      <c r="C31" s="3"/>
      <c r="D31" s="3" t="s">
        <v>14</v>
      </c>
      <c r="E31" s="7"/>
      <c r="F31" s="9">
        <v>3888.03</v>
      </c>
      <c r="G31" s="3"/>
    </row>
    <row r="32" spans="2:7" x14ac:dyDescent="0.35">
      <c r="B32" s="3">
        <v>214</v>
      </c>
      <c r="C32" s="3"/>
      <c r="D32" s="3" t="s">
        <v>15</v>
      </c>
      <c r="E32" s="3"/>
      <c r="F32" s="9">
        <v>0</v>
      </c>
      <c r="G32" s="3"/>
    </row>
    <row r="33" spans="2:7" x14ac:dyDescent="0.35">
      <c r="B33" s="3">
        <v>215</v>
      </c>
      <c r="C33" s="3"/>
      <c r="D33" s="3" t="s">
        <v>16</v>
      </c>
      <c r="E33" s="7"/>
      <c r="F33" s="9">
        <v>0</v>
      </c>
      <c r="G33" s="3"/>
    </row>
    <row r="34" spans="2:7" x14ac:dyDescent="0.35">
      <c r="B34" s="3"/>
      <c r="C34" s="3"/>
      <c r="D34" s="3"/>
      <c r="E34" s="7"/>
      <c r="F34" s="3"/>
      <c r="G34" s="3"/>
    </row>
    <row r="35" spans="2:7" x14ac:dyDescent="0.35">
      <c r="B35" s="3">
        <v>22</v>
      </c>
      <c r="C35" s="3"/>
      <c r="D35" s="6" t="s">
        <v>38</v>
      </c>
      <c r="E35" s="7"/>
      <c r="F35" s="3"/>
      <c r="G35" s="16">
        <v>0</v>
      </c>
    </row>
    <row r="36" spans="2:7" x14ac:dyDescent="0.35">
      <c r="B36" s="3"/>
      <c r="C36" s="3"/>
      <c r="D36" s="3"/>
      <c r="E36" s="7"/>
      <c r="F36" s="3"/>
      <c r="G36" s="3"/>
    </row>
    <row r="37" spans="2:7" x14ac:dyDescent="0.35">
      <c r="B37" s="3">
        <v>223</v>
      </c>
      <c r="C37" s="3"/>
      <c r="D37" s="3" t="s">
        <v>39</v>
      </c>
      <c r="E37" s="7"/>
      <c r="F37" s="9">
        <v>0</v>
      </c>
      <c r="G37" s="3"/>
    </row>
    <row r="38" spans="2:7" x14ac:dyDescent="0.35">
      <c r="B38" s="3"/>
      <c r="C38" s="3"/>
      <c r="D38" s="3"/>
      <c r="E38" s="7"/>
      <c r="F38" s="3"/>
      <c r="G38" s="3"/>
    </row>
    <row r="39" spans="2:7" x14ac:dyDescent="0.35">
      <c r="B39" s="3"/>
      <c r="C39" s="3"/>
      <c r="D39" s="6" t="s">
        <v>40</v>
      </c>
      <c r="E39" s="7"/>
      <c r="F39" s="3"/>
      <c r="G39" s="3"/>
    </row>
    <row r="40" spans="2:7" x14ac:dyDescent="0.35">
      <c r="B40" s="3"/>
      <c r="C40" s="3"/>
      <c r="D40" s="6" t="s">
        <v>6</v>
      </c>
      <c r="E40" s="7"/>
      <c r="F40" s="3"/>
      <c r="G40" s="8">
        <v>690000</v>
      </c>
    </row>
    <row r="41" spans="2:7" x14ac:dyDescent="0.35">
      <c r="B41" s="3"/>
      <c r="C41" s="3"/>
      <c r="D41" s="3"/>
      <c r="E41" s="7"/>
      <c r="F41" s="3"/>
      <c r="G41" s="3"/>
    </row>
    <row r="42" spans="2:7" x14ac:dyDescent="0.35">
      <c r="B42" s="3">
        <v>310</v>
      </c>
      <c r="C42" s="3"/>
      <c r="D42" s="3" t="s">
        <v>1</v>
      </c>
      <c r="E42" s="7"/>
      <c r="F42" s="9">
        <v>690000</v>
      </c>
      <c r="G42" s="3"/>
    </row>
    <row r="43" spans="2:7" x14ac:dyDescent="0.35">
      <c r="B43" s="3"/>
      <c r="C43" s="3"/>
      <c r="D43" s="3"/>
      <c r="E43" s="7"/>
      <c r="F43" s="3"/>
      <c r="G43" s="3"/>
    </row>
    <row r="44" spans="2:7" x14ac:dyDescent="0.35">
      <c r="B44" s="3"/>
      <c r="C44" s="3"/>
      <c r="D44" s="6" t="s">
        <v>41</v>
      </c>
      <c r="E44" s="7"/>
      <c r="F44" s="3"/>
      <c r="G44" s="8">
        <v>137924.57</v>
      </c>
    </row>
    <row r="45" spans="2:7" x14ac:dyDescent="0.35">
      <c r="B45" s="3"/>
      <c r="C45" s="3"/>
      <c r="D45" s="3"/>
      <c r="E45" s="7"/>
      <c r="F45" s="3"/>
      <c r="G45" s="3"/>
    </row>
    <row r="46" spans="2:7" x14ac:dyDescent="0.35">
      <c r="B46" s="3">
        <v>320</v>
      </c>
      <c r="C46" s="3"/>
      <c r="D46" s="3" t="s">
        <v>17</v>
      </c>
      <c r="E46" s="7"/>
      <c r="F46" s="9">
        <v>137924.57</v>
      </c>
      <c r="G46" s="3"/>
    </row>
    <row r="47" spans="2:7" x14ac:dyDescent="0.35">
      <c r="B47" s="3"/>
      <c r="C47" s="3"/>
      <c r="D47" s="3"/>
      <c r="E47" s="7"/>
      <c r="F47" s="3"/>
      <c r="G47" s="3"/>
    </row>
    <row r="48" spans="2:7" x14ac:dyDescent="0.35">
      <c r="B48" s="3">
        <v>33</v>
      </c>
      <c r="C48" s="3"/>
      <c r="D48" s="6" t="s">
        <v>42</v>
      </c>
      <c r="E48" s="7"/>
      <c r="F48" s="3"/>
      <c r="G48" s="17">
        <v>0</v>
      </c>
    </row>
    <row r="49" spans="2:7" x14ac:dyDescent="0.35">
      <c r="B49" s="3"/>
      <c r="C49" s="3"/>
      <c r="D49" s="6"/>
      <c r="E49" s="7"/>
      <c r="F49" s="3"/>
      <c r="G49" s="17"/>
    </row>
    <row r="50" spans="2:7" x14ac:dyDescent="0.35">
      <c r="B50" s="3">
        <v>34</v>
      </c>
      <c r="C50" s="3"/>
      <c r="D50" s="6" t="s">
        <v>18</v>
      </c>
      <c r="E50" s="7"/>
      <c r="F50" s="3"/>
      <c r="G50" s="8">
        <v>331929.76</v>
      </c>
    </row>
    <row r="51" spans="2:7" x14ac:dyDescent="0.35">
      <c r="B51" s="3"/>
      <c r="C51" s="3"/>
      <c r="D51" s="3"/>
      <c r="E51" s="7"/>
      <c r="F51" s="3"/>
      <c r="G51" s="3"/>
    </row>
    <row r="52" spans="2:7" x14ac:dyDescent="0.35">
      <c r="B52" s="3">
        <v>340</v>
      </c>
      <c r="C52" s="3"/>
      <c r="D52" s="3" t="s">
        <v>3</v>
      </c>
      <c r="E52" s="7"/>
      <c r="F52" s="9">
        <v>343860.26</v>
      </c>
      <c r="G52" s="3"/>
    </row>
    <row r="53" spans="2:7" x14ac:dyDescent="0.35">
      <c r="B53" s="3">
        <v>341</v>
      </c>
      <c r="C53" s="3"/>
      <c r="D53" s="3" t="s">
        <v>43</v>
      </c>
      <c r="E53" s="7"/>
      <c r="F53" s="9">
        <v>-11930.500000000002</v>
      </c>
      <c r="G53" s="3"/>
    </row>
    <row r="54" spans="2:7" x14ac:dyDescent="0.35">
      <c r="B54" s="3"/>
      <c r="C54" s="3"/>
      <c r="D54" s="3"/>
      <c r="E54" s="11"/>
      <c r="F54" s="13"/>
      <c r="G54" s="13"/>
    </row>
    <row r="55" spans="2:7" ht="15" thickBot="1" x14ac:dyDescent="0.4">
      <c r="B55" s="3"/>
      <c r="C55" s="3"/>
      <c r="D55" s="6" t="s">
        <v>44</v>
      </c>
      <c r="E55" s="7"/>
      <c r="F55" s="3"/>
      <c r="G55" s="23">
        <v>1170766.6499999999</v>
      </c>
    </row>
    <row r="56" spans="2:7" ht="15" thickTop="1" x14ac:dyDescent="0.35">
      <c r="B56" s="3"/>
      <c r="C56" s="3"/>
      <c r="D56" s="3"/>
      <c r="E56" s="7"/>
      <c r="F56" s="3"/>
      <c r="G56" s="3"/>
    </row>
    <row r="57" spans="2:7" x14ac:dyDescent="0.35">
      <c r="B57" s="3"/>
      <c r="C57" s="3"/>
      <c r="D57" s="3"/>
      <c r="E57" s="7"/>
      <c r="F57" s="3"/>
      <c r="G57" s="9"/>
    </row>
    <row r="58" spans="2:7" x14ac:dyDescent="0.35">
      <c r="B58" s="3">
        <v>61</v>
      </c>
      <c r="C58" s="6"/>
      <c r="D58" s="6" t="s">
        <v>24</v>
      </c>
      <c r="E58" s="16"/>
      <c r="F58" s="6"/>
      <c r="G58" s="8">
        <v>114285.71</v>
      </c>
    </row>
    <row r="59" spans="2:7" x14ac:dyDescent="0.35">
      <c r="B59" s="3">
        <v>610</v>
      </c>
      <c r="C59" s="3"/>
      <c r="D59" s="3" t="s">
        <v>25</v>
      </c>
      <c r="E59" s="7"/>
      <c r="F59" s="9">
        <v>114285.71</v>
      </c>
      <c r="G59" s="6"/>
    </row>
    <row r="60" spans="2:7" x14ac:dyDescent="0.35">
      <c r="B60" s="3">
        <v>612</v>
      </c>
      <c r="C60" s="3"/>
      <c r="D60" s="20" t="s">
        <v>45</v>
      </c>
      <c r="E60" s="7"/>
      <c r="F60" s="9">
        <v>0</v>
      </c>
      <c r="G60" s="6"/>
    </row>
    <row r="61" spans="2:7" x14ac:dyDescent="0.35">
      <c r="B61" s="3">
        <v>613</v>
      </c>
      <c r="C61" s="3"/>
      <c r="D61" s="3" t="s">
        <v>46</v>
      </c>
      <c r="E61" s="7"/>
      <c r="F61" s="9">
        <v>0</v>
      </c>
      <c r="G61" s="6"/>
    </row>
    <row r="62" spans="2:7" x14ac:dyDescent="0.35">
      <c r="B62" s="3"/>
      <c r="C62" s="3"/>
      <c r="D62" s="3"/>
      <c r="E62" s="7"/>
      <c r="F62" s="9"/>
      <c r="G62" s="6"/>
    </row>
    <row r="63" spans="2:7" x14ac:dyDescent="0.35">
      <c r="B63" s="3">
        <v>62</v>
      </c>
      <c r="C63" s="6"/>
      <c r="D63" s="6" t="s">
        <v>47</v>
      </c>
      <c r="E63" s="16"/>
      <c r="F63" s="6"/>
      <c r="G63" s="8">
        <v>0</v>
      </c>
    </row>
    <row r="64" spans="2:7" x14ac:dyDescent="0.35">
      <c r="B64" s="3">
        <v>620</v>
      </c>
      <c r="C64" s="3"/>
      <c r="D64" s="3" t="s">
        <v>48</v>
      </c>
      <c r="E64" s="7"/>
      <c r="F64" s="9">
        <v>0</v>
      </c>
      <c r="G64" s="6"/>
    </row>
    <row r="65" spans="2:7" x14ac:dyDescent="0.35">
      <c r="B65" s="3">
        <v>621</v>
      </c>
      <c r="C65" s="3"/>
      <c r="D65" s="3" t="s">
        <v>49</v>
      </c>
      <c r="E65" s="7"/>
      <c r="F65" s="9">
        <v>0</v>
      </c>
      <c r="G65" s="6"/>
    </row>
    <row r="66" spans="2:7" x14ac:dyDescent="0.35">
      <c r="B66" s="3"/>
      <c r="C66" s="3"/>
      <c r="D66" s="3"/>
      <c r="E66" s="11"/>
      <c r="F66" s="13"/>
      <c r="G66" s="25"/>
    </row>
    <row r="67" spans="2:7" ht="16" thickBot="1" x14ac:dyDescent="0.4">
      <c r="B67" s="3"/>
      <c r="C67" s="21"/>
      <c r="D67" s="21" t="s">
        <v>50</v>
      </c>
      <c r="E67" s="22"/>
      <c r="F67" s="21"/>
      <c r="G67" s="24">
        <v>114285.71</v>
      </c>
    </row>
    <row r="68" spans="2:7" ht="15" thickTop="1" x14ac:dyDescent="0.35">
      <c r="B68" s="3"/>
      <c r="C68" s="3"/>
      <c r="D68" s="3"/>
      <c r="E68" s="7"/>
      <c r="F68" s="3"/>
      <c r="G68" s="6"/>
    </row>
    <row r="69" spans="2:7" x14ac:dyDescent="0.35">
      <c r="B69" s="3"/>
      <c r="C69" s="3"/>
      <c r="D69" s="3"/>
      <c r="E69" s="7"/>
      <c r="F69" s="3"/>
      <c r="G69" s="6"/>
    </row>
    <row r="70" spans="2:7" x14ac:dyDescent="0.35">
      <c r="B70" s="3">
        <v>71</v>
      </c>
      <c r="C70" s="6"/>
      <c r="D70" s="6" t="s">
        <v>51</v>
      </c>
      <c r="E70" s="16"/>
      <c r="F70" s="6"/>
      <c r="G70" s="8">
        <v>114285.71</v>
      </c>
    </row>
    <row r="71" spans="2:7" x14ac:dyDescent="0.35">
      <c r="B71" s="3">
        <v>710</v>
      </c>
      <c r="C71" s="3"/>
      <c r="D71" s="3" t="s">
        <v>26</v>
      </c>
      <c r="E71" s="7"/>
      <c r="F71" s="9">
        <v>114285.71</v>
      </c>
      <c r="G71" s="6"/>
    </row>
    <row r="72" spans="2:7" x14ac:dyDescent="0.35">
      <c r="B72" s="3">
        <v>713</v>
      </c>
      <c r="C72" s="3"/>
      <c r="D72" s="3" t="s">
        <v>52</v>
      </c>
      <c r="E72" s="7"/>
      <c r="F72" s="9">
        <v>0</v>
      </c>
      <c r="G72" s="6"/>
    </row>
    <row r="73" spans="2:7" x14ac:dyDescent="0.35">
      <c r="B73" s="3"/>
      <c r="C73" s="3"/>
      <c r="D73" s="3"/>
      <c r="E73" s="7"/>
      <c r="F73" s="9"/>
      <c r="G73" s="6"/>
    </row>
    <row r="74" spans="2:7" x14ac:dyDescent="0.35">
      <c r="B74" s="3">
        <v>72</v>
      </c>
      <c r="C74" s="6"/>
      <c r="D74" s="6" t="s">
        <v>47</v>
      </c>
      <c r="E74" s="16"/>
      <c r="F74" s="6"/>
      <c r="G74" s="8">
        <v>0</v>
      </c>
    </row>
    <row r="75" spans="2:7" x14ac:dyDescent="0.35">
      <c r="B75" s="3">
        <v>720</v>
      </c>
      <c r="C75" s="3"/>
      <c r="D75" s="3" t="s">
        <v>53</v>
      </c>
      <c r="E75" s="7"/>
      <c r="F75" s="9">
        <v>0</v>
      </c>
      <c r="G75" s="6"/>
    </row>
    <row r="76" spans="2:7" x14ac:dyDescent="0.35">
      <c r="B76" s="3">
        <v>721</v>
      </c>
      <c r="C76" s="3"/>
      <c r="D76" s="3" t="s">
        <v>54</v>
      </c>
      <c r="E76" s="7"/>
      <c r="F76" s="9">
        <v>0</v>
      </c>
      <c r="G76" s="6"/>
    </row>
    <row r="77" spans="2:7" x14ac:dyDescent="0.35">
      <c r="B77" s="3"/>
      <c r="C77" s="3"/>
      <c r="D77" s="3"/>
      <c r="E77" s="11"/>
      <c r="F77" s="13"/>
      <c r="G77" s="25"/>
    </row>
    <row r="78" spans="2:7" ht="16" thickBot="1" x14ac:dyDescent="0.4">
      <c r="B78" s="3"/>
      <c r="C78" s="21"/>
      <c r="D78" s="21" t="s">
        <v>55</v>
      </c>
      <c r="E78" s="22"/>
      <c r="F78" s="21"/>
      <c r="G78" s="24">
        <v>114285.71</v>
      </c>
    </row>
    <row r="79" spans="2:7" ht="15" thickTop="1" x14ac:dyDescent="0.35">
      <c r="B79" s="3"/>
      <c r="C79" s="3"/>
      <c r="D79" s="3"/>
      <c r="E79" s="7"/>
      <c r="F79" s="3"/>
      <c r="G79" s="8"/>
    </row>
    <row r="80" spans="2:7" x14ac:dyDescent="0.35">
      <c r="B80" s="3"/>
      <c r="C80" s="3"/>
      <c r="D80" s="3"/>
      <c r="E80" s="7"/>
      <c r="F80" s="3"/>
      <c r="G80" s="8"/>
    </row>
    <row r="81" spans="2:7" x14ac:dyDescent="0.35">
      <c r="B81" s="3"/>
      <c r="C81" s="3"/>
      <c r="D81" s="3"/>
      <c r="E81" s="7"/>
      <c r="F81" s="3"/>
      <c r="G81" s="8"/>
    </row>
    <row r="82" spans="2:7" x14ac:dyDescent="0.35">
      <c r="B82" s="3"/>
      <c r="C82" s="3"/>
      <c r="D82" s="3"/>
      <c r="E82" s="7"/>
      <c r="F82" s="3"/>
      <c r="G82" s="8"/>
    </row>
    <row r="83" spans="2:7" x14ac:dyDescent="0.35">
      <c r="B83" s="3"/>
      <c r="C83" s="3"/>
      <c r="D83" s="3"/>
      <c r="E83" s="7"/>
      <c r="F83" s="3"/>
      <c r="G83" s="3"/>
    </row>
    <row r="84" spans="2:7" x14ac:dyDescent="0.35">
      <c r="B84" s="3"/>
      <c r="C84" s="3"/>
      <c r="D84" s="3"/>
      <c r="E84" s="7"/>
      <c r="F84" s="3"/>
      <c r="G84" s="8"/>
    </row>
    <row r="85" spans="2:7" s="61" customFormat="1" ht="15.5" x14ac:dyDescent="0.35">
      <c r="B85" s="18"/>
      <c r="C85" s="18"/>
      <c r="D85" s="18" t="s">
        <v>132</v>
      </c>
      <c r="E85" s="62"/>
      <c r="F85" s="18"/>
      <c r="G85" s="18"/>
    </row>
    <row r="86" spans="2:7" s="61" customFormat="1" ht="15.5" x14ac:dyDescent="0.35">
      <c r="B86" s="18"/>
      <c r="C86" s="18"/>
      <c r="D86" s="18" t="s">
        <v>133</v>
      </c>
      <c r="E86" s="62"/>
      <c r="F86" s="18"/>
      <c r="G86" s="18"/>
    </row>
    <row r="87" spans="2:7" s="61" customFormat="1" ht="15.5" x14ac:dyDescent="0.35">
      <c r="B87" s="18"/>
      <c r="C87" s="18"/>
      <c r="D87" s="18"/>
      <c r="E87" s="62"/>
      <c r="F87" s="18"/>
      <c r="G87" s="18"/>
    </row>
    <row r="88" spans="2:7" s="61" customFormat="1" ht="18.5" x14ac:dyDescent="0.65">
      <c r="B88" s="18"/>
      <c r="C88" s="18"/>
      <c r="D88" s="18"/>
      <c r="E88" s="58"/>
      <c r="F88" s="58"/>
      <c r="G88" s="18"/>
    </row>
    <row r="89" spans="2:7" s="61" customFormat="1" ht="15.5" x14ac:dyDescent="0.35">
      <c r="B89" s="18"/>
      <c r="C89" s="18"/>
      <c r="D89" s="63"/>
      <c r="E89" s="19"/>
      <c r="F89" s="18"/>
      <c r="G89" s="64"/>
    </row>
    <row r="90" spans="2:7" s="61" customFormat="1" ht="15.5" x14ac:dyDescent="0.35">
      <c r="D90" s="63"/>
      <c r="E90" s="62"/>
      <c r="F90" s="18"/>
    </row>
    <row r="91" spans="2:7" s="61" customFormat="1" ht="15.5" x14ac:dyDescent="0.35">
      <c r="D91" s="18" t="s">
        <v>134</v>
      </c>
      <c r="E91" s="62"/>
      <c r="F91" s="18"/>
    </row>
    <row r="92" spans="2:7" s="61" customFormat="1" ht="15.5" x14ac:dyDescent="0.35">
      <c r="D92" s="18" t="s">
        <v>135</v>
      </c>
      <c r="E92" s="62"/>
      <c r="F92" s="18"/>
    </row>
    <row r="93" spans="2:7" s="61" customFormat="1" ht="15.5" x14ac:dyDescent="0.35"/>
    <row r="94" spans="2:7" s="61" customFormat="1" ht="15.5" x14ac:dyDescent="0.35"/>
  </sheetData>
  <mergeCells count="1">
    <mergeCell ref="E88:F88"/>
  </mergeCells>
  <pageMargins left="1.1023622047244095" right="0.70866141732283472" top="0.59055118110236227" bottom="0.15748031496062992" header="0.19685039370078741" footer="0.31496062992125984"/>
  <pageSetup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87"/>
  <sheetViews>
    <sheetView zoomScale="90" zoomScaleNormal="90" workbookViewId="0">
      <pane ySplit="6" topLeftCell="A7" activePane="bottomLeft" state="frozen"/>
      <selection pane="bottomLeft" activeCell="F10" sqref="F10"/>
    </sheetView>
  </sheetViews>
  <sheetFormatPr baseColWidth="10" defaultColWidth="11.453125" defaultRowHeight="14.5" x14ac:dyDescent="0.35"/>
  <cols>
    <col min="1" max="1" width="5.81640625" style="2" customWidth="1"/>
    <col min="2" max="2" width="3.7265625" style="2" customWidth="1"/>
    <col min="3" max="3" width="6.54296875" style="2" customWidth="1"/>
    <col min="4" max="4" width="4.7265625" style="2" customWidth="1"/>
    <col min="5" max="5" width="20.7265625" style="2" customWidth="1"/>
    <col min="6" max="6" width="65.7265625" style="2" customWidth="1"/>
    <col min="7" max="7" width="22" style="2" customWidth="1"/>
    <col min="8" max="8" width="18.1796875" style="2" customWidth="1"/>
    <col min="9" max="16384" width="11.453125" style="2"/>
  </cols>
  <sheetData>
    <row r="1" spans="2:8" ht="18" x14ac:dyDescent="0.4">
      <c r="B1" s="3"/>
      <c r="C1" s="28"/>
      <c r="D1" s="3"/>
      <c r="E1" s="4" t="s">
        <v>56</v>
      </c>
      <c r="F1" s="5"/>
      <c r="G1" s="3"/>
      <c r="H1" s="6"/>
    </row>
    <row r="2" spans="2:8" ht="18" x14ac:dyDescent="0.4">
      <c r="B2" s="3"/>
      <c r="C2" s="28"/>
      <c r="D2" s="3"/>
      <c r="E2" s="4" t="s">
        <v>126</v>
      </c>
      <c r="F2" s="5"/>
      <c r="G2" s="3"/>
      <c r="H2" s="6"/>
    </row>
    <row r="3" spans="2:8" ht="18" x14ac:dyDescent="0.4">
      <c r="B3" s="3"/>
      <c r="C3" s="28"/>
      <c r="D3" s="3"/>
      <c r="E3" s="4" t="s">
        <v>27</v>
      </c>
      <c r="F3" s="5"/>
      <c r="G3" s="3"/>
      <c r="H3" s="6"/>
    </row>
    <row r="4" spans="2:8" ht="18" x14ac:dyDescent="0.4">
      <c r="B4" s="3"/>
      <c r="C4" s="28"/>
      <c r="D4" s="3"/>
      <c r="E4" s="4" t="s">
        <v>57</v>
      </c>
      <c r="F4" s="5"/>
      <c r="G4" s="3"/>
      <c r="H4" s="6"/>
    </row>
    <row r="5" spans="2:8" ht="18" x14ac:dyDescent="0.4">
      <c r="B5" s="3"/>
      <c r="C5" s="28"/>
      <c r="D5" s="3"/>
      <c r="E5" s="4" t="s">
        <v>129</v>
      </c>
      <c r="F5" s="5"/>
      <c r="G5" s="3"/>
      <c r="H5" s="6"/>
    </row>
    <row r="6" spans="2:8" ht="18" x14ac:dyDescent="0.4">
      <c r="B6" s="3"/>
      <c r="C6" s="28"/>
      <c r="D6" s="3"/>
      <c r="E6" s="4" t="s">
        <v>28</v>
      </c>
      <c r="F6" s="5"/>
      <c r="G6" s="3"/>
      <c r="H6" s="6"/>
    </row>
    <row r="7" spans="2:8" x14ac:dyDescent="0.35">
      <c r="B7" s="3"/>
      <c r="C7" s="28"/>
      <c r="D7" s="3"/>
      <c r="E7" s="3"/>
      <c r="F7" s="7"/>
      <c r="G7" s="3"/>
      <c r="H7" s="6"/>
    </row>
    <row r="8" spans="2:8" x14ac:dyDescent="0.35">
      <c r="B8" s="26"/>
      <c r="C8" s="40">
        <v>5</v>
      </c>
      <c r="D8" s="26"/>
      <c r="E8" s="26" t="s">
        <v>7</v>
      </c>
      <c r="F8" s="27"/>
      <c r="G8" s="27"/>
      <c r="H8" s="27"/>
    </row>
    <row r="9" spans="2:8" x14ac:dyDescent="0.35">
      <c r="B9" s="3"/>
      <c r="C9" s="35"/>
      <c r="D9" s="3"/>
      <c r="E9" s="3"/>
      <c r="F9" s="7"/>
      <c r="G9" s="3"/>
      <c r="H9" s="6"/>
    </row>
    <row r="10" spans="2:8" x14ac:dyDescent="0.35">
      <c r="B10" s="3"/>
      <c r="C10" s="35">
        <v>51</v>
      </c>
      <c r="D10" s="3"/>
      <c r="E10" s="6" t="s">
        <v>58</v>
      </c>
      <c r="F10" s="7"/>
      <c r="G10" s="3"/>
      <c r="H10" s="8">
        <v>0</v>
      </c>
    </row>
    <row r="11" spans="2:8" x14ac:dyDescent="0.35">
      <c r="B11" s="3"/>
      <c r="C11" s="35"/>
      <c r="D11" s="3"/>
      <c r="E11" s="3"/>
      <c r="F11" s="7"/>
      <c r="G11" s="3"/>
      <c r="H11" s="6"/>
    </row>
    <row r="12" spans="2:8" x14ac:dyDescent="0.35">
      <c r="B12" s="3"/>
      <c r="C12" s="36">
        <v>510</v>
      </c>
      <c r="D12" s="3"/>
      <c r="E12" s="3" t="s">
        <v>59</v>
      </c>
      <c r="F12" s="7"/>
      <c r="G12" s="9">
        <v>0</v>
      </c>
      <c r="H12" s="6"/>
    </row>
    <row r="13" spans="2:8" x14ac:dyDescent="0.35">
      <c r="B13" s="3"/>
      <c r="C13" s="36">
        <v>512</v>
      </c>
      <c r="D13" s="3"/>
      <c r="E13" s="3" t="s">
        <v>60</v>
      </c>
      <c r="F13" s="7"/>
      <c r="G13" s="9">
        <v>0</v>
      </c>
      <c r="H13" s="6"/>
    </row>
    <row r="14" spans="2:8" x14ac:dyDescent="0.35">
      <c r="B14" s="3"/>
      <c r="C14" s="35"/>
      <c r="D14" s="3"/>
      <c r="E14" s="3"/>
      <c r="F14" s="7"/>
      <c r="G14" s="3"/>
      <c r="H14" s="6"/>
    </row>
    <row r="15" spans="2:8" x14ac:dyDescent="0.35">
      <c r="B15" s="3"/>
      <c r="C15" s="35">
        <v>41</v>
      </c>
      <c r="D15" s="3"/>
      <c r="E15" s="6" t="s">
        <v>61</v>
      </c>
      <c r="F15" s="7"/>
      <c r="G15" s="3"/>
      <c r="H15" s="16">
        <v>13625.02</v>
      </c>
    </row>
    <row r="16" spans="2:8" x14ac:dyDescent="0.35">
      <c r="B16" s="3"/>
      <c r="C16" s="35"/>
      <c r="D16" s="3"/>
      <c r="E16" s="3"/>
      <c r="F16" s="7"/>
      <c r="G16" s="3"/>
      <c r="H16" s="6"/>
    </row>
    <row r="17" spans="2:8" x14ac:dyDescent="0.35">
      <c r="B17" s="3"/>
      <c r="C17" s="36">
        <v>410</v>
      </c>
      <c r="D17" s="3"/>
      <c r="E17" s="3" t="s">
        <v>62</v>
      </c>
      <c r="F17" s="3"/>
      <c r="G17" s="9">
        <v>2373</v>
      </c>
      <c r="H17" s="16"/>
    </row>
    <row r="18" spans="2:8" x14ac:dyDescent="0.35">
      <c r="B18" s="3"/>
      <c r="C18" s="36">
        <v>411</v>
      </c>
      <c r="D18" s="3"/>
      <c r="E18" s="3" t="s">
        <v>63</v>
      </c>
      <c r="F18" s="3"/>
      <c r="G18" s="9">
        <v>0</v>
      </c>
      <c r="H18" s="8"/>
    </row>
    <row r="19" spans="2:8" x14ac:dyDescent="0.35">
      <c r="B19" s="3"/>
      <c r="C19" s="36">
        <v>412</v>
      </c>
      <c r="D19" s="3"/>
      <c r="E19" s="3" t="s">
        <v>64</v>
      </c>
      <c r="F19" s="3"/>
      <c r="G19" s="9">
        <v>11252.02</v>
      </c>
      <c r="H19" s="8"/>
    </row>
    <row r="20" spans="2:8" x14ac:dyDescent="0.35">
      <c r="B20" s="3"/>
      <c r="C20" s="36">
        <v>413</v>
      </c>
      <c r="D20" s="3"/>
      <c r="E20" s="3" t="s">
        <v>85</v>
      </c>
      <c r="F20" s="3"/>
      <c r="G20" s="12">
        <v>0</v>
      </c>
      <c r="H20" s="38"/>
    </row>
    <row r="21" spans="2:8" x14ac:dyDescent="0.35">
      <c r="B21" s="3"/>
      <c r="C21" s="35"/>
      <c r="D21" s="3"/>
      <c r="E21" s="3"/>
      <c r="F21" s="7"/>
      <c r="G21" s="3"/>
      <c r="H21" s="6"/>
    </row>
    <row r="22" spans="2:8" x14ac:dyDescent="0.35">
      <c r="B22" s="3"/>
      <c r="C22" s="35"/>
      <c r="D22" s="3"/>
      <c r="E22" s="6" t="s">
        <v>65</v>
      </c>
      <c r="F22" s="7"/>
      <c r="G22" s="3"/>
      <c r="H22" s="8">
        <v>-13625.02</v>
      </c>
    </row>
    <row r="23" spans="2:8" x14ac:dyDescent="0.35">
      <c r="B23" s="3"/>
      <c r="C23" s="35"/>
      <c r="D23" s="3"/>
      <c r="F23" s="7"/>
      <c r="G23" s="3"/>
      <c r="H23" s="8"/>
    </row>
    <row r="24" spans="2:8" x14ac:dyDescent="0.35">
      <c r="B24" s="3"/>
      <c r="C24" s="35"/>
      <c r="D24" s="3"/>
      <c r="E24" s="6" t="s">
        <v>66</v>
      </c>
      <c r="F24" s="7"/>
      <c r="G24" s="3"/>
      <c r="H24" s="6"/>
    </row>
    <row r="25" spans="2:8" x14ac:dyDescent="0.35">
      <c r="B25" s="3"/>
      <c r="C25" s="35"/>
      <c r="D25" s="3"/>
      <c r="E25" s="3"/>
      <c r="F25" s="7"/>
      <c r="G25" s="3"/>
      <c r="H25" s="6"/>
    </row>
    <row r="26" spans="2:8" x14ac:dyDescent="0.35">
      <c r="B26" s="3"/>
      <c r="C26" s="39">
        <v>52</v>
      </c>
      <c r="D26" s="3"/>
      <c r="E26" s="6" t="s">
        <v>22</v>
      </c>
      <c r="F26" s="7"/>
      <c r="G26" s="3"/>
      <c r="H26" s="8">
        <v>2056.4</v>
      </c>
    </row>
    <row r="27" spans="2:8" x14ac:dyDescent="0.35">
      <c r="B27" s="3"/>
      <c r="C27" s="35"/>
      <c r="D27" s="3"/>
      <c r="E27" s="3"/>
      <c r="F27" s="7"/>
      <c r="G27" s="3"/>
      <c r="H27" s="6"/>
    </row>
    <row r="28" spans="2:8" x14ac:dyDescent="0.35">
      <c r="B28" s="3"/>
      <c r="C28" s="36">
        <v>521</v>
      </c>
      <c r="D28" s="3"/>
      <c r="E28" s="3" t="s">
        <v>67</v>
      </c>
      <c r="F28" s="8"/>
      <c r="G28" s="9">
        <v>8</v>
      </c>
      <c r="H28" s="6"/>
    </row>
    <row r="29" spans="2:8" x14ac:dyDescent="0.35">
      <c r="B29" s="3"/>
      <c r="C29" s="36">
        <v>522</v>
      </c>
      <c r="D29" s="3"/>
      <c r="E29" s="3" t="s">
        <v>68</v>
      </c>
      <c r="F29" s="3"/>
      <c r="G29" s="9">
        <v>0</v>
      </c>
      <c r="H29" s="6"/>
    </row>
    <row r="30" spans="2:8" x14ac:dyDescent="0.35">
      <c r="B30" s="3"/>
      <c r="C30" s="36">
        <v>524</v>
      </c>
      <c r="D30" s="3"/>
      <c r="E30" s="3" t="s">
        <v>23</v>
      </c>
      <c r="F30" s="3"/>
      <c r="G30" s="12">
        <v>2048.4</v>
      </c>
      <c r="H30" s="38"/>
    </row>
    <row r="31" spans="2:8" x14ac:dyDescent="0.35">
      <c r="B31" s="3"/>
      <c r="C31" s="35"/>
      <c r="D31" s="3"/>
      <c r="E31" s="3"/>
      <c r="F31" s="7"/>
      <c r="G31" s="3"/>
      <c r="H31" s="6"/>
    </row>
    <row r="32" spans="2:8" x14ac:dyDescent="0.35">
      <c r="B32" s="3"/>
      <c r="C32" s="35"/>
      <c r="D32" s="3"/>
      <c r="E32" s="6" t="s">
        <v>69</v>
      </c>
      <c r="F32" s="7"/>
      <c r="G32" s="3"/>
      <c r="H32" s="8">
        <v>-11568.62</v>
      </c>
    </row>
    <row r="33" spans="2:8" x14ac:dyDescent="0.35">
      <c r="B33" s="3"/>
      <c r="C33" s="35"/>
      <c r="D33" s="3"/>
      <c r="E33" s="3"/>
      <c r="F33" s="7"/>
      <c r="G33" s="3"/>
      <c r="H33" s="6"/>
    </row>
    <row r="34" spans="2:8" x14ac:dyDescent="0.35">
      <c r="B34" s="3"/>
      <c r="C34" s="39">
        <v>42</v>
      </c>
      <c r="D34" s="6"/>
      <c r="E34" s="6" t="s">
        <v>19</v>
      </c>
      <c r="F34" s="7"/>
      <c r="G34" s="3"/>
      <c r="H34" s="8">
        <v>361.6</v>
      </c>
    </row>
    <row r="35" spans="2:8" x14ac:dyDescent="0.35">
      <c r="B35" s="3"/>
      <c r="C35" s="35"/>
      <c r="D35" s="3"/>
      <c r="E35" s="3"/>
      <c r="F35" s="7"/>
      <c r="G35" s="3"/>
      <c r="H35" s="6"/>
    </row>
    <row r="36" spans="2:8" x14ac:dyDescent="0.35">
      <c r="B36" s="3"/>
      <c r="C36" s="36">
        <v>421</v>
      </c>
      <c r="D36" s="3"/>
      <c r="E36" s="3" t="s">
        <v>70</v>
      </c>
      <c r="F36" s="7"/>
      <c r="G36" s="9">
        <v>0</v>
      </c>
      <c r="H36" s="3"/>
    </row>
    <row r="37" spans="2:8" x14ac:dyDescent="0.35">
      <c r="B37" s="3"/>
      <c r="C37" s="36">
        <v>422</v>
      </c>
      <c r="D37" s="3"/>
      <c r="E37" s="3" t="s">
        <v>71</v>
      </c>
      <c r="F37" s="7"/>
      <c r="G37" s="9">
        <v>0</v>
      </c>
      <c r="H37" s="3"/>
    </row>
    <row r="38" spans="2:8" x14ac:dyDescent="0.35">
      <c r="B38" s="3"/>
      <c r="C38" s="36">
        <v>425</v>
      </c>
      <c r="D38" s="3"/>
      <c r="E38" s="3" t="s">
        <v>20</v>
      </c>
      <c r="F38" s="3"/>
      <c r="G38" s="12">
        <v>361.6</v>
      </c>
      <c r="H38" s="38"/>
    </row>
    <row r="39" spans="2:8" x14ac:dyDescent="0.35">
      <c r="B39" s="3"/>
      <c r="C39" s="35"/>
      <c r="D39" s="3"/>
      <c r="E39" s="3"/>
      <c r="F39" s="7"/>
      <c r="G39" s="3"/>
      <c r="H39" s="6"/>
    </row>
    <row r="40" spans="2:8" x14ac:dyDescent="0.35">
      <c r="B40" s="3"/>
      <c r="C40" s="35"/>
      <c r="D40" s="3"/>
      <c r="E40" s="3" t="s">
        <v>72</v>
      </c>
      <c r="F40" s="7"/>
      <c r="G40" s="3"/>
      <c r="H40" s="8">
        <v>-11930.220000000001</v>
      </c>
    </row>
    <row r="41" spans="2:8" x14ac:dyDescent="0.35">
      <c r="B41" s="3"/>
      <c r="C41" s="35"/>
      <c r="D41" s="3"/>
      <c r="E41" s="3"/>
      <c r="F41" s="7"/>
      <c r="G41" s="3"/>
      <c r="H41" s="6"/>
    </row>
    <row r="42" spans="2:8" x14ac:dyDescent="0.35">
      <c r="B42" s="3"/>
      <c r="C42" s="39">
        <v>44</v>
      </c>
      <c r="D42" s="6"/>
      <c r="E42" s="6" t="s">
        <v>5</v>
      </c>
      <c r="F42" s="7"/>
      <c r="G42" s="3"/>
      <c r="H42" s="8">
        <v>0.28000000000000003</v>
      </c>
    </row>
    <row r="43" spans="2:8" x14ac:dyDescent="0.35">
      <c r="B43" s="3"/>
      <c r="C43" s="35"/>
      <c r="D43" s="3"/>
      <c r="E43" s="3"/>
      <c r="F43" s="7"/>
      <c r="G43" s="3"/>
      <c r="H43" s="6"/>
    </row>
    <row r="44" spans="2:8" x14ac:dyDescent="0.35">
      <c r="B44" s="3"/>
      <c r="C44" s="36">
        <v>440</v>
      </c>
      <c r="D44" s="3"/>
      <c r="E44" s="3" t="s">
        <v>5</v>
      </c>
      <c r="F44" s="3"/>
      <c r="G44" s="12">
        <v>0.28000000000000003</v>
      </c>
      <c r="H44" s="38"/>
    </row>
    <row r="45" spans="2:8" x14ac:dyDescent="0.35">
      <c r="B45" s="3"/>
      <c r="C45" s="35"/>
      <c r="D45" s="3"/>
      <c r="E45" s="3"/>
      <c r="F45" s="14"/>
      <c r="G45" s="14"/>
      <c r="H45" s="8"/>
    </row>
    <row r="46" spans="2:8" x14ac:dyDescent="0.35">
      <c r="B46" s="3"/>
      <c r="C46" s="35"/>
      <c r="D46" s="3"/>
      <c r="E46" s="3" t="s">
        <v>73</v>
      </c>
      <c r="F46" s="7"/>
      <c r="G46" s="3"/>
      <c r="H46" s="8">
        <v>-11930.500000000002</v>
      </c>
    </row>
    <row r="47" spans="2:8" x14ac:dyDescent="0.35">
      <c r="B47" s="3"/>
      <c r="C47" s="35"/>
      <c r="D47" s="3"/>
      <c r="E47" s="3"/>
      <c r="F47" s="3"/>
      <c r="G47" s="3"/>
      <c r="H47" s="3"/>
    </row>
    <row r="48" spans="2:8" x14ac:dyDescent="0.35">
      <c r="B48" s="3"/>
      <c r="C48" s="39">
        <v>53</v>
      </c>
      <c r="D48" s="3"/>
      <c r="E48" s="6" t="s">
        <v>74</v>
      </c>
      <c r="F48" s="7"/>
      <c r="G48" s="3"/>
      <c r="H48" s="8">
        <v>0</v>
      </c>
    </row>
    <row r="49" spans="2:8" x14ac:dyDescent="0.35">
      <c r="B49" s="3"/>
      <c r="C49" s="35"/>
      <c r="D49" s="3"/>
      <c r="E49" s="3"/>
      <c r="F49" s="7"/>
      <c r="G49" s="3"/>
      <c r="H49" s="6"/>
    </row>
    <row r="50" spans="2:8" x14ac:dyDescent="0.35">
      <c r="B50" s="3"/>
      <c r="C50" s="36">
        <v>530</v>
      </c>
      <c r="D50" s="3"/>
      <c r="E50" s="3" t="s">
        <v>74</v>
      </c>
      <c r="F50" s="7"/>
      <c r="G50" s="9">
        <v>0</v>
      </c>
      <c r="H50" s="6"/>
    </row>
    <row r="51" spans="2:8" x14ac:dyDescent="0.35">
      <c r="B51" s="3"/>
      <c r="C51" s="35"/>
      <c r="D51" s="3"/>
      <c r="E51" s="3"/>
      <c r="F51" s="7"/>
      <c r="G51" s="3"/>
      <c r="H51" s="6"/>
    </row>
    <row r="52" spans="2:8" x14ac:dyDescent="0.35">
      <c r="B52" s="3"/>
      <c r="C52" s="39">
        <v>43</v>
      </c>
      <c r="D52" s="3"/>
      <c r="E52" s="6" t="s">
        <v>21</v>
      </c>
      <c r="F52" s="7"/>
      <c r="G52" s="3"/>
      <c r="H52" s="8">
        <v>0</v>
      </c>
    </row>
    <row r="53" spans="2:8" x14ac:dyDescent="0.35">
      <c r="B53" s="3"/>
      <c r="C53" s="35"/>
      <c r="D53" s="3"/>
      <c r="E53" s="3"/>
      <c r="F53" s="7"/>
      <c r="G53" s="3"/>
      <c r="H53" s="6"/>
    </row>
    <row r="54" spans="2:8" x14ac:dyDescent="0.35">
      <c r="B54" s="3"/>
      <c r="C54" s="36">
        <v>430</v>
      </c>
      <c r="D54" s="3"/>
      <c r="E54" s="3" t="s">
        <v>21</v>
      </c>
      <c r="F54" s="7"/>
      <c r="G54" s="9">
        <v>0</v>
      </c>
      <c r="H54" s="6"/>
    </row>
    <row r="55" spans="2:8" x14ac:dyDescent="0.35">
      <c r="B55" s="3"/>
      <c r="C55" s="35"/>
      <c r="D55" s="3"/>
      <c r="E55" s="3"/>
      <c r="F55" s="3"/>
      <c r="G55" s="12"/>
      <c r="H55" s="38"/>
    </row>
    <row r="56" spans="2:8" ht="15" thickBot="1" x14ac:dyDescent="0.4">
      <c r="B56" s="3"/>
      <c r="C56" s="35"/>
      <c r="D56" s="3"/>
      <c r="E56" s="6" t="s">
        <v>75</v>
      </c>
      <c r="F56" s="7"/>
      <c r="G56" s="3"/>
      <c r="H56" s="57">
        <v>-11930.500000000002</v>
      </c>
    </row>
    <row r="57" spans="2:8" ht="15" thickTop="1" x14ac:dyDescent="0.35">
      <c r="B57" s="3"/>
      <c r="C57" s="35"/>
      <c r="D57" s="3"/>
      <c r="E57" s="3"/>
      <c r="F57" s="7"/>
      <c r="G57" s="3"/>
      <c r="H57" s="6"/>
    </row>
    <row r="58" spans="2:8" x14ac:dyDescent="0.35">
      <c r="B58" s="3"/>
      <c r="C58" s="35"/>
      <c r="D58" s="3"/>
      <c r="E58" s="26" t="s">
        <v>127</v>
      </c>
      <c r="F58" s="29"/>
      <c r="G58" s="3"/>
      <c r="H58" s="30">
        <v>343860.26</v>
      </c>
    </row>
    <row r="59" spans="2:8" x14ac:dyDescent="0.35">
      <c r="B59" s="3"/>
      <c r="C59" s="35"/>
      <c r="D59" s="3"/>
      <c r="E59" s="26" t="s">
        <v>76</v>
      </c>
      <c r="F59" s="29"/>
      <c r="G59" s="3"/>
      <c r="H59" s="31"/>
    </row>
    <row r="60" spans="2:8" x14ac:dyDescent="0.35">
      <c r="B60" s="3"/>
      <c r="C60" s="35"/>
      <c r="D60" s="3"/>
      <c r="E60" s="27" t="s">
        <v>77</v>
      </c>
      <c r="F60" s="29"/>
      <c r="G60" s="3"/>
      <c r="H60" s="31">
        <v>0</v>
      </c>
    </row>
    <row r="61" spans="2:8" x14ac:dyDescent="0.35">
      <c r="B61" s="3"/>
      <c r="C61" s="35"/>
      <c r="D61" s="3"/>
      <c r="E61" s="27" t="s">
        <v>2</v>
      </c>
      <c r="F61" s="29"/>
      <c r="G61" s="3"/>
      <c r="H61" s="31">
        <v>0</v>
      </c>
    </row>
    <row r="62" spans="2:8" x14ac:dyDescent="0.35">
      <c r="B62" s="3"/>
      <c r="C62" s="35"/>
      <c r="D62" s="3"/>
      <c r="E62" s="27"/>
      <c r="F62" s="29"/>
      <c r="G62" s="3"/>
      <c r="H62" s="31"/>
    </row>
    <row r="63" spans="2:8" ht="15" thickBot="1" x14ac:dyDescent="0.4">
      <c r="B63" s="3"/>
      <c r="C63" s="35"/>
      <c r="D63" s="3"/>
      <c r="E63" s="26" t="s">
        <v>78</v>
      </c>
      <c r="F63" s="32"/>
      <c r="G63" s="3"/>
      <c r="H63" s="56">
        <v>331929.76</v>
      </c>
    </row>
    <row r="64" spans="2:8" ht="15" thickTop="1" x14ac:dyDescent="0.35">
      <c r="B64" s="3"/>
      <c r="C64" s="35"/>
      <c r="D64" s="3"/>
      <c r="E64" s="27"/>
      <c r="F64" s="29"/>
      <c r="G64" s="3"/>
      <c r="H64" s="31"/>
    </row>
    <row r="65" spans="2:8" x14ac:dyDescent="0.35">
      <c r="B65" s="3"/>
      <c r="C65" s="35"/>
      <c r="D65" s="3"/>
      <c r="E65" s="26" t="s">
        <v>79</v>
      </c>
      <c r="F65" s="27"/>
      <c r="G65" s="3"/>
      <c r="H65" s="27"/>
    </row>
    <row r="66" spans="2:8" x14ac:dyDescent="0.35">
      <c r="B66" s="3"/>
      <c r="C66" s="35"/>
      <c r="D66" s="3"/>
      <c r="E66" s="27" t="s">
        <v>80</v>
      </c>
      <c r="F66" s="27"/>
      <c r="G66" s="3"/>
      <c r="H66" s="33">
        <v>-0.1729017391304348</v>
      </c>
    </row>
    <row r="67" spans="2:8" x14ac:dyDescent="0.35">
      <c r="B67" s="3"/>
      <c r="C67" s="35"/>
      <c r="D67" s="3"/>
      <c r="E67" s="27" t="s">
        <v>81</v>
      </c>
      <c r="F67" s="27"/>
      <c r="G67" s="3"/>
      <c r="H67" s="33">
        <v>-0.17290579710144929</v>
      </c>
    </row>
    <row r="68" spans="2:8" x14ac:dyDescent="0.35">
      <c r="B68" s="3"/>
      <c r="C68" s="35"/>
      <c r="D68" s="3"/>
      <c r="E68" s="27" t="s">
        <v>82</v>
      </c>
      <c r="F68" s="27"/>
      <c r="G68" s="3"/>
      <c r="H68" s="33">
        <v>-0.17290579710144929</v>
      </c>
    </row>
    <row r="69" spans="2:8" x14ac:dyDescent="0.35">
      <c r="B69" s="3"/>
      <c r="C69" s="35"/>
      <c r="D69" s="3"/>
      <c r="E69" s="27" t="s">
        <v>83</v>
      </c>
      <c r="F69" s="27"/>
      <c r="G69" s="3"/>
      <c r="H69" s="42">
        <v>69000</v>
      </c>
    </row>
    <row r="70" spans="2:8" x14ac:dyDescent="0.35">
      <c r="B70" s="3"/>
      <c r="C70" s="35"/>
      <c r="D70" s="3"/>
      <c r="E70" s="26" t="s">
        <v>84</v>
      </c>
      <c r="F70" s="26"/>
      <c r="G70" s="3"/>
      <c r="H70" s="34">
        <v>10</v>
      </c>
    </row>
    <row r="71" spans="2:8" x14ac:dyDescent="0.35">
      <c r="B71" s="3"/>
      <c r="C71" s="35"/>
      <c r="D71" s="3"/>
      <c r="E71" s="3"/>
      <c r="F71" s="7"/>
      <c r="G71" s="3"/>
      <c r="H71" s="3"/>
    </row>
    <row r="72" spans="2:8" x14ac:dyDescent="0.35">
      <c r="B72" s="3"/>
      <c r="C72" s="35"/>
      <c r="D72" s="3"/>
      <c r="E72" s="3"/>
      <c r="F72" s="7"/>
      <c r="G72" s="3"/>
      <c r="H72" s="9"/>
    </row>
    <row r="73" spans="2:8" ht="12.65" customHeight="1" x14ac:dyDescent="0.35">
      <c r="B73" s="3"/>
      <c r="C73" s="35"/>
      <c r="D73" s="3"/>
      <c r="E73" s="3"/>
      <c r="F73" s="7"/>
      <c r="G73" s="3"/>
      <c r="H73" s="6"/>
    </row>
    <row r="74" spans="2:8" ht="12.65" customHeight="1" x14ac:dyDescent="0.35">
      <c r="B74" s="3"/>
      <c r="C74" s="35"/>
      <c r="D74" s="3"/>
      <c r="E74" s="3"/>
      <c r="F74" s="7"/>
      <c r="G74" s="3"/>
      <c r="H74" s="6"/>
    </row>
    <row r="75" spans="2:8" ht="12.65" customHeight="1" x14ac:dyDescent="0.35">
      <c r="B75" s="3"/>
      <c r="C75" s="35"/>
      <c r="D75" s="3"/>
      <c r="E75" s="3"/>
      <c r="F75" s="7"/>
      <c r="G75" s="3"/>
      <c r="H75" s="6"/>
    </row>
    <row r="76" spans="2:8" x14ac:dyDescent="0.35">
      <c r="B76" s="3"/>
      <c r="C76" s="35"/>
      <c r="D76" s="3"/>
      <c r="E76" s="3"/>
      <c r="F76" s="7"/>
      <c r="G76" s="3"/>
      <c r="H76" s="6"/>
    </row>
    <row r="77" spans="2:8" s="61" customFormat="1" ht="15.5" x14ac:dyDescent="0.35">
      <c r="B77" s="18"/>
      <c r="C77" s="41"/>
      <c r="D77" s="18"/>
      <c r="E77" s="18" t="s">
        <v>132</v>
      </c>
      <c r="F77" s="66"/>
      <c r="G77" s="65"/>
      <c r="H77" s="18"/>
    </row>
    <row r="78" spans="2:8" s="61" customFormat="1" ht="15.5" x14ac:dyDescent="0.35">
      <c r="B78" s="18"/>
      <c r="C78" s="41"/>
      <c r="D78" s="18"/>
      <c r="E78" s="18" t="s">
        <v>136</v>
      </c>
      <c r="F78" s="66"/>
      <c r="G78" s="19"/>
      <c r="H78" s="18"/>
    </row>
    <row r="79" spans="2:8" s="61" customFormat="1" ht="15.5" x14ac:dyDescent="0.35">
      <c r="B79" s="18"/>
      <c r="C79" s="41"/>
      <c r="D79" s="18"/>
      <c r="E79" s="18"/>
      <c r="F79" s="66"/>
      <c r="G79" s="19"/>
      <c r="H79" s="18"/>
    </row>
    <row r="80" spans="2:8" s="61" customFormat="1" ht="15.5" x14ac:dyDescent="0.35">
      <c r="B80" s="18"/>
      <c r="C80" s="41"/>
      <c r="D80" s="18"/>
      <c r="E80" s="18"/>
      <c r="F80" s="66"/>
      <c r="G80" s="18"/>
      <c r="H80" s="18"/>
    </row>
    <row r="81" spans="2:8" s="61" customFormat="1" ht="2.25" customHeight="1" x14ac:dyDescent="0.35">
      <c r="B81" s="18"/>
      <c r="C81" s="41"/>
      <c r="D81" s="18"/>
      <c r="E81" s="18"/>
      <c r="F81" s="66"/>
      <c r="G81" s="18"/>
      <c r="H81" s="18"/>
    </row>
    <row r="82" spans="2:8" s="61" customFormat="1" ht="15.5" x14ac:dyDescent="0.35">
      <c r="B82" s="18"/>
      <c r="C82" s="41"/>
      <c r="D82" s="18"/>
      <c r="E82" s="18"/>
      <c r="F82" s="66"/>
      <c r="G82" s="18"/>
      <c r="H82" s="21"/>
    </row>
    <row r="83" spans="2:8" s="61" customFormat="1" ht="15.5" x14ac:dyDescent="0.35">
      <c r="C83" s="67"/>
      <c r="E83" s="18"/>
      <c r="F83" s="66"/>
    </row>
    <row r="84" spans="2:8" s="61" customFormat="1" ht="15.5" x14ac:dyDescent="0.35">
      <c r="C84" s="67"/>
      <c r="E84" s="63"/>
      <c r="F84" s="63"/>
    </row>
    <row r="85" spans="2:8" s="61" customFormat="1" ht="15.5" x14ac:dyDescent="0.35">
      <c r="C85" s="67"/>
      <c r="E85" s="18" t="s">
        <v>134</v>
      </c>
      <c r="F85" s="63"/>
    </row>
    <row r="86" spans="2:8" s="61" customFormat="1" ht="15.5" x14ac:dyDescent="0.35">
      <c r="C86" s="67"/>
      <c r="E86" s="18" t="s">
        <v>137</v>
      </c>
      <c r="F86" s="63"/>
    </row>
    <row r="87" spans="2:8" x14ac:dyDescent="0.35">
      <c r="C87" s="37"/>
    </row>
  </sheetData>
  <pageMargins left="0.9055118110236221" right="0.70866141732283472" top="0.74803149606299213" bottom="0.35433070866141736" header="0.31496062992125984" footer="0.31496062992125984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V29"/>
  <sheetViews>
    <sheetView topLeftCell="A3" workbookViewId="0">
      <selection activeCell="U11" sqref="U11"/>
    </sheetView>
  </sheetViews>
  <sheetFormatPr baseColWidth="10" defaultColWidth="11.453125" defaultRowHeight="14.5" x14ac:dyDescent="0.35"/>
  <cols>
    <col min="1" max="1" width="39.7265625" customWidth="1"/>
    <col min="2" max="4" width="14.7265625" customWidth="1"/>
    <col min="5" max="5" width="3.81640625" customWidth="1"/>
    <col min="6" max="17" width="6.1796875" style="43" hidden="1" customWidth="1"/>
    <col min="18" max="22" width="6.1796875" style="43" customWidth="1"/>
  </cols>
  <sheetData>
    <row r="1" spans="1:12" ht="23.5" x14ac:dyDescent="0.55000000000000004">
      <c r="A1" s="59" t="s">
        <v>86</v>
      </c>
      <c r="B1" s="59"/>
      <c r="C1" s="59"/>
      <c r="D1" s="59"/>
    </row>
    <row r="2" spans="1:12" ht="18.5" x14ac:dyDescent="0.45">
      <c r="A2" s="60" t="s">
        <v>130</v>
      </c>
      <c r="B2" s="60"/>
      <c r="C2" s="60"/>
      <c r="D2" s="60"/>
    </row>
    <row r="4" spans="1:12" x14ac:dyDescent="0.35">
      <c r="A4" s="44" t="s">
        <v>87</v>
      </c>
      <c r="B4" s="45">
        <v>45869</v>
      </c>
      <c r="C4" s="45">
        <v>45838</v>
      </c>
      <c r="D4" s="44" t="s">
        <v>88</v>
      </c>
    </row>
    <row r="5" spans="1:12" x14ac:dyDescent="0.35">
      <c r="A5" s="46" t="s">
        <v>89</v>
      </c>
      <c r="B5" s="47">
        <f>ROUND((('Balance General BVES'!$F$10+'Balance General BVES'!$F$11+'Balance General BVES'!$F$12)/1000),2)</f>
        <v>1137.52</v>
      </c>
      <c r="C5" s="47">
        <v>1138.3900000000001</v>
      </c>
      <c r="D5" s="48">
        <f>+B5-C5</f>
        <v>-0.87000000000011823</v>
      </c>
      <c r="F5" s="43">
        <v>111</v>
      </c>
      <c r="G5" s="49">
        <v>112</v>
      </c>
      <c r="H5" s="49">
        <v>113</v>
      </c>
    </row>
    <row r="6" spans="1:12" x14ac:dyDescent="0.35">
      <c r="A6" s="46" t="s">
        <v>90</v>
      </c>
      <c r="B6" s="47">
        <f>ROUND((('Balance General BVES'!$F$13+'Balance General BVES'!$F$14+'Balance General BVES'!$F$15+'Balance General BVES'!$F$16+'Balance General BVES'!$F$17+'Balance General BVES'!$F$21+'Balance General BVES'!F22+'Balance General BVES'!F23+'Balance General BVES'!F24)/1000),2)</f>
        <v>33.25</v>
      </c>
      <c r="C6" s="47">
        <v>33.79</v>
      </c>
      <c r="D6" s="48">
        <f t="shared" ref="D6" si="0">+B6-C6</f>
        <v>-0.53999999999999915</v>
      </c>
      <c r="F6" s="43">
        <v>114</v>
      </c>
      <c r="G6" s="49">
        <v>115</v>
      </c>
      <c r="H6" s="49">
        <v>116</v>
      </c>
      <c r="I6" s="49">
        <v>117</v>
      </c>
      <c r="J6" s="49">
        <v>118</v>
      </c>
      <c r="K6" s="43" t="s">
        <v>91</v>
      </c>
      <c r="L6" s="43" t="s">
        <v>92</v>
      </c>
    </row>
    <row r="7" spans="1:12" x14ac:dyDescent="0.35">
      <c r="A7" s="50" t="s">
        <v>93</v>
      </c>
      <c r="B7" s="51">
        <f>SUM(B5:B6)</f>
        <v>1170.77</v>
      </c>
      <c r="C7" s="51">
        <f>SUM(C5:C6)</f>
        <v>1172.18</v>
      </c>
      <c r="D7" s="51">
        <f>SUM(D5:D6)</f>
        <v>-1.4100000000001174</v>
      </c>
    </row>
    <row r="8" spans="1:12" x14ac:dyDescent="0.35">
      <c r="A8" s="46" t="s">
        <v>94</v>
      </c>
      <c r="B8" s="47">
        <f>ROUNDUP((('Balance General BVES'!$F$30+'Balance General BVES'!$F$31+'Balance General BVES'!$F$32+'Balance General BVES'!$F$33)/1000),2)</f>
        <v>10.92</v>
      </c>
      <c r="C8" s="47">
        <v>10.77</v>
      </c>
      <c r="D8" s="48">
        <f t="shared" ref="D8" si="1">+B8-C8</f>
        <v>0.15000000000000036</v>
      </c>
      <c r="F8" s="43" t="s">
        <v>95</v>
      </c>
      <c r="G8" s="43" t="s">
        <v>96</v>
      </c>
      <c r="H8" s="43" t="s">
        <v>97</v>
      </c>
      <c r="I8" s="43" t="s">
        <v>98</v>
      </c>
    </row>
    <row r="9" spans="1:12" x14ac:dyDescent="0.35">
      <c r="A9" s="50" t="s">
        <v>99</v>
      </c>
      <c r="B9" s="51">
        <f>SUM(B8)</f>
        <v>10.92</v>
      </c>
      <c r="C9" s="51">
        <f>SUM(C8)</f>
        <v>10.77</v>
      </c>
      <c r="D9" s="51">
        <f t="shared" ref="D9" si="2">SUM(D8)</f>
        <v>0.15000000000000036</v>
      </c>
    </row>
    <row r="10" spans="1:12" x14ac:dyDescent="0.35">
      <c r="A10" s="46" t="s">
        <v>100</v>
      </c>
      <c r="B10" s="47">
        <f>ROUND((('Balance General BVES'!$F$42)/1000),2)</f>
        <v>690</v>
      </c>
      <c r="C10" s="47">
        <v>690</v>
      </c>
      <c r="D10" s="48">
        <f t="shared" ref="D10:D13" si="3">+B10-C10</f>
        <v>0</v>
      </c>
      <c r="F10" s="43" t="s">
        <v>101</v>
      </c>
    </row>
    <row r="11" spans="1:12" x14ac:dyDescent="0.35">
      <c r="A11" s="46" t="s">
        <v>102</v>
      </c>
      <c r="B11" s="47">
        <f>ROUND((('Balance General BVES'!$F$46)/1000),2)</f>
        <v>137.91999999999999</v>
      </c>
      <c r="C11" s="47">
        <v>137.91999999999999</v>
      </c>
      <c r="D11" s="52">
        <f t="shared" si="3"/>
        <v>0</v>
      </c>
      <c r="F11" s="43" t="s">
        <v>103</v>
      </c>
    </row>
    <row r="12" spans="1:12" x14ac:dyDescent="0.35">
      <c r="A12" s="46" t="s">
        <v>104</v>
      </c>
      <c r="B12" s="47">
        <f>ROUND((('Balance General BVES'!$F$52)/1000),2)</f>
        <v>343.86</v>
      </c>
      <c r="C12" s="47">
        <v>343.86</v>
      </c>
      <c r="D12" s="52">
        <f t="shared" si="3"/>
        <v>0</v>
      </c>
      <c r="F12" s="43" t="s">
        <v>105</v>
      </c>
    </row>
    <row r="13" spans="1:12" x14ac:dyDescent="0.35">
      <c r="A13" s="46" t="s">
        <v>106</v>
      </c>
      <c r="B13" s="47">
        <f>ROUND((('Balance General BVES'!$F$53)/1000),2)</f>
        <v>-11.93</v>
      </c>
      <c r="C13" s="47">
        <v>-10.37</v>
      </c>
      <c r="D13" s="52">
        <f t="shared" si="3"/>
        <v>-1.5600000000000005</v>
      </c>
      <c r="F13" s="43" t="s">
        <v>107</v>
      </c>
    </row>
    <row r="14" spans="1:12" x14ac:dyDescent="0.35">
      <c r="A14" s="50" t="s">
        <v>108</v>
      </c>
      <c r="B14" s="51">
        <f>SUM(B10:B13)</f>
        <v>1159.8499999999999</v>
      </c>
      <c r="C14" s="51">
        <f>SUM(C10:C13)</f>
        <v>1161.4100000000001</v>
      </c>
      <c r="D14" s="51">
        <f>SUM(D10:D13)</f>
        <v>-1.5600000000000005</v>
      </c>
    </row>
    <row r="15" spans="1:12" x14ac:dyDescent="0.35">
      <c r="A15" s="50" t="s">
        <v>109</v>
      </c>
      <c r="B15" s="51">
        <f>+B9+B14</f>
        <v>1170.77</v>
      </c>
      <c r="C15" s="51">
        <f>+C9+C14</f>
        <v>1172.18</v>
      </c>
      <c r="D15" s="51">
        <f>+B15-C15</f>
        <v>-1.4100000000000819</v>
      </c>
    </row>
    <row r="16" spans="1:12" x14ac:dyDescent="0.35">
      <c r="B16" s="1">
        <f>B7-B15</f>
        <v>0</v>
      </c>
    </row>
    <row r="18" spans="1:9" ht="23.5" x14ac:dyDescent="0.55000000000000004">
      <c r="A18" s="59" t="s">
        <v>86</v>
      </c>
      <c r="B18" s="59"/>
      <c r="C18" s="59"/>
      <c r="D18" s="59"/>
    </row>
    <row r="19" spans="1:9" ht="18.5" x14ac:dyDescent="0.45">
      <c r="A19" s="60" t="s">
        <v>131</v>
      </c>
      <c r="B19" s="60"/>
      <c r="C19" s="60"/>
      <c r="D19" s="60"/>
    </row>
    <row r="21" spans="1:9" x14ac:dyDescent="0.35">
      <c r="A21" s="53" t="s">
        <v>87</v>
      </c>
      <c r="B21" s="45">
        <f>B4</f>
        <v>45869</v>
      </c>
      <c r="C21" s="45">
        <f>C4</f>
        <v>45838</v>
      </c>
      <c r="D21" s="53" t="s">
        <v>88</v>
      </c>
    </row>
    <row r="22" spans="1:9" x14ac:dyDescent="0.35">
      <c r="A22" s="46" t="s">
        <v>22</v>
      </c>
      <c r="B22" s="47">
        <f>ROUND((('Estado Resultados BVES'!$G$28+'Estado Resultados BVES'!$G$29+'Estado Resultados BVES'!$G$30)/1000),2)</f>
        <v>2.06</v>
      </c>
      <c r="C22" s="47">
        <v>1.76</v>
      </c>
      <c r="D22" s="48">
        <f>+B22-C22</f>
        <v>0.30000000000000004</v>
      </c>
      <c r="F22" s="43" t="s">
        <v>110</v>
      </c>
      <c r="G22" s="43" t="s">
        <v>111</v>
      </c>
      <c r="H22" s="43" t="s">
        <v>112</v>
      </c>
    </row>
    <row r="23" spans="1:9" x14ac:dyDescent="0.35">
      <c r="A23" s="50" t="s">
        <v>113</v>
      </c>
      <c r="B23" s="51">
        <f>+B22</f>
        <v>2.06</v>
      </c>
      <c r="C23" s="51">
        <f>+C22</f>
        <v>1.76</v>
      </c>
      <c r="D23" s="51">
        <f t="shared" ref="D23" si="4">+D22</f>
        <v>0.30000000000000004</v>
      </c>
    </row>
    <row r="24" spans="1:9" x14ac:dyDescent="0.35">
      <c r="A24" s="46" t="s">
        <v>61</v>
      </c>
      <c r="B24" s="47">
        <f>ROUND((('Estado Resultados BVES'!$G$17+'Estado Resultados BVES'!$G$18+'Estado Resultados BVES'!$G$19+'Estado Resultados BVES'!$G$20)/1000),2)</f>
        <v>13.63</v>
      </c>
      <c r="C24" s="47">
        <v>11.84</v>
      </c>
      <c r="D24" s="48">
        <f>+B24-C24</f>
        <v>1.7900000000000009</v>
      </c>
      <c r="F24" s="43" t="s">
        <v>114</v>
      </c>
      <c r="G24" s="43" t="s">
        <v>115</v>
      </c>
      <c r="H24" s="43" t="s">
        <v>116</v>
      </c>
      <c r="I24" s="43" t="s">
        <v>117</v>
      </c>
    </row>
    <row r="25" spans="1:9" x14ac:dyDescent="0.35">
      <c r="A25" s="46" t="s">
        <v>19</v>
      </c>
      <c r="B25" s="47">
        <f>ROUND((('Estado Resultados BVES'!$G$36+'Estado Resultados BVES'!$G$37+'Estado Resultados BVES'!$G$38)/1000),2)</f>
        <v>0.36</v>
      </c>
      <c r="C25" s="47">
        <v>0.28999999999999998</v>
      </c>
      <c r="D25" s="52">
        <f>+B25-C25</f>
        <v>7.0000000000000007E-2</v>
      </c>
      <c r="F25" s="43" t="s">
        <v>118</v>
      </c>
      <c r="G25" s="43" t="s">
        <v>119</v>
      </c>
      <c r="H25" s="43" t="s">
        <v>120</v>
      </c>
    </row>
    <row r="26" spans="1:9" x14ac:dyDescent="0.35">
      <c r="A26" s="46" t="s">
        <v>21</v>
      </c>
      <c r="B26" s="47">
        <f>ROUND((('Estado Resultados BVES'!$G$54)/1000),2)</f>
        <v>0</v>
      </c>
      <c r="C26" s="47">
        <v>0</v>
      </c>
      <c r="D26" s="52">
        <f>+B26-C26</f>
        <v>0</v>
      </c>
      <c r="F26" s="43" t="s">
        <v>121</v>
      </c>
    </row>
    <row r="27" spans="1:9" x14ac:dyDescent="0.35">
      <c r="A27" s="46" t="s">
        <v>122</v>
      </c>
      <c r="B27" s="47">
        <f>ROUND((('Estado Resultados BVES'!$G$44)/1000),2)</f>
        <v>0</v>
      </c>
      <c r="C27" s="47">
        <v>0</v>
      </c>
      <c r="D27" s="52">
        <f>+B27-C27</f>
        <v>0</v>
      </c>
      <c r="F27" s="43" t="s">
        <v>123</v>
      </c>
    </row>
    <row r="28" spans="1:9" x14ac:dyDescent="0.35">
      <c r="A28" s="50" t="s">
        <v>124</v>
      </c>
      <c r="B28" s="51">
        <f>SUM(B24:B27)</f>
        <v>13.99</v>
      </c>
      <c r="C28" s="51">
        <f>SUM(C24:C27)</f>
        <v>12.129999999999999</v>
      </c>
      <c r="D28" s="51">
        <f>SUM(D24:D27)</f>
        <v>1.860000000000001</v>
      </c>
    </row>
    <row r="29" spans="1:9" x14ac:dyDescent="0.35">
      <c r="A29" s="54" t="s">
        <v>125</v>
      </c>
      <c r="B29" s="55">
        <f>+B23-B28</f>
        <v>-11.93</v>
      </c>
      <c r="C29" s="55">
        <f>+C23-C28</f>
        <v>-10.37</v>
      </c>
      <c r="D29" s="55">
        <f t="shared" ref="D29" si="5">+D23-D28</f>
        <v>-1.5600000000000009</v>
      </c>
    </row>
  </sheetData>
  <mergeCells count="4">
    <mergeCell ref="A1:D1"/>
    <mergeCell ref="A2:D2"/>
    <mergeCell ref="A18:D18"/>
    <mergeCell ref="A19:D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General BVES</vt:lpstr>
      <vt:lpstr>Estado Resultados BVES</vt:lpstr>
      <vt:lpstr>Reporte Ruben</vt:lpstr>
      <vt:lpstr>'Balance General BVES'!Área_de_impresión</vt:lpstr>
      <vt:lpstr>'Estado Resultados BVES'!Área_de_impresión</vt:lpstr>
    </vt:vector>
  </TitlesOfParts>
  <Company>Banco Cuscatlan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Marquez Lainez, Shearlene Veronica [CUSCA]</dc:creator>
  <cp:lastModifiedBy>Gonzalez, Wilfredo [CUSCA]</cp:lastModifiedBy>
  <cp:lastPrinted>2025-08-02T20:19:15Z</cp:lastPrinted>
  <dcterms:created xsi:type="dcterms:W3CDTF">2021-01-06T22:48:34Z</dcterms:created>
  <dcterms:modified xsi:type="dcterms:W3CDTF">2025-08-02T20:20:08Z</dcterms:modified>
</cp:coreProperties>
</file>