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ccb-docu\DocuEscaContabilidad\ESTADOS FINANCIEROS\ESTADOS FINANCIEROS PARA PRESENTACION\EEFF´S 2025\EEFF´S JUL 2025\DEFINITIVO PARA FIRMA\"/>
    </mc:Choice>
  </mc:AlternateContent>
  <xr:revisionPtr revIDLastSave="0" documentId="13_ncr:1_{A086A12B-BF1D-4341-8899-2600B4D02970}" xr6:coauthVersionLast="47" xr6:coauthVersionMax="47" xr10:uidLastSave="{00000000-0000-0000-0000-000000000000}"/>
  <bookViews>
    <workbookView xWindow="-108" yWindow="-108" windowWidth="23256" windowHeight="12456" activeTab="3" xr2:uid="{2B4AE834-5331-4446-8CD7-277D0C3C0708}"/>
  </bookViews>
  <sheets>
    <sheet name="BAL JUN- JUL 2025" sheetId="6" r:id="rId1"/>
    <sheet name="EST RES JUL 2025-2024" sheetId="9" r:id="rId2"/>
    <sheet name="BAL JUL Y JUN 2025" sheetId="11" r:id="rId3"/>
    <sheet name="EST RES JUL Y JUN 2025" sheetId="12" r:id="rId4"/>
  </sheets>
  <externalReferences>
    <externalReference r:id="rId5"/>
  </externalReferences>
  <definedNames>
    <definedName name="A_impresión_IM">#REF!</definedName>
    <definedName name="G">#REF!</definedName>
    <definedName name="IMPRIMIR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1" i="12" l="1"/>
  <c r="B18" i="12"/>
  <c r="B19" i="12"/>
  <c r="B20" i="12"/>
  <c r="B23" i="12"/>
  <c r="D14" i="12" l="1"/>
  <c r="C23" i="11"/>
  <c r="C8" i="11"/>
  <c r="C13" i="11"/>
  <c r="G10" i="11"/>
  <c r="I10" i="11" s="1"/>
  <c r="C9" i="6"/>
  <c r="G11" i="6"/>
  <c r="I11" i="6" s="1"/>
  <c r="D24" i="12"/>
  <c r="D27" i="12" s="1"/>
  <c r="D35" i="12"/>
  <c r="D39" i="12"/>
  <c r="B39" i="9"/>
  <c r="B24" i="9"/>
  <c r="E38" i="11"/>
  <c r="E47" i="11" s="1"/>
  <c r="E27" i="11"/>
  <c r="E34" i="11" s="1"/>
  <c r="E13" i="11"/>
  <c r="E8" i="11" s="1"/>
  <c r="E23" i="11" s="1"/>
  <c r="D29" i="12" l="1"/>
  <c r="D44" i="12" s="1"/>
  <c r="D47" i="12" s="1"/>
  <c r="E49" i="11"/>
  <c r="B45" i="12"/>
  <c r="B42" i="12"/>
  <c r="B41" i="12"/>
  <c r="B40" i="12"/>
  <c r="B37" i="12"/>
  <c r="B33" i="12"/>
  <c r="B26" i="12"/>
  <c r="B22" i="12"/>
  <c r="B21" i="12"/>
  <c r="B12" i="12"/>
  <c r="B11" i="12"/>
  <c r="B10" i="12"/>
  <c r="B9" i="12"/>
  <c r="C38" i="11" l="1"/>
  <c r="C47" i="11" s="1"/>
  <c r="G40" i="11"/>
  <c r="I40" i="11" s="1"/>
  <c r="G12" i="11"/>
  <c r="I12" i="11" s="1"/>
  <c r="E39" i="6"/>
  <c r="E48" i="6" s="1"/>
  <c r="C39" i="6"/>
  <c r="C48" i="6" s="1"/>
  <c r="G41" i="6"/>
  <c r="I41" i="6" s="1"/>
  <c r="G13" i="6"/>
  <c r="B39" i="12"/>
  <c r="D39" i="9"/>
  <c r="F33" i="9"/>
  <c r="H33" i="9" s="1"/>
  <c r="F22" i="9"/>
  <c r="H22" i="9" s="1"/>
  <c r="F42" i="12"/>
  <c r="H42" i="12" s="1"/>
  <c r="F41" i="12"/>
  <c r="H41" i="12" s="1"/>
  <c r="F40" i="12"/>
  <c r="H40" i="12" s="1"/>
  <c r="F37" i="12"/>
  <c r="H37" i="12" s="1"/>
  <c r="B35" i="12"/>
  <c r="F31" i="12"/>
  <c r="F23" i="12"/>
  <c r="H23" i="12" s="1"/>
  <c r="F22" i="12"/>
  <c r="H22" i="12" s="1"/>
  <c r="F21" i="12"/>
  <c r="H21" i="12" s="1"/>
  <c r="F20" i="12"/>
  <c r="H20" i="12" s="1"/>
  <c r="F19" i="12"/>
  <c r="H19" i="12" s="1"/>
  <c r="F18" i="12"/>
  <c r="H18" i="12" s="1"/>
  <c r="F12" i="12"/>
  <c r="H12" i="12" s="1"/>
  <c r="F11" i="12"/>
  <c r="H11" i="12" s="1"/>
  <c r="F10" i="12"/>
  <c r="H10" i="12" s="1"/>
  <c r="F9" i="12"/>
  <c r="H9" i="12" s="1"/>
  <c r="G46" i="11"/>
  <c r="I46" i="11" s="1"/>
  <c r="G44" i="11"/>
  <c r="G43" i="11"/>
  <c r="I43" i="11" s="1"/>
  <c r="G42" i="11"/>
  <c r="I42" i="11" s="1"/>
  <c r="G41" i="11"/>
  <c r="I41" i="11" s="1"/>
  <c r="G32" i="11"/>
  <c r="I32" i="11" s="1"/>
  <c r="G31" i="11"/>
  <c r="I31" i="11" s="1"/>
  <c r="G30" i="11"/>
  <c r="I30" i="11" s="1"/>
  <c r="G29" i="11"/>
  <c r="I29" i="11" s="1"/>
  <c r="D28" i="11"/>
  <c r="G21" i="11"/>
  <c r="I21" i="11" s="1"/>
  <c r="G20" i="11"/>
  <c r="I20" i="11" s="1"/>
  <c r="G19" i="11"/>
  <c r="I19" i="11" s="1"/>
  <c r="G17" i="11"/>
  <c r="I17" i="11" s="1"/>
  <c r="G15" i="11"/>
  <c r="I15" i="11" s="1"/>
  <c r="G11" i="11"/>
  <c r="I11" i="11" s="1"/>
  <c r="F42" i="9"/>
  <c r="H42" i="9" s="1"/>
  <c r="F41" i="9"/>
  <c r="H41" i="9" s="1"/>
  <c r="F40" i="9"/>
  <c r="H40" i="9" s="1"/>
  <c r="F20" i="9"/>
  <c r="H20" i="9" s="1"/>
  <c r="F19" i="9"/>
  <c r="H19" i="9" s="1"/>
  <c r="F18" i="9"/>
  <c r="H18" i="9" s="1"/>
  <c r="F12" i="9"/>
  <c r="H12" i="9" s="1"/>
  <c r="D11" i="9"/>
  <c r="F11" i="9" s="1"/>
  <c r="F9" i="9"/>
  <c r="H9" i="9" s="1"/>
  <c r="G47" i="6"/>
  <c r="I47" i="6" s="1"/>
  <c r="G33" i="6"/>
  <c r="I33" i="6" s="1"/>
  <c r="F26" i="12" l="1"/>
  <c r="H26" i="12" s="1"/>
  <c r="F39" i="12"/>
  <c r="H39" i="12" s="1"/>
  <c r="G38" i="11"/>
  <c r="G47" i="11" s="1"/>
  <c r="F26" i="9"/>
  <c r="H26" i="9" s="1"/>
  <c r="F23" i="9"/>
  <c r="H23" i="9" s="1"/>
  <c r="H31" i="12"/>
  <c r="F33" i="12"/>
  <c r="H33" i="12" s="1"/>
  <c r="B24" i="12"/>
  <c r="B14" i="12"/>
  <c r="G28" i="11"/>
  <c r="I28" i="11" s="1"/>
  <c r="C27" i="11"/>
  <c r="G14" i="11"/>
  <c r="I14" i="11" s="1"/>
  <c r="G39" i="11"/>
  <c r="I39" i="11" s="1"/>
  <c r="G9" i="11"/>
  <c r="I9" i="11" s="1"/>
  <c r="B35" i="9"/>
  <c r="D35" i="9"/>
  <c r="D14" i="9"/>
  <c r="F10" i="9"/>
  <c r="H10" i="9" s="1"/>
  <c r="F37" i="9"/>
  <c r="H37" i="9" s="1"/>
  <c r="F21" i="9"/>
  <c r="H21" i="9" s="1"/>
  <c r="D24" i="9"/>
  <c r="D27" i="9" s="1"/>
  <c r="F39" i="9"/>
  <c r="H39" i="9" s="1"/>
  <c r="F31" i="9"/>
  <c r="B14" i="9"/>
  <c r="F46" i="9"/>
  <c r="H46" i="9" s="1"/>
  <c r="G45" i="6"/>
  <c r="G43" i="6"/>
  <c r="I43" i="6" s="1"/>
  <c r="E28" i="6"/>
  <c r="E34" i="6" s="1"/>
  <c r="G42" i="6"/>
  <c r="I42" i="6" s="1"/>
  <c r="C28" i="6"/>
  <c r="G44" i="6"/>
  <c r="I44" i="6" s="1"/>
  <c r="G22" i="6"/>
  <c r="I22" i="6" s="1"/>
  <c r="G32" i="6"/>
  <c r="I32" i="6" s="1"/>
  <c r="G40" i="6"/>
  <c r="I40" i="6" s="1"/>
  <c r="G16" i="6"/>
  <c r="I16" i="6" s="1"/>
  <c r="G18" i="6"/>
  <c r="I18" i="6" s="1"/>
  <c r="G10" i="6"/>
  <c r="I10" i="6" s="1"/>
  <c r="G20" i="6"/>
  <c r="I20" i="6" s="1"/>
  <c r="G12" i="6"/>
  <c r="I12" i="6" s="1"/>
  <c r="G21" i="6"/>
  <c r="I21" i="6" s="1"/>
  <c r="G31" i="6"/>
  <c r="I31" i="6" s="1"/>
  <c r="G15" i="6"/>
  <c r="I15" i="6" s="1"/>
  <c r="E14" i="6"/>
  <c r="C24" i="6" l="1"/>
  <c r="F35" i="12"/>
  <c r="H35" i="12" s="1"/>
  <c r="F14" i="12"/>
  <c r="H14" i="12" s="1"/>
  <c r="B27" i="12"/>
  <c r="F27" i="12" s="1"/>
  <c r="H27" i="12" s="1"/>
  <c r="F24" i="12"/>
  <c r="H24" i="12" s="1"/>
  <c r="G8" i="11"/>
  <c r="G13" i="11"/>
  <c r="I13" i="11" s="1"/>
  <c r="G27" i="11"/>
  <c r="I27" i="11" s="1"/>
  <c r="C34" i="11"/>
  <c r="I38" i="11"/>
  <c r="I47" i="11"/>
  <c r="D29" i="9"/>
  <c r="D45" i="9" s="1"/>
  <c r="D48" i="9" s="1"/>
  <c r="B27" i="9"/>
  <c r="F27" i="9" s="1"/>
  <c r="H27" i="9" s="1"/>
  <c r="F24" i="9"/>
  <c r="H24" i="9" s="1"/>
  <c r="F14" i="9"/>
  <c r="H14" i="9" s="1"/>
  <c r="F35" i="9"/>
  <c r="H35" i="9" s="1"/>
  <c r="H31" i="9"/>
  <c r="E9" i="6"/>
  <c r="E24" i="6" s="1"/>
  <c r="G30" i="6"/>
  <c r="I30" i="6" s="1"/>
  <c r="E50" i="6"/>
  <c r="G39" i="6"/>
  <c r="G29" i="6"/>
  <c r="I29" i="6" s="1"/>
  <c r="G28" i="6"/>
  <c r="I28" i="6" s="1"/>
  <c r="C34" i="6"/>
  <c r="G14" i="6"/>
  <c r="I14" i="6" s="1"/>
  <c r="I39" i="6" l="1"/>
  <c r="G48" i="6"/>
  <c r="I48" i="6" s="1"/>
  <c r="B29" i="12"/>
  <c r="B44" i="12" s="1"/>
  <c r="B29" i="9"/>
  <c r="B45" i="9" s="1"/>
  <c r="B48" i="9" s="1"/>
  <c r="C49" i="11"/>
  <c r="G49" i="11" s="1"/>
  <c r="I49" i="11" s="1"/>
  <c r="G34" i="11"/>
  <c r="I34" i="11" s="1"/>
  <c r="I8" i="11"/>
  <c r="G23" i="11"/>
  <c r="I23" i="11" s="1"/>
  <c r="G9" i="6"/>
  <c r="C50" i="6"/>
  <c r="G50" i="6" s="1"/>
  <c r="I50" i="6" s="1"/>
  <c r="G34" i="6"/>
  <c r="I34" i="6" s="1"/>
  <c r="F29" i="12" l="1"/>
  <c r="H29" i="12" s="1"/>
  <c r="F29" i="9"/>
  <c r="H29" i="9" s="1"/>
  <c r="B47" i="12"/>
  <c r="F44" i="12"/>
  <c r="F45" i="9"/>
  <c r="I9" i="6"/>
  <c r="G24" i="6"/>
  <c r="I24" i="6" s="1"/>
  <c r="H44" i="12" l="1"/>
  <c r="F48" i="9"/>
  <c r="H45" i="9"/>
  <c r="H48" i="9" l="1"/>
  <c r="F45" i="12" l="1"/>
  <c r="F47" i="12" l="1"/>
  <c r="H47" i="12" s="1"/>
  <c r="H45" i="12"/>
</calcChain>
</file>

<file path=xl/sharedStrings.xml><?xml version="1.0" encoding="utf-8"?>
<sst xmlns="http://schemas.openxmlformats.org/spreadsheetml/2006/main" count="174" uniqueCount="73">
  <si>
    <t>FEDECRÉDITO DE R. L. DE C.V.</t>
  </si>
  <si>
    <t>(En Miles de US Dólares)</t>
  </si>
  <si>
    <t xml:space="preserve"> </t>
  </si>
  <si>
    <t xml:space="preserve">      AUMENTO </t>
  </si>
  <si>
    <t>ACTIVO</t>
  </si>
  <si>
    <t>(DISMINUCIÓN)</t>
  </si>
  <si>
    <t xml:space="preserve">    %   </t>
  </si>
  <si>
    <t xml:space="preserve">ACTIVOS </t>
  </si>
  <si>
    <t>DISPONIBILIDADES</t>
  </si>
  <si>
    <t>OPERACIONES CON PACTO DE RETROVENTA</t>
  </si>
  <si>
    <t>INSTRUMENTOS FINANCIEROS DE INVERSIÓN</t>
  </si>
  <si>
    <t>PRÉSTAMOS</t>
  </si>
  <si>
    <t>CAPITAL</t>
  </si>
  <si>
    <t>INTERESES</t>
  </si>
  <si>
    <t>PROVISIÓN PARA INCOBRABILIDAD DE PREST.</t>
  </si>
  <si>
    <t>OTROS ACTIVOS  (NETO)</t>
  </si>
  <si>
    <t>INVERSIONES EN ACCIONES, DERECHOS Y PART.</t>
  </si>
  <si>
    <t>ACTIVOS FÍSICOS E INTANGIBLES (NETO)</t>
  </si>
  <si>
    <t>TOTAL ACTIVO</t>
  </si>
  <si>
    <t>PASIVO</t>
  </si>
  <si>
    <t>PASIVOS</t>
  </si>
  <si>
    <t>DEPÓSITOS</t>
  </si>
  <si>
    <t>TÍTULOS DE EMISIÓN PROPIA</t>
  </si>
  <si>
    <t>OBLIGACIONES A LA VISTA</t>
  </si>
  <si>
    <t>OTROS PASIVOS</t>
  </si>
  <si>
    <t>TOTAL PASIVO</t>
  </si>
  <si>
    <t>PATRIMONIO</t>
  </si>
  <si>
    <t>CAPITAL SOCIAL</t>
  </si>
  <si>
    <t>CAPITAL SUSCRITO</t>
  </si>
  <si>
    <t>CAPITAL SUSCRITO NO PAGADO</t>
  </si>
  <si>
    <t>RESERVAS DE CAPITAL</t>
  </si>
  <si>
    <t>UTILIDADES NO DISTRIBUIBLES</t>
  </si>
  <si>
    <t>SUPERAVIT POR REVALUACIONES</t>
  </si>
  <si>
    <t>DONACIONES</t>
  </si>
  <si>
    <t>RESULTADOS DEL PRESENTE EJERCICIO</t>
  </si>
  <si>
    <t>TOTAL PATRIMONIO</t>
  </si>
  <si>
    <t>TOTAL PASIVO Y PATRIMONIO</t>
  </si>
  <si>
    <t>FEDECRÉDITO DE R.L. DE C.V.</t>
  </si>
  <si>
    <t>ESTADO DE RESULTADOS COMPARATIVO DEL</t>
  </si>
  <si>
    <t xml:space="preserve">        AUMENTO</t>
  </si>
  <si>
    <t>INGRESOS FINANCIEROS</t>
  </si>
  <si>
    <t>2025</t>
  </si>
  <si>
    <t>2024</t>
  </si>
  <si>
    <t xml:space="preserve">     %      </t>
  </si>
  <si>
    <t>CARTERA DE PRÉSTAMOS</t>
  </si>
  <si>
    <t>INTERESES SOBRE DEPÓSITOS</t>
  </si>
  <si>
    <t>COSTOS FINANCIEROS</t>
  </si>
  <si>
    <t>INTERESES SOBRE PRÉSTAMOS</t>
  </si>
  <si>
    <t>COMISIONES SOBRE PRÉSTAMOS</t>
  </si>
  <si>
    <t>DETERIORO DE ACTIVOS FINANCIEROS DISTINTOS A LOS ACTIVOS DE RIESGO CREDITICIO (ARC)</t>
  </si>
  <si>
    <t>COMISIONES DE OTROS PASIVOS FINANCIEROS</t>
  </si>
  <si>
    <t>CONSTITUCION DE ESTIMACIONES DE PERDIDA POR  SANEAMIENTO (ARC)</t>
  </si>
  <si>
    <t>UTILIDAD FINANCIERA</t>
  </si>
  <si>
    <t>OTROS INGRESOS FINANCIEROS</t>
  </si>
  <si>
    <t>COSTOS DE OTRAS OPERACIONES</t>
  </si>
  <si>
    <t>UTILIDAD DE OTROS INGRESOS FINANCIEROS</t>
  </si>
  <si>
    <t>INGRESOS DE OTRAS OPERACIONES</t>
  </si>
  <si>
    <t>GASTOS  DE ADMINISTRACIÓN</t>
  </si>
  <si>
    <t>CORRIENTES</t>
  </si>
  <si>
    <t>PLAN ESTRATÉGICO</t>
  </si>
  <si>
    <t>GASTOS NO OPERACIONALES</t>
  </si>
  <si>
    <t>UTILIDAD   ANTES DE IMPUESTO</t>
  </si>
  <si>
    <t>MENOS: IMPUESTO SOBRE LA RENTA</t>
  </si>
  <si>
    <t>UTILIDAD DESPUÉS DE IMPUESTO</t>
  </si>
  <si>
    <t>GASTOS DE OTRAS OPERACIONES</t>
  </si>
  <si>
    <t>FEDECRÉDITO DE C.V.</t>
  </si>
  <si>
    <t>JUNIO</t>
  </si>
  <si>
    <t>BALANCE DE SITUACIÓN COMPARATIVO AL 31 DE JULIO DE 2025 Y 2024</t>
  </si>
  <si>
    <t>COMPARATIVO AL 31 DE JU1O Y 30 DE JUNIO DE 2025</t>
  </si>
  <si>
    <t>JULIO</t>
  </si>
  <si>
    <t>BALANCE DE SITUACIÓN COMPARATIVO AL 31 DE JULIO Y 30 DE JUNIODE 2025</t>
  </si>
  <si>
    <t>1  DE ENERO AL 31 DE JULIO DE 2025 Y 2024</t>
  </si>
  <si>
    <t>REPORTOS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</si>
</sst>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-* #,##0.00\ _P_t_s_-;\-* #,##0.00\ _P_t_s_-;_-* &quot;-&quot;??\ _P_t_s_-;_-@_-"/>
    <numFmt numFmtId="166" formatCode="#,##0.0_);\(#,##0.0\)"/>
    <numFmt numFmtId="167" formatCode="_-* #,##0.00\ &quot;Pts&quot;_-;\-* #,##0.00\ &quot;Pts&quot;_-;_-* &quot;-&quot;??\ &quot;Pts&quot;_-;_-@_-"/>
    <numFmt numFmtId="168" formatCode="#,##0;[Red]#,##0"/>
  </numFmts>
  <fonts count="19" x14ac:knownFonts="1">
    <font>
      <sz val="11"/>
      <color theme="1"/>
      <name val="Aptos Narrow"/>
      <family val="2"/>
      <scheme val="minor"/>
    </font>
    <font>
      <sz val="10"/>
      <name val="Arial"/>
      <family val="2"/>
    </font>
    <font>
      <sz val="16"/>
      <name val="Tahoma"/>
      <family val="2"/>
    </font>
    <font>
      <b/>
      <sz val="16"/>
      <color rgb="FFFF0000"/>
      <name val="Tahoma"/>
      <family val="2"/>
    </font>
    <font>
      <b/>
      <sz val="16"/>
      <name val="Tahoma"/>
      <family val="2"/>
    </font>
    <font>
      <u/>
      <sz val="16"/>
      <name val="Tahoma"/>
      <family val="2"/>
    </font>
    <font>
      <b/>
      <u/>
      <sz val="16"/>
      <name val="Tahoma"/>
      <family val="2"/>
    </font>
    <font>
      <sz val="14"/>
      <name val="Tahoma"/>
      <family val="2"/>
    </font>
    <font>
      <b/>
      <sz val="14"/>
      <name val="Tahoma"/>
      <family val="2"/>
    </font>
    <font>
      <u val="double"/>
      <sz val="16"/>
      <name val="Tahoma"/>
      <family val="2"/>
    </font>
    <font>
      <u val="doubleAccounting"/>
      <sz val="16"/>
      <name val="Tahoma"/>
      <family val="2"/>
    </font>
    <font>
      <b/>
      <u val="double"/>
      <sz val="16"/>
      <name val="Tahoma"/>
      <family val="2"/>
    </font>
    <font>
      <sz val="10"/>
      <name val="Tahoma"/>
      <family val="2"/>
    </font>
    <font>
      <b/>
      <sz val="10"/>
      <color rgb="FFFF0000"/>
      <name val="Tahoma"/>
      <family val="2"/>
    </font>
    <font>
      <b/>
      <sz val="10"/>
      <name val="Tahoma"/>
      <family val="2"/>
    </font>
    <font>
      <b/>
      <u/>
      <sz val="10"/>
      <name val="Tahoma"/>
      <family val="2"/>
    </font>
    <font>
      <u/>
      <sz val="10"/>
      <name val="Tahoma"/>
      <family val="2"/>
    </font>
    <font>
      <sz val="10"/>
      <name val="MS Sans Serif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9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7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7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136">
    <xf numFmtId="0" fontId="0" fillId="0" borderId="0" xfId="0"/>
    <xf numFmtId="0" fontId="2" fillId="2" borderId="4" xfId="1" applyFont="1" applyFill="1" applyBorder="1" applyAlignment="1">
      <alignment horizontal="left"/>
    </xf>
    <xf numFmtId="0" fontId="2" fillId="2" borderId="0" xfId="1" applyFont="1" applyFill="1" applyAlignment="1">
      <alignment horizontal="left"/>
    </xf>
    <xf numFmtId="0" fontId="2" fillId="2" borderId="0" xfId="1" applyFont="1" applyFill="1"/>
    <xf numFmtId="0" fontId="2" fillId="2" borderId="5" xfId="1" applyFont="1" applyFill="1" applyBorder="1"/>
    <xf numFmtId="0" fontId="2" fillId="0" borderId="4" xfId="1" applyFont="1" applyBorder="1"/>
    <xf numFmtId="0" fontId="2" fillId="0" borderId="0" xfId="1" applyFont="1"/>
    <xf numFmtId="0" fontId="4" fillId="0" borderId="0" xfId="1" applyFont="1" applyAlignment="1">
      <alignment horizontal="center"/>
    </xf>
    <xf numFmtId="0" fontId="4" fillId="0" borderId="0" xfId="1" applyFont="1" applyAlignment="1">
      <alignment horizontal="left"/>
    </xf>
    <xf numFmtId="0" fontId="4" fillId="0" borderId="0" xfId="1" applyFont="1" applyAlignment="1">
      <alignment vertical="center"/>
    </xf>
    <xf numFmtId="0" fontId="4" fillId="0" borderId="5" xfId="1" applyFont="1" applyBorder="1"/>
    <xf numFmtId="0" fontId="5" fillId="0" borderId="4" xfId="1" applyFont="1" applyBorder="1" applyAlignment="1">
      <alignment horizontal="left"/>
    </xf>
    <xf numFmtId="0" fontId="5" fillId="0" borderId="0" xfId="1" applyFont="1" applyAlignment="1">
      <alignment horizontal="left"/>
    </xf>
    <xf numFmtId="0" fontId="4" fillId="0" borderId="9" xfId="1" quotePrefix="1" applyFont="1" applyBorder="1" applyAlignment="1">
      <alignment horizontal="center"/>
    </xf>
    <xf numFmtId="0" fontId="6" fillId="0" borderId="0" xfId="1" quotePrefix="1" applyFont="1" applyAlignment="1">
      <alignment horizontal="center"/>
    </xf>
    <xf numFmtId="0" fontId="4" fillId="0" borderId="9" xfId="1" applyFont="1" applyBorder="1" applyAlignment="1">
      <alignment horizontal="center"/>
    </xf>
    <xf numFmtId="0" fontId="6" fillId="0" borderId="0" xfId="1" applyFont="1" applyAlignment="1">
      <alignment horizontal="left"/>
    </xf>
    <xf numFmtId="0" fontId="4" fillId="0" borderId="10" xfId="1" applyFont="1" applyBorder="1" applyAlignment="1">
      <alignment horizontal="right"/>
    </xf>
    <xf numFmtId="0" fontId="5" fillId="0" borderId="0" xfId="1" quotePrefix="1" applyFont="1" applyAlignment="1">
      <alignment horizontal="right"/>
    </xf>
    <xf numFmtId="0" fontId="5" fillId="0" borderId="5" xfId="1" applyFont="1" applyBorder="1" applyAlignment="1">
      <alignment horizontal="right"/>
    </xf>
    <xf numFmtId="0" fontId="6" fillId="0" borderId="4" xfId="1" applyFont="1" applyBorder="1"/>
    <xf numFmtId="0" fontId="5" fillId="0" borderId="0" xfId="1" applyFont="1"/>
    <xf numFmtId="166" fontId="4" fillId="0" borderId="9" xfId="1" applyNumberFormat="1" applyFont="1" applyBorder="1"/>
    <xf numFmtId="166" fontId="6" fillId="0" borderId="0" xfId="1" applyNumberFormat="1" applyFont="1"/>
    <xf numFmtId="166" fontId="4" fillId="0" borderId="10" xfId="1" applyNumberFormat="1" applyFont="1" applyBorder="1"/>
    <xf numFmtId="0" fontId="2" fillId="0" borderId="4" xfId="1" applyFont="1" applyBorder="1" applyAlignment="1">
      <alignment horizontal="left"/>
    </xf>
    <xf numFmtId="0" fontId="2" fillId="0" borderId="0" xfId="1" applyFont="1" applyAlignment="1">
      <alignment horizontal="left"/>
    </xf>
    <xf numFmtId="166" fontId="2" fillId="0" borderId="0" xfId="1" applyNumberFormat="1" applyFont="1"/>
    <xf numFmtId="166" fontId="2" fillId="0" borderId="5" xfId="1" applyNumberFormat="1" applyFont="1" applyBorder="1"/>
    <xf numFmtId="166" fontId="2" fillId="0" borderId="9" xfId="1" applyNumberFormat="1" applyFont="1" applyBorder="1"/>
    <xf numFmtId="166" fontId="5" fillId="0" borderId="0" xfId="1" applyNumberFormat="1" applyFont="1"/>
    <xf numFmtId="166" fontId="2" fillId="0" borderId="10" xfId="1" applyNumberFormat="1" applyFont="1" applyBorder="1"/>
    <xf numFmtId="0" fontId="8" fillId="0" borderId="4" xfId="1" applyFont="1" applyBorder="1" applyAlignment="1">
      <alignment horizontal="left"/>
    </xf>
    <xf numFmtId="166" fontId="4" fillId="0" borderId="0" xfId="1" applyNumberFormat="1" applyFont="1"/>
    <xf numFmtId="166" fontId="4" fillId="0" borderId="5" xfId="1" applyNumberFormat="1" applyFont="1" applyBorder="1"/>
    <xf numFmtId="0" fontId="2" fillId="0" borderId="5" xfId="1" applyFont="1" applyBorder="1"/>
    <xf numFmtId="0" fontId="4" fillId="0" borderId="4" xfId="1" applyFont="1" applyBorder="1" applyAlignment="1">
      <alignment horizontal="left"/>
    </xf>
    <xf numFmtId="166" fontId="4" fillId="0" borderId="11" xfId="1" applyNumberFormat="1" applyFont="1" applyBorder="1"/>
    <xf numFmtId="166" fontId="4" fillId="0" borderId="12" xfId="1" applyNumberFormat="1" applyFont="1" applyBorder="1"/>
    <xf numFmtId="166" fontId="9" fillId="0" borderId="0" xfId="1" applyNumberFormat="1" applyFont="1" applyAlignment="1">
      <alignment horizontal="right"/>
    </xf>
    <xf numFmtId="166" fontId="9" fillId="0" borderId="5" xfId="1" applyNumberFormat="1" applyFont="1" applyBorder="1" applyAlignment="1">
      <alignment horizontal="right"/>
    </xf>
    <xf numFmtId="0" fontId="2" fillId="0" borderId="5" xfId="1" applyFont="1" applyBorder="1" applyAlignment="1">
      <alignment horizontal="left"/>
    </xf>
    <xf numFmtId="0" fontId="6" fillId="0" borderId="4" xfId="1" applyFont="1" applyBorder="1" applyAlignment="1">
      <alignment horizontal="left"/>
    </xf>
    <xf numFmtId="0" fontId="10" fillId="0" borderId="0" xfId="1" applyFont="1"/>
    <xf numFmtId="166" fontId="2" fillId="0" borderId="0" xfId="1" applyNumberFormat="1" applyFont="1" applyAlignment="1">
      <alignment horizontal="left"/>
    </xf>
    <xf numFmtId="0" fontId="7" fillId="0" borderId="4" xfId="1" applyFont="1" applyBorder="1" applyAlignment="1">
      <alignment horizontal="left"/>
    </xf>
    <xf numFmtId="168" fontId="6" fillId="0" borderId="0" xfId="3" applyNumberFormat="1" applyFont="1" applyFill="1" applyBorder="1" applyAlignment="1" applyProtection="1"/>
    <xf numFmtId="166" fontId="11" fillId="0" borderId="0" xfId="1" applyNumberFormat="1" applyFont="1" applyAlignment="1">
      <alignment horizontal="right"/>
    </xf>
    <xf numFmtId="166" fontId="11" fillId="0" borderId="5" xfId="1" applyNumberFormat="1" applyFont="1" applyBorder="1" applyAlignment="1">
      <alignment horizontal="right"/>
    </xf>
    <xf numFmtId="166" fontId="4" fillId="0" borderId="7" xfId="1" applyNumberFormat="1" applyFont="1" applyBorder="1"/>
    <xf numFmtId="166" fontId="4" fillId="0" borderId="8" xfId="1" applyNumberFormat="1" applyFont="1" applyBorder="1"/>
    <xf numFmtId="164" fontId="12" fillId="0" borderId="4" xfId="1" applyNumberFormat="1" applyFont="1" applyBorder="1" applyProtection="1">
      <protection locked="0"/>
    </xf>
    <xf numFmtId="166" fontId="14" fillId="0" borderId="0" xfId="1" applyNumberFormat="1" applyFont="1" applyProtection="1">
      <protection locked="0"/>
    </xf>
    <xf numFmtId="166" fontId="14" fillId="0" borderId="0" xfId="1" applyNumberFormat="1" applyFont="1"/>
    <xf numFmtId="166" fontId="14" fillId="0" borderId="0" xfId="1" applyNumberFormat="1" applyFont="1" applyAlignment="1">
      <alignment vertical="center"/>
    </xf>
    <xf numFmtId="166" fontId="14" fillId="0" borderId="0" xfId="1" applyNumberFormat="1" applyFont="1" applyAlignment="1">
      <alignment horizontal="center"/>
    </xf>
    <xf numFmtId="166" fontId="14" fillId="0" borderId="5" xfId="1" applyNumberFormat="1" applyFont="1" applyBorder="1" applyProtection="1">
      <protection locked="0"/>
    </xf>
    <xf numFmtId="164" fontId="15" fillId="0" borderId="4" xfId="1" applyNumberFormat="1" applyFont="1" applyBorder="1"/>
    <xf numFmtId="49" fontId="14" fillId="0" borderId="9" xfId="1" applyNumberFormat="1" applyFont="1" applyBorder="1" applyAlignment="1">
      <alignment horizontal="center"/>
    </xf>
    <xf numFmtId="49" fontId="15" fillId="0" borderId="0" xfId="1" applyNumberFormat="1" applyFont="1" applyAlignment="1">
      <alignment horizontal="right"/>
    </xf>
    <xf numFmtId="166" fontId="14" fillId="0" borderId="9" xfId="1" applyNumberFormat="1" applyFont="1" applyBorder="1"/>
    <xf numFmtId="166" fontId="15" fillId="0" borderId="0" xfId="1" applyNumberFormat="1" applyFont="1" applyAlignment="1">
      <alignment horizontal="right"/>
    </xf>
    <xf numFmtId="166" fontId="14" fillId="0" borderId="10" xfId="1" applyNumberFormat="1" applyFont="1" applyBorder="1" applyAlignment="1" applyProtection="1">
      <alignment horizontal="right"/>
      <protection locked="0"/>
    </xf>
    <xf numFmtId="164" fontId="16" fillId="0" borderId="4" xfId="1" applyNumberFormat="1" applyFont="1" applyBorder="1"/>
    <xf numFmtId="166" fontId="16" fillId="0" borderId="0" xfId="1" applyNumberFormat="1" applyFont="1"/>
    <xf numFmtId="166" fontId="12" fillId="0" borderId="0" xfId="1" applyNumberFormat="1" applyFont="1" applyProtection="1">
      <protection locked="0"/>
    </xf>
    <xf numFmtId="166" fontId="12" fillId="0" borderId="5" xfId="1" applyNumberFormat="1" applyFont="1" applyBorder="1" applyProtection="1">
      <protection locked="0"/>
    </xf>
    <xf numFmtId="164" fontId="12" fillId="0" borderId="4" xfId="1" applyNumberFormat="1" applyFont="1" applyBorder="1"/>
    <xf numFmtId="166" fontId="12" fillId="0" borderId="0" xfId="1" applyNumberFormat="1" applyFont="1"/>
    <xf numFmtId="166" fontId="12" fillId="0" borderId="0" xfId="1" applyNumberFormat="1" applyFont="1" applyAlignment="1">
      <alignment horizontal="right"/>
    </xf>
    <xf numFmtId="166" fontId="12" fillId="0" borderId="5" xfId="1" applyNumberFormat="1" applyFont="1" applyBorder="1" applyAlignment="1">
      <alignment horizontal="right"/>
    </xf>
    <xf numFmtId="166" fontId="14" fillId="0" borderId="13" xfId="1" applyNumberFormat="1" applyFont="1" applyBorder="1"/>
    <xf numFmtId="166" fontId="14" fillId="0" borderId="13" xfId="1" applyNumberFormat="1" applyFont="1" applyBorder="1" applyAlignment="1">
      <alignment horizontal="right"/>
    </xf>
    <xf numFmtId="166" fontId="14" fillId="0" borderId="0" xfId="1" applyNumberFormat="1" applyFont="1" applyAlignment="1">
      <alignment horizontal="right"/>
    </xf>
    <xf numFmtId="166" fontId="14" fillId="0" borderId="14" xfId="1" applyNumberFormat="1" applyFont="1" applyBorder="1" applyAlignment="1">
      <alignment horizontal="right"/>
    </xf>
    <xf numFmtId="166" fontId="14" fillId="0" borderId="15" xfId="1" applyNumberFormat="1" applyFont="1" applyBorder="1"/>
    <xf numFmtId="166" fontId="14" fillId="0" borderId="15" xfId="1" applyNumberFormat="1" applyFont="1" applyBorder="1" applyAlignment="1">
      <alignment horizontal="right"/>
    </xf>
    <xf numFmtId="166" fontId="14" fillId="0" borderId="16" xfId="1" applyNumberFormat="1" applyFont="1" applyBorder="1" applyAlignment="1">
      <alignment horizontal="right"/>
    </xf>
    <xf numFmtId="164" fontId="12" fillId="0" borderId="4" xfId="1" applyNumberFormat="1" applyFont="1" applyBorder="1" applyAlignment="1">
      <alignment wrapText="1"/>
    </xf>
    <xf numFmtId="164" fontId="14" fillId="0" borderId="4" xfId="1" quotePrefix="1" applyNumberFormat="1" applyFont="1" applyBorder="1" applyAlignment="1">
      <alignment horizontal="left"/>
    </xf>
    <xf numFmtId="166" fontId="14" fillId="0" borderId="0" xfId="4" applyNumberFormat="1" applyFont="1"/>
    <xf numFmtId="166" fontId="14" fillId="0" borderId="5" xfId="1" applyNumberFormat="1" applyFont="1" applyBorder="1" applyAlignment="1">
      <alignment horizontal="right"/>
    </xf>
    <xf numFmtId="164" fontId="12" fillId="0" borderId="4" xfId="1" quotePrefix="1" applyNumberFormat="1" applyFont="1" applyBorder="1" applyAlignment="1">
      <alignment horizontal="left"/>
    </xf>
    <xf numFmtId="166" fontId="12" fillId="0" borderId="0" xfId="1" quotePrefix="1" applyNumberFormat="1" applyFont="1" applyAlignment="1">
      <alignment horizontal="left"/>
    </xf>
    <xf numFmtId="164" fontId="12" fillId="0" borderId="4" xfId="5" applyNumberFormat="1" applyFont="1" applyBorder="1" applyAlignment="1" applyProtection="1">
      <alignment horizontal="left"/>
    </xf>
    <xf numFmtId="164" fontId="12" fillId="0" borderId="4" xfId="1" applyNumberFormat="1" applyFont="1" applyBorder="1" applyAlignment="1">
      <alignment horizontal="left"/>
    </xf>
    <xf numFmtId="164" fontId="14" fillId="0" borderId="17" xfId="1" quotePrefix="1" applyNumberFormat="1" applyFont="1" applyBorder="1" applyAlignment="1" applyProtection="1">
      <alignment horizontal="left"/>
      <protection locked="0"/>
    </xf>
    <xf numFmtId="166" fontId="14" fillId="0" borderId="0" xfId="6" applyNumberFormat="1" applyFont="1"/>
    <xf numFmtId="166" fontId="14" fillId="0" borderId="18" xfId="1" applyNumberFormat="1" applyFont="1" applyBorder="1" applyAlignment="1">
      <alignment horizontal="right"/>
    </xf>
    <xf numFmtId="164" fontId="14" fillId="0" borderId="0" xfId="1" quotePrefix="1" applyNumberFormat="1" applyFont="1" applyAlignment="1" applyProtection="1">
      <alignment horizontal="left"/>
      <protection locked="0"/>
    </xf>
    <xf numFmtId="164" fontId="12" fillId="0" borderId="4" xfId="5" applyNumberFormat="1" applyFont="1" applyBorder="1" applyAlignment="1" applyProtection="1"/>
    <xf numFmtId="49" fontId="12" fillId="0" borderId="4" xfId="1" quotePrefix="1" applyNumberFormat="1" applyFont="1" applyBorder="1" applyAlignment="1" applyProtection="1">
      <alignment horizontal="left"/>
      <protection locked="0"/>
    </xf>
    <xf numFmtId="166" fontId="14" fillId="0" borderId="9" xfId="1" applyNumberFormat="1" applyFont="1" applyBorder="1" applyAlignment="1">
      <alignment horizontal="right"/>
    </xf>
    <xf numFmtId="166" fontId="14" fillId="0" borderId="10" xfId="1" applyNumberFormat="1" applyFont="1" applyBorder="1" applyAlignment="1">
      <alignment horizontal="right"/>
    </xf>
    <xf numFmtId="164" fontId="12" fillId="0" borderId="4" xfId="5" applyNumberFormat="1" applyFont="1" applyFill="1" applyBorder="1" applyAlignment="1" applyProtection="1"/>
    <xf numFmtId="164" fontId="14" fillId="0" borderId="4" xfId="1" quotePrefix="1" applyNumberFormat="1" applyFont="1" applyBorder="1" applyAlignment="1" applyProtection="1">
      <alignment horizontal="left"/>
      <protection locked="0"/>
    </xf>
    <xf numFmtId="166" fontId="14" fillId="0" borderId="15" xfId="4" applyNumberFormat="1" applyFont="1" applyBorder="1"/>
    <xf numFmtId="164" fontId="14" fillId="0" borderId="4" xfId="1" applyNumberFormat="1" applyFont="1" applyBorder="1" applyAlignment="1">
      <alignment horizontal="left"/>
    </xf>
    <xf numFmtId="166" fontId="14" fillId="0" borderId="11" xfId="1" applyNumberFormat="1" applyFont="1" applyBorder="1" applyAlignment="1">
      <alignment horizontal="right"/>
    </xf>
    <xf numFmtId="166" fontId="14" fillId="0" borderId="12" xfId="1" applyNumberFormat="1" applyFont="1" applyBorder="1" applyAlignment="1">
      <alignment horizontal="right"/>
    </xf>
    <xf numFmtId="164" fontId="12" fillId="0" borderId="6" xfId="1" applyNumberFormat="1" applyFont="1" applyBorder="1" applyAlignment="1">
      <alignment horizontal="left"/>
    </xf>
    <xf numFmtId="166" fontId="12" fillId="0" borderId="7" xfId="1" applyNumberFormat="1" applyFont="1" applyBorder="1" applyAlignment="1">
      <alignment horizontal="right"/>
    </xf>
    <xf numFmtId="166" fontId="12" fillId="0" borderId="7" xfId="1" applyNumberFormat="1" applyFont="1" applyBorder="1" applyProtection="1">
      <protection locked="0"/>
    </xf>
    <xf numFmtId="166" fontId="12" fillId="0" borderId="8" xfId="1" applyNumberFormat="1" applyFont="1" applyBorder="1" applyProtection="1">
      <protection locked="0"/>
    </xf>
    <xf numFmtId="166" fontId="2" fillId="0" borderId="0" xfId="6" applyNumberFormat="1" applyFont="1"/>
    <xf numFmtId="166" fontId="12" fillId="0" borderId="0" xfId="6" applyNumberFormat="1" applyFont="1"/>
    <xf numFmtId="166" fontId="14" fillId="0" borderId="9" xfId="6" applyNumberFormat="1" applyFont="1" applyBorder="1"/>
    <xf numFmtId="0" fontId="2" fillId="0" borderId="6" xfId="1" applyFont="1" applyBorder="1" applyAlignment="1">
      <alignment horizontal="left"/>
    </xf>
    <xf numFmtId="0" fontId="2" fillId="0" borderId="7" xfId="1" applyFont="1" applyBorder="1" applyAlignment="1">
      <alignment horizontal="left"/>
    </xf>
    <xf numFmtId="166" fontId="9" fillId="0" borderId="7" xfId="1" applyNumberFormat="1" applyFont="1" applyBorder="1" applyAlignment="1">
      <alignment horizontal="right"/>
    </xf>
    <xf numFmtId="166" fontId="9" fillId="0" borderId="8" xfId="1" applyNumberFormat="1" applyFont="1" applyBorder="1" applyAlignment="1">
      <alignment horizontal="right"/>
    </xf>
    <xf numFmtId="166" fontId="12" fillId="0" borderId="10" xfId="1" applyNumberFormat="1" applyFont="1" applyBorder="1" applyAlignment="1">
      <alignment horizontal="right"/>
    </xf>
    <xf numFmtId="164" fontId="2" fillId="2" borderId="1" xfId="1" applyNumberFormat="1" applyFont="1" applyFill="1" applyBorder="1" applyAlignment="1">
      <alignment horizontal="center"/>
    </xf>
    <xf numFmtId="164" fontId="2" fillId="2" borderId="2" xfId="1" applyNumberFormat="1" applyFont="1" applyFill="1" applyBorder="1" applyAlignment="1">
      <alignment horizontal="center"/>
    </xf>
    <xf numFmtId="164" fontId="2" fillId="2" borderId="3" xfId="1" applyNumberFormat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0" xfId="1" applyFont="1" applyFill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2" fillId="2" borderId="6" xfId="1" applyFont="1" applyFill="1" applyBorder="1" applyAlignment="1">
      <alignment horizontal="center"/>
    </xf>
    <xf numFmtId="0" fontId="2" fillId="2" borderId="7" xfId="1" applyFont="1" applyFill="1" applyBorder="1" applyAlignment="1">
      <alignment horizontal="center"/>
    </xf>
    <xf numFmtId="0" fontId="2" fillId="2" borderId="8" xfId="1" applyFont="1" applyFill="1" applyBorder="1" applyAlignment="1">
      <alignment horizontal="center"/>
    </xf>
    <xf numFmtId="165" fontId="3" fillId="0" borderId="1" xfId="2" applyFont="1" applyFill="1" applyBorder="1" applyAlignment="1" applyProtection="1">
      <alignment horizontal="center"/>
    </xf>
    <xf numFmtId="165" fontId="3" fillId="0" borderId="2" xfId="2" applyFont="1" applyFill="1" applyBorder="1" applyAlignment="1" applyProtection="1">
      <alignment horizontal="center"/>
    </xf>
    <xf numFmtId="165" fontId="3" fillId="0" borderId="3" xfId="2" applyFont="1" applyFill="1" applyBorder="1" applyAlignment="1" applyProtection="1">
      <alignment horizontal="center"/>
    </xf>
    <xf numFmtId="164" fontId="12" fillId="2" borderId="1" xfId="1" applyNumberFormat="1" applyFont="1" applyFill="1" applyBorder="1" applyAlignment="1">
      <alignment horizontal="center"/>
    </xf>
    <xf numFmtId="164" fontId="12" fillId="2" borderId="2" xfId="1" applyNumberFormat="1" applyFont="1" applyFill="1" applyBorder="1" applyAlignment="1">
      <alignment horizontal="center"/>
    </xf>
    <xf numFmtId="164" fontId="12" fillId="2" borderId="3" xfId="1" applyNumberFormat="1" applyFont="1" applyFill="1" applyBorder="1" applyAlignment="1">
      <alignment horizontal="center"/>
    </xf>
    <xf numFmtId="164" fontId="12" fillId="2" borderId="4" xfId="1" applyNumberFormat="1" applyFont="1" applyFill="1" applyBorder="1" applyAlignment="1">
      <alignment horizontal="center"/>
    </xf>
    <xf numFmtId="164" fontId="12" fillId="2" borderId="0" xfId="1" applyNumberFormat="1" applyFont="1" applyFill="1" applyAlignment="1">
      <alignment horizontal="center"/>
    </xf>
    <xf numFmtId="164" fontId="12" fillId="2" borderId="5" xfId="1" applyNumberFormat="1" applyFont="1" applyFill="1" applyBorder="1" applyAlignment="1">
      <alignment horizontal="center"/>
    </xf>
    <xf numFmtId="164" fontId="12" fillId="2" borderId="6" xfId="1" applyNumberFormat="1" applyFont="1" applyFill="1" applyBorder="1" applyAlignment="1">
      <alignment horizontal="center"/>
    </xf>
    <xf numFmtId="164" fontId="12" fillId="2" borderId="7" xfId="1" applyNumberFormat="1" applyFont="1" applyFill="1" applyBorder="1" applyAlignment="1">
      <alignment horizontal="center"/>
    </xf>
    <xf numFmtId="164" fontId="12" fillId="2" borderId="8" xfId="1" applyNumberFormat="1" applyFont="1" applyFill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164" fontId="13" fillId="0" borderId="2" xfId="1" applyNumberFormat="1" applyFont="1" applyBorder="1" applyAlignment="1">
      <alignment horizontal="center"/>
    </xf>
    <xf numFmtId="164" fontId="13" fillId="0" borderId="3" xfId="1" applyNumberFormat="1" applyFont="1" applyBorder="1" applyAlignment="1">
      <alignment horizontal="center"/>
    </xf>
  </cellXfs>
  <cellStyles count="7">
    <cellStyle name="Hipervínculo 2" xfId="5" xr:uid="{64F3EA1D-045A-4C02-B126-C62AFDC95734}"/>
    <cellStyle name="Millares 3" xfId="2" xr:uid="{2A1D23F2-25C6-4F23-A0A1-6E1078303CB4}"/>
    <cellStyle name="Moneda 2" xfId="3" xr:uid="{D84CC7B4-E3C6-4D14-A60D-1A9E7EC5A5C4}"/>
    <cellStyle name="Normal" xfId="0" builtinId="0"/>
    <cellStyle name="Normal 2 3" xfId="6" xr:uid="{6BE33F60-3041-463A-B078-4E7BC5A55189}"/>
    <cellStyle name="Normal 4" xfId="1" xr:uid="{9E474589-D49F-416A-9AF1-459337E8F892}"/>
    <cellStyle name="Normal_ESTARESULTAGOSTOJULIO2003" xfId="4" xr:uid="{5232F711-3115-4B6D-956D-03F004B661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Fccb-docu\docuescacontabilidad\BALANCES%20FEDECREDITO\2024\Febrero2024.xlsx" TargetMode="External"/><Relationship Id="rId1" Type="http://schemas.openxmlformats.org/officeDocument/2006/relationships/externalLinkPath" Target="/BALANCES%20FEDECREDITO/2024/Febrero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coja el formato de Salida"/>
    </sheetNames>
    <sheetDataSet>
      <sheetData sheetId="0">
        <row r="5">
          <cell r="A5" t="str">
            <v>Cuenta 
Contable</v>
          </cell>
          <cell r="B5" t="str">
            <v>Descripcion 
de la Cuenta</v>
          </cell>
          <cell r="C5" t="str">
            <v xml:space="preserve">
FEBRERO</v>
          </cell>
          <cell r="D5" t="str">
            <v xml:space="preserve">
FEBRERO</v>
          </cell>
        </row>
        <row r="6">
          <cell r="A6">
            <v>11</v>
          </cell>
          <cell r="B6" t="str">
            <v>ACTIVOS</v>
          </cell>
          <cell r="C6">
            <v>562462013.47000003</v>
          </cell>
          <cell r="D6">
            <v>562462013.47000003</v>
          </cell>
        </row>
        <row r="7">
          <cell r="A7">
            <v>111</v>
          </cell>
          <cell r="B7" t="str">
            <v>DISPONIBILIDADES</v>
          </cell>
          <cell r="C7">
            <v>46234694.380000003</v>
          </cell>
          <cell r="D7">
            <v>46234694.380000003</v>
          </cell>
        </row>
        <row r="8">
          <cell r="A8">
            <v>1110</v>
          </cell>
          <cell r="B8" t="str">
            <v>DISPONIBILIDADES</v>
          </cell>
          <cell r="C8">
            <v>46234694.380000003</v>
          </cell>
          <cell r="D8">
            <v>46234694.380000003</v>
          </cell>
        </row>
        <row r="9">
          <cell r="A9">
            <v>111001</v>
          </cell>
          <cell r="B9" t="str">
            <v>EFECTIVO</v>
          </cell>
          <cell r="C9">
            <v>17578403.359999999</v>
          </cell>
          <cell r="D9">
            <v>17578403.359999999</v>
          </cell>
        </row>
        <row r="10">
          <cell r="A10">
            <v>1110010101</v>
          </cell>
          <cell r="B10" t="str">
            <v>OFICINA CENTRAL - ML</v>
          </cell>
          <cell r="C10">
            <v>567555.73</v>
          </cell>
          <cell r="D10">
            <v>567555.73</v>
          </cell>
        </row>
        <row r="11">
          <cell r="A11">
            <v>111001010101</v>
          </cell>
          <cell r="B11" t="str">
            <v>CAJA</v>
          </cell>
          <cell r="C11">
            <v>134995.09</v>
          </cell>
          <cell r="D11">
            <v>134995.09</v>
          </cell>
        </row>
        <row r="12">
          <cell r="A12">
            <v>111001010102</v>
          </cell>
          <cell r="B12" t="str">
            <v>BOVEDA</v>
          </cell>
          <cell r="C12">
            <v>432560.64000000001</v>
          </cell>
          <cell r="D12">
            <v>432560.64000000001</v>
          </cell>
        </row>
        <row r="13">
          <cell r="A13">
            <v>1110010201</v>
          </cell>
          <cell r="B13" t="str">
            <v>AGENCIAS - ML</v>
          </cell>
          <cell r="C13">
            <v>138626.99</v>
          </cell>
          <cell r="D13">
            <v>138626.99</v>
          </cell>
        </row>
        <row r="14">
          <cell r="A14">
            <v>111001020102</v>
          </cell>
          <cell r="B14" t="str">
            <v>BOVEDA</v>
          </cell>
          <cell r="C14">
            <v>138626.99</v>
          </cell>
          <cell r="D14">
            <v>138626.99</v>
          </cell>
        </row>
        <row r="15">
          <cell r="A15">
            <v>1110010301</v>
          </cell>
          <cell r="B15" t="str">
            <v>FONDOS FIJOS - ML</v>
          </cell>
          <cell r="C15">
            <v>5200.01</v>
          </cell>
          <cell r="D15">
            <v>5200.01</v>
          </cell>
        </row>
        <row r="16">
          <cell r="A16">
            <v>111001030101</v>
          </cell>
          <cell r="B16" t="str">
            <v>OFICINA CENTRAL</v>
          </cell>
          <cell r="C16">
            <v>5200.01</v>
          </cell>
          <cell r="D16">
            <v>5200.01</v>
          </cell>
        </row>
        <row r="17">
          <cell r="A17">
            <v>1110010401</v>
          </cell>
          <cell r="B17" t="str">
            <v>REMESAS LOCALES EN TRANSITO - ML</v>
          </cell>
          <cell r="C17">
            <v>3000000</v>
          </cell>
          <cell r="D17">
            <v>3000000</v>
          </cell>
        </row>
        <row r="18">
          <cell r="A18">
            <v>1110019701</v>
          </cell>
          <cell r="B18" t="str">
            <v>OTROS-ML</v>
          </cell>
          <cell r="C18">
            <v>13867020.630000001</v>
          </cell>
          <cell r="D18">
            <v>13867020.630000001</v>
          </cell>
        </row>
        <row r="19">
          <cell r="A19">
            <v>111001970101</v>
          </cell>
          <cell r="B19" t="str">
            <v>EFECTIVO ATM´S</v>
          </cell>
          <cell r="C19">
            <v>1572910</v>
          </cell>
          <cell r="D19">
            <v>1572910</v>
          </cell>
        </row>
        <row r="20">
          <cell r="A20">
            <v>11100197010103</v>
          </cell>
          <cell r="B20" t="str">
            <v>EFECTIVO ATM´S - FEDECREDITO</v>
          </cell>
          <cell r="C20">
            <v>1572910</v>
          </cell>
          <cell r="D20">
            <v>1572910</v>
          </cell>
        </row>
        <row r="21">
          <cell r="A21">
            <v>111001970102</v>
          </cell>
          <cell r="B21" t="str">
            <v>DISPONIBLE EN SERSAPROSA</v>
          </cell>
          <cell r="C21">
            <v>12288893.630000001</v>
          </cell>
          <cell r="D21">
            <v>12288893.630000001</v>
          </cell>
        </row>
        <row r="22">
          <cell r="A22">
            <v>11100197010201</v>
          </cell>
          <cell r="B22" t="str">
            <v>PARA ATM´S</v>
          </cell>
          <cell r="C22">
            <v>5691592</v>
          </cell>
          <cell r="D22">
            <v>5691592</v>
          </cell>
        </row>
        <row r="23">
          <cell r="A23">
            <v>11100197010202</v>
          </cell>
          <cell r="B23" t="str">
            <v>PARA CUENTA CORRIENTE</v>
          </cell>
          <cell r="C23">
            <v>6597301.6299999999</v>
          </cell>
          <cell r="D23">
            <v>6597301.6299999999</v>
          </cell>
        </row>
        <row r="24">
          <cell r="A24">
            <v>111001970103</v>
          </cell>
          <cell r="B24" t="str">
            <v>EFECTIVO RECIBIDO ATM´S DEPOSITARIOS</v>
          </cell>
          <cell r="C24">
            <v>5217</v>
          </cell>
          <cell r="D24">
            <v>5217</v>
          </cell>
        </row>
        <row r="25">
          <cell r="A25">
            <v>11100197010303</v>
          </cell>
          <cell r="B25" t="str">
            <v>ATM´S DEPOSITARIOS - FEDECREDITO</v>
          </cell>
          <cell r="C25">
            <v>5217</v>
          </cell>
          <cell r="D25">
            <v>5217</v>
          </cell>
        </row>
        <row r="26">
          <cell r="A26">
            <v>111002</v>
          </cell>
          <cell r="B26" t="str">
            <v>DEPOSITOS EN EL BCR</v>
          </cell>
          <cell r="C26">
            <v>2547480.54</v>
          </cell>
          <cell r="D26">
            <v>2547480.54</v>
          </cell>
        </row>
        <row r="27">
          <cell r="A27">
            <v>1110020101</v>
          </cell>
          <cell r="B27" t="str">
            <v>DEPOSITOS EN CUENTA CORRIENTE - ML</v>
          </cell>
          <cell r="C27">
            <v>2434602.9300000002</v>
          </cell>
          <cell r="D27">
            <v>2434602.9300000002</v>
          </cell>
        </row>
        <row r="28">
          <cell r="A28">
            <v>1110020201</v>
          </cell>
          <cell r="B28" t="str">
            <v>DEPOSITOS OTROS- ML</v>
          </cell>
          <cell r="C28">
            <v>105724.75</v>
          </cell>
          <cell r="D28">
            <v>105724.75</v>
          </cell>
        </row>
        <row r="29">
          <cell r="A29">
            <v>111002020199</v>
          </cell>
          <cell r="B29" t="str">
            <v>DEPOSITOS OTROS</v>
          </cell>
          <cell r="C29">
            <v>105724.75</v>
          </cell>
          <cell r="D29">
            <v>105724.75</v>
          </cell>
        </row>
        <row r="30">
          <cell r="A30">
            <v>1110029901</v>
          </cell>
          <cell r="B30" t="str">
            <v>INTERESES Y OTROS POR COBRAR - ML</v>
          </cell>
          <cell r="C30">
            <v>7152.86</v>
          </cell>
          <cell r="D30">
            <v>7152.86</v>
          </cell>
        </row>
        <row r="31">
          <cell r="A31">
            <v>111002990101</v>
          </cell>
          <cell r="B31" t="str">
            <v>DEPOSITOS PARA RESERVA DE LIQUIDEZ</v>
          </cell>
          <cell r="C31">
            <v>7152.86</v>
          </cell>
          <cell r="D31">
            <v>7152.86</v>
          </cell>
        </row>
        <row r="32">
          <cell r="A32">
            <v>111004</v>
          </cell>
          <cell r="B32" t="str">
            <v>DEPOSITOS EN BANCOS LOCALES</v>
          </cell>
          <cell r="C32">
            <v>25008544.390000001</v>
          </cell>
          <cell r="D32">
            <v>25008544.390000001</v>
          </cell>
        </row>
        <row r="33">
          <cell r="A33">
            <v>1110040101</v>
          </cell>
          <cell r="B33" t="str">
            <v>A LA VISTA - ML</v>
          </cell>
          <cell r="C33">
            <v>24960518.379999999</v>
          </cell>
          <cell r="D33">
            <v>24960518.379999999</v>
          </cell>
        </row>
        <row r="34">
          <cell r="A34">
            <v>111004010101</v>
          </cell>
          <cell r="B34" t="str">
            <v>BANCO AGRICOLA</v>
          </cell>
          <cell r="C34">
            <v>4119716.74</v>
          </cell>
          <cell r="D34">
            <v>4119716.74</v>
          </cell>
        </row>
        <row r="35">
          <cell r="A35">
            <v>111004010103</v>
          </cell>
          <cell r="B35" t="str">
            <v>BANCO DE AMERICA CENTRAL</v>
          </cell>
          <cell r="C35">
            <v>4238223.17</v>
          </cell>
          <cell r="D35">
            <v>4238223.17</v>
          </cell>
        </row>
        <row r="36">
          <cell r="A36">
            <v>111004010104</v>
          </cell>
          <cell r="B36" t="str">
            <v>BANCO CUSCATLAN, S.A.</v>
          </cell>
          <cell r="C36">
            <v>11279882.99</v>
          </cell>
          <cell r="D36">
            <v>11279882.99</v>
          </cell>
        </row>
        <row r="37">
          <cell r="A37">
            <v>111004010107</v>
          </cell>
          <cell r="B37" t="str">
            <v>BANCO DE FOMENTO AGROPECUARIO</v>
          </cell>
          <cell r="C37">
            <v>1089.71</v>
          </cell>
          <cell r="D37">
            <v>1089.71</v>
          </cell>
        </row>
        <row r="38">
          <cell r="A38">
            <v>111004010108</v>
          </cell>
          <cell r="B38" t="str">
            <v>BANCO HIPOTECARIO</v>
          </cell>
          <cell r="C38">
            <v>1114789.3400000001</v>
          </cell>
          <cell r="D38">
            <v>1114789.3400000001</v>
          </cell>
        </row>
        <row r="39">
          <cell r="A39">
            <v>111004010111</v>
          </cell>
          <cell r="B39" t="str">
            <v>BANCO PROMERICA</v>
          </cell>
          <cell r="C39">
            <v>1836351.92</v>
          </cell>
          <cell r="D39">
            <v>1836351.92</v>
          </cell>
        </row>
        <row r="40">
          <cell r="A40">
            <v>111004010112</v>
          </cell>
          <cell r="B40" t="str">
            <v>DAVIVIENDA</v>
          </cell>
          <cell r="C40">
            <v>2355513.09</v>
          </cell>
          <cell r="D40">
            <v>2355513.09</v>
          </cell>
        </row>
        <row r="41">
          <cell r="A41">
            <v>111004010117</v>
          </cell>
          <cell r="B41" t="str">
            <v>BANCO AZUL EL SALVADOR, S.A.</v>
          </cell>
          <cell r="C41">
            <v>14951.42</v>
          </cell>
          <cell r="D41">
            <v>14951.42</v>
          </cell>
        </row>
        <row r="42">
          <cell r="A42">
            <v>1110049901</v>
          </cell>
          <cell r="B42" t="str">
            <v>INTERESES Y OTROS POR COBRAR - ML</v>
          </cell>
          <cell r="C42">
            <v>48026.01</v>
          </cell>
          <cell r="D42">
            <v>48026.01</v>
          </cell>
        </row>
        <row r="43">
          <cell r="A43">
            <v>111004990101</v>
          </cell>
          <cell r="B43" t="str">
            <v>A LA VISTA</v>
          </cell>
          <cell r="C43">
            <v>48026.01</v>
          </cell>
          <cell r="D43">
            <v>48026.01</v>
          </cell>
        </row>
        <row r="44">
          <cell r="A44">
            <v>11100499010101</v>
          </cell>
          <cell r="B44" t="str">
            <v>BANCO AGRICOLA</v>
          </cell>
          <cell r="C44">
            <v>18028.23</v>
          </cell>
          <cell r="D44">
            <v>18028.23</v>
          </cell>
        </row>
        <row r="45">
          <cell r="A45">
            <v>11100499010103</v>
          </cell>
          <cell r="B45" t="str">
            <v>BANCO DE AMERICA CENTRAL</v>
          </cell>
          <cell r="C45">
            <v>6214.31</v>
          </cell>
          <cell r="D45">
            <v>6214.31</v>
          </cell>
        </row>
        <row r="46">
          <cell r="A46">
            <v>11100499010104</v>
          </cell>
          <cell r="B46" t="str">
            <v>BANCO CUSCATLAN, S.A.</v>
          </cell>
          <cell r="C46">
            <v>14919.78</v>
          </cell>
          <cell r="D46">
            <v>14919.78</v>
          </cell>
        </row>
        <row r="47">
          <cell r="A47">
            <v>11100499010108</v>
          </cell>
          <cell r="B47" t="str">
            <v>BANCO HIPOTECARIO</v>
          </cell>
          <cell r="C47">
            <v>928.98</v>
          </cell>
          <cell r="D47">
            <v>928.98</v>
          </cell>
        </row>
        <row r="48">
          <cell r="A48">
            <v>11100499010111</v>
          </cell>
          <cell r="B48" t="str">
            <v>BANCO PROMERICA</v>
          </cell>
          <cell r="C48">
            <v>4531.75</v>
          </cell>
          <cell r="D48">
            <v>4531.75</v>
          </cell>
        </row>
        <row r="49">
          <cell r="A49">
            <v>11100499010112</v>
          </cell>
          <cell r="B49" t="str">
            <v>DAVIVIENDA</v>
          </cell>
          <cell r="C49">
            <v>3346.48</v>
          </cell>
          <cell r="D49">
            <v>3346.48</v>
          </cell>
        </row>
        <row r="50">
          <cell r="A50">
            <v>11100499010122</v>
          </cell>
          <cell r="B50" t="str">
            <v>BANCO AZUL EL SALVADOR, S.A.</v>
          </cell>
          <cell r="C50">
            <v>56.48</v>
          </cell>
          <cell r="D50">
            <v>56.48</v>
          </cell>
        </row>
        <row r="51">
          <cell r="A51">
            <v>111006</v>
          </cell>
          <cell r="B51" t="str">
            <v>DEPOSITOS EN BANCOS EXTRANJEROS</v>
          </cell>
          <cell r="C51">
            <v>1100266.0900000001</v>
          </cell>
          <cell r="D51">
            <v>1100266.0900000001</v>
          </cell>
        </row>
        <row r="52">
          <cell r="A52">
            <v>1110060101</v>
          </cell>
          <cell r="B52" t="str">
            <v>A LA VISTA - ML</v>
          </cell>
          <cell r="C52">
            <v>1100266.0900000001</v>
          </cell>
          <cell r="D52">
            <v>1100266.0900000001</v>
          </cell>
        </row>
        <row r="53">
          <cell r="A53">
            <v>111006010101</v>
          </cell>
          <cell r="B53" t="str">
            <v>BANCO CITIBANK NEW YORK</v>
          </cell>
          <cell r="C53">
            <v>1100266.0900000001</v>
          </cell>
          <cell r="D53">
            <v>1100266.0900000001</v>
          </cell>
        </row>
        <row r="54">
          <cell r="A54">
            <v>113</v>
          </cell>
          <cell r="B54" t="str">
            <v>INSTRUMENTOS FINANCIEROS DE INVERSION</v>
          </cell>
          <cell r="C54">
            <v>113126686.56</v>
          </cell>
          <cell r="D54">
            <v>113126686.56</v>
          </cell>
        </row>
        <row r="55">
          <cell r="A55">
            <v>1130</v>
          </cell>
          <cell r="B55" t="str">
            <v>A VALOR RAZONABLE CON CAMBIOS EN RESULTADOS (VRCR)</v>
          </cell>
          <cell r="C55">
            <v>107593125</v>
          </cell>
          <cell r="D55">
            <v>107593125</v>
          </cell>
        </row>
        <row r="56">
          <cell r="A56">
            <v>113001</v>
          </cell>
          <cell r="B56" t="str">
            <v>MANTENIDOS PARA NEGOCIAR DE DEUDA DISTINTOS A DERIVADOS</v>
          </cell>
          <cell r="C56">
            <v>107593125</v>
          </cell>
          <cell r="D56">
            <v>107593125</v>
          </cell>
        </row>
        <row r="57">
          <cell r="A57">
            <v>1130010201</v>
          </cell>
          <cell r="B57" t="str">
            <v>EMITIDOS POR EL ESTADO - ML</v>
          </cell>
          <cell r="C57">
            <v>107500000</v>
          </cell>
          <cell r="D57">
            <v>107500000</v>
          </cell>
        </row>
        <row r="58">
          <cell r="A58">
            <v>1130019901</v>
          </cell>
          <cell r="B58" t="str">
            <v>INTERESES Y OTROS POR COBRAR - ML</v>
          </cell>
          <cell r="C58">
            <v>93125</v>
          </cell>
          <cell r="D58">
            <v>93125</v>
          </cell>
        </row>
        <row r="59">
          <cell r="A59">
            <v>113001990102</v>
          </cell>
          <cell r="B59" t="str">
            <v>EMITIDOS POR EL ESTADO</v>
          </cell>
          <cell r="C59">
            <v>93125</v>
          </cell>
          <cell r="D59">
            <v>93125</v>
          </cell>
        </row>
        <row r="60">
          <cell r="A60">
            <v>1131</v>
          </cell>
          <cell r="B60" t="str">
            <v>A VALOR RAZONABLE CON CAMBIOS EN OTRO RESULTADO INTEGRAL (VR</v>
          </cell>
          <cell r="C60">
            <v>5533561.5599999996</v>
          </cell>
          <cell r="D60">
            <v>5533561.5599999996</v>
          </cell>
        </row>
        <row r="61">
          <cell r="A61">
            <v>113101</v>
          </cell>
          <cell r="B61" t="str">
            <v>INSTRUMENTOS REPRESENTATIVOS DE DEUDA</v>
          </cell>
          <cell r="C61">
            <v>5533561.5599999996</v>
          </cell>
          <cell r="D61">
            <v>5533561.5599999996</v>
          </cell>
        </row>
        <row r="62">
          <cell r="A62">
            <v>1131010701</v>
          </cell>
          <cell r="B62" t="str">
            <v>EMITIDOS POR INSTITUCIONES EXTRANJERAS - ML</v>
          </cell>
          <cell r="C62">
            <v>5533561.5599999996</v>
          </cell>
          <cell r="D62">
            <v>5533561.5599999996</v>
          </cell>
        </row>
        <row r="63">
          <cell r="A63">
            <v>114</v>
          </cell>
          <cell r="B63" t="str">
            <v>PRESTAMOS</v>
          </cell>
          <cell r="C63">
            <v>403100632.52999997</v>
          </cell>
          <cell r="D63">
            <v>403100632.52999997</v>
          </cell>
        </row>
        <row r="64">
          <cell r="A64">
            <v>1141</v>
          </cell>
          <cell r="B64" t="str">
            <v>PRESTAMOS PACTADOS HASTA UN AÑO PLAZO</v>
          </cell>
          <cell r="C64">
            <v>10157425.42</v>
          </cell>
          <cell r="D64">
            <v>10157425.42</v>
          </cell>
        </row>
        <row r="65">
          <cell r="A65">
            <v>114104</v>
          </cell>
          <cell r="B65" t="str">
            <v>PRESTAMOS A PARTICULARES</v>
          </cell>
          <cell r="C65">
            <v>804.46</v>
          </cell>
          <cell r="D65">
            <v>804.46</v>
          </cell>
        </row>
        <row r="66">
          <cell r="A66">
            <v>1141040101</v>
          </cell>
          <cell r="B66" t="str">
            <v>OTORGAMIENTOS ORIGINALES - ML</v>
          </cell>
          <cell r="C66">
            <v>800</v>
          </cell>
          <cell r="D66">
            <v>800</v>
          </cell>
        </row>
        <row r="67">
          <cell r="A67">
            <v>1141049901</v>
          </cell>
          <cell r="B67" t="str">
            <v>INTERESES Y OTROS POR COBRAR - ML</v>
          </cell>
          <cell r="C67">
            <v>4.46</v>
          </cell>
          <cell r="D67">
            <v>4.46</v>
          </cell>
        </row>
        <row r="68">
          <cell r="A68">
            <v>114104990101</v>
          </cell>
          <cell r="B68" t="str">
            <v>OTORGAMIENTOS ORIGINALES</v>
          </cell>
          <cell r="C68">
            <v>4.46</v>
          </cell>
          <cell r="D68">
            <v>4.46</v>
          </cell>
        </row>
        <row r="69">
          <cell r="A69">
            <v>114106</v>
          </cell>
          <cell r="B69" t="str">
            <v>PRESTAMOS A OTRAS ENTIDADES DEL SISTEMA</v>
          </cell>
          <cell r="C69">
            <v>10156620.960000001</v>
          </cell>
          <cell r="D69">
            <v>10156620.960000001</v>
          </cell>
        </row>
        <row r="70">
          <cell r="A70">
            <v>1141060101</v>
          </cell>
          <cell r="B70" t="str">
            <v>OTORGAMIENTOS ORIGINALES - ML</v>
          </cell>
          <cell r="C70">
            <v>10121979.91</v>
          </cell>
          <cell r="D70">
            <v>10121979.91</v>
          </cell>
        </row>
        <row r="71">
          <cell r="A71">
            <v>1141069901</v>
          </cell>
          <cell r="B71" t="str">
            <v>INTERESES Y OTROS POR COBRAR - ML</v>
          </cell>
          <cell r="C71">
            <v>34641.050000000003</v>
          </cell>
          <cell r="D71">
            <v>34641.050000000003</v>
          </cell>
        </row>
        <row r="72">
          <cell r="A72">
            <v>114106990101</v>
          </cell>
          <cell r="B72" t="str">
            <v>OTORGAMIENTOS ORIGINALES</v>
          </cell>
          <cell r="C72">
            <v>34641.050000000003</v>
          </cell>
          <cell r="D72">
            <v>34641.050000000003</v>
          </cell>
        </row>
        <row r="73">
          <cell r="A73">
            <v>11410699010102</v>
          </cell>
          <cell r="B73" t="str">
            <v>PRESTAMOS PARA OTROS PROPOSITOS</v>
          </cell>
          <cell r="C73">
            <v>34641.050000000003</v>
          </cell>
          <cell r="D73">
            <v>34641.050000000003</v>
          </cell>
        </row>
        <row r="74">
          <cell r="A74">
            <v>1142</v>
          </cell>
          <cell r="B74" t="str">
            <v>PRESTAMOS PACTADOS A MAS DE UN AÑO PLAZO</v>
          </cell>
          <cell r="C74">
            <v>397063720.48000002</v>
          </cell>
          <cell r="D74">
            <v>397063720.48000002</v>
          </cell>
        </row>
        <row r="75">
          <cell r="A75">
            <v>114204</v>
          </cell>
          <cell r="B75" t="str">
            <v>PRESTAMOS A PARTICULARES</v>
          </cell>
          <cell r="C75">
            <v>4361313.9800000004</v>
          </cell>
          <cell r="D75">
            <v>4361313.9800000004</v>
          </cell>
        </row>
        <row r="76">
          <cell r="A76">
            <v>1142040101</v>
          </cell>
          <cell r="B76" t="str">
            <v>OTORGAMIENTOS ORIGINALES - ML</v>
          </cell>
          <cell r="C76">
            <v>506084.6</v>
          </cell>
          <cell r="D76">
            <v>506084.6</v>
          </cell>
        </row>
        <row r="77">
          <cell r="A77">
            <v>1142040701</v>
          </cell>
          <cell r="B77" t="str">
            <v>PRESTAMOS PARA ADQUISICION DE VIVIENDA - ML</v>
          </cell>
          <cell r="C77">
            <v>3855226.31</v>
          </cell>
          <cell r="D77">
            <v>3855226.31</v>
          </cell>
        </row>
        <row r="78">
          <cell r="A78">
            <v>1142049901</v>
          </cell>
          <cell r="B78" t="str">
            <v>INTERESES Y OTROS POR COBRAR - ML</v>
          </cell>
          <cell r="C78">
            <v>3.07</v>
          </cell>
          <cell r="D78">
            <v>3.07</v>
          </cell>
        </row>
        <row r="79">
          <cell r="A79">
            <v>114204990101</v>
          </cell>
          <cell r="B79" t="str">
            <v>OTORGAMIENTOS ORIGINALES</v>
          </cell>
          <cell r="C79">
            <v>3.07</v>
          </cell>
          <cell r="D79">
            <v>3.07</v>
          </cell>
        </row>
        <row r="80">
          <cell r="A80">
            <v>114206</v>
          </cell>
          <cell r="B80" t="str">
            <v>PRESTAMOS A OTRAS ENTIDADES DEL SISTEMA</v>
          </cell>
          <cell r="C80">
            <v>392702406.5</v>
          </cell>
          <cell r="D80">
            <v>392702406.5</v>
          </cell>
        </row>
        <row r="81">
          <cell r="A81">
            <v>1142060101</v>
          </cell>
          <cell r="B81" t="str">
            <v>OTORGAMIENTOS ORIGINALES - ML</v>
          </cell>
          <cell r="C81">
            <v>391660109.43000001</v>
          </cell>
          <cell r="D81">
            <v>391660109.43000001</v>
          </cell>
        </row>
        <row r="82">
          <cell r="A82">
            <v>1142069901</v>
          </cell>
          <cell r="B82" t="str">
            <v>INTERESES Y OTROS POR COBRAR - ML</v>
          </cell>
          <cell r="C82">
            <v>1042297.07</v>
          </cell>
          <cell r="D82">
            <v>1042297.07</v>
          </cell>
        </row>
        <row r="83">
          <cell r="A83">
            <v>114206990101</v>
          </cell>
          <cell r="B83" t="str">
            <v>OTORGAMIENTOS ORIGINALES</v>
          </cell>
          <cell r="C83">
            <v>1042297.07</v>
          </cell>
          <cell r="D83">
            <v>1042297.07</v>
          </cell>
        </row>
        <row r="84">
          <cell r="A84">
            <v>11420699010101</v>
          </cell>
          <cell r="B84" t="str">
            <v>PRESTAMOS PARA OTROS PROPOSITOS</v>
          </cell>
          <cell r="C84">
            <v>1042297.07</v>
          </cell>
          <cell r="D84">
            <v>1042297.07</v>
          </cell>
        </row>
        <row r="85">
          <cell r="A85">
            <v>1149</v>
          </cell>
          <cell r="B85" t="str">
            <v>PROVISION PARA INCOBRABILIDAD DE PRESTAMOS</v>
          </cell>
          <cell r="C85">
            <v>-4120513.37</v>
          </cell>
          <cell r="D85">
            <v>-4120513.37</v>
          </cell>
        </row>
        <row r="86">
          <cell r="A86">
            <v>114901</v>
          </cell>
          <cell r="B86" t="str">
            <v>PROVISION PARA INCOBRABILIDAD DE PRESTAMOS</v>
          </cell>
          <cell r="C86">
            <v>-4120513.37</v>
          </cell>
          <cell r="D86">
            <v>-4120513.37</v>
          </cell>
        </row>
        <row r="87">
          <cell r="A87">
            <v>1149010101</v>
          </cell>
          <cell r="B87" t="str">
            <v>PROVISIONES POR CATEGORIA DE RIESGO - ML</v>
          </cell>
          <cell r="C87">
            <v>-89386.54</v>
          </cell>
          <cell r="D87">
            <v>-89386.54</v>
          </cell>
        </row>
        <row r="88">
          <cell r="A88">
            <v>114901010101</v>
          </cell>
          <cell r="B88" t="str">
            <v>CAPITAL</v>
          </cell>
          <cell r="C88">
            <v>-89170.43</v>
          </cell>
          <cell r="D88">
            <v>-89170.43</v>
          </cell>
        </row>
        <row r="89">
          <cell r="A89">
            <v>11490101010101</v>
          </cell>
          <cell r="B89" t="str">
            <v>RESERVA PRESTAMOS CATEGORIA A2 Y B</v>
          </cell>
          <cell r="C89">
            <v>-89170.43</v>
          </cell>
          <cell r="D89">
            <v>-89170.43</v>
          </cell>
        </row>
        <row r="90">
          <cell r="A90">
            <v>114901010102</v>
          </cell>
          <cell r="B90" t="str">
            <v>INTERESES</v>
          </cell>
          <cell r="C90">
            <v>-216.11</v>
          </cell>
          <cell r="D90">
            <v>-216.11</v>
          </cell>
        </row>
        <row r="91">
          <cell r="A91">
            <v>11490101010201</v>
          </cell>
          <cell r="B91" t="str">
            <v>RESERVA PRESTAMOS CATEGORIA A2 Y B</v>
          </cell>
          <cell r="C91">
            <v>-216.11</v>
          </cell>
          <cell r="D91">
            <v>-216.11</v>
          </cell>
        </row>
        <row r="92">
          <cell r="A92">
            <v>1149010301</v>
          </cell>
          <cell r="B92" t="str">
            <v>PROVISIONES VOLUNTARIAS - ML</v>
          </cell>
          <cell r="C92">
            <v>-4031126.83</v>
          </cell>
          <cell r="D92">
            <v>-4031126.83</v>
          </cell>
        </row>
        <row r="93">
          <cell r="A93">
            <v>12</v>
          </cell>
          <cell r="B93" t="str">
            <v>OTROS ACTIVOS</v>
          </cell>
          <cell r="C93">
            <v>26310415.449999999</v>
          </cell>
          <cell r="D93">
            <v>26310415.449999999</v>
          </cell>
        </row>
        <row r="94">
          <cell r="A94">
            <v>123</v>
          </cell>
          <cell r="B94" t="str">
            <v>EXISTENCIAS</v>
          </cell>
          <cell r="C94">
            <v>530470.1</v>
          </cell>
          <cell r="D94">
            <v>530470.1</v>
          </cell>
        </row>
        <row r="95">
          <cell r="A95">
            <v>1230</v>
          </cell>
          <cell r="B95" t="str">
            <v>EXISTENCIAS</v>
          </cell>
          <cell r="C95">
            <v>530470.1</v>
          </cell>
          <cell r="D95">
            <v>530470.1</v>
          </cell>
        </row>
        <row r="96">
          <cell r="A96">
            <v>123001</v>
          </cell>
          <cell r="B96" t="str">
            <v>BIENES PARA LA VENTA</v>
          </cell>
          <cell r="C96">
            <v>485939.12</v>
          </cell>
          <cell r="D96">
            <v>485939.12</v>
          </cell>
        </row>
        <row r="97">
          <cell r="A97">
            <v>1230010101</v>
          </cell>
          <cell r="B97" t="str">
            <v>CHEQUERAS</v>
          </cell>
          <cell r="C97">
            <v>1960.5</v>
          </cell>
          <cell r="D97">
            <v>1960.5</v>
          </cell>
        </row>
        <row r="98">
          <cell r="A98">
            <v>123001010101</v>
          </cell>
          <cell r="B98" t="str">
            <v>OFICINA CENTRAL</v>
          </cell>
          <cell r="C98">
            <v>1960.5</v>
          </cell>
          <cell r="D98">
            <v>1960.5</v>
          </cell>
        </row>
        <row r="99">
          <cell r="A99">
            <v>1230010201</v>
          </cell>
          <cell r="B99" t="str">
            <v>TARJETAS DE CREDITO</v>
          </cell>
          <cell r="C99">
            <v>353956.73</v>
          </cell>
          <cell r="D99">
            <v>353956.73</v>
          </cell>
        </row>
        <row r="100">
          <cell r="A100">
            <v>123001020101</v>
          </cell>
          <cell r="B100" t="str">
            <v>OFICINA CENTRAL</v>
          </cell>
          <cell r="C100">
            <v>77587.240000000005</v>
          </cell>
          <cell r="D100">
            <v>77587.240000000005</v>
          </cell>
        </row>
        <row r="101">
          <cell r="A101">
            <v>123001020102</v>
          </cell>
          <cell r="B101" t="str">
            <v>PLASTICO</v>
          </cell>
          <cell r="C101">
            <v>82810.28</v>
          </cell>
          <cell r="D101">
            <v>82810.28</v>
          </cell>
        </row>
        <row r="102">
          <cell r="A102">
            <v>123001020103</v>
          </cell>
          <cell r="B102" t="str">
            <v>ARTICULOS PROMOCIONALES Y PAPELERIA</v>
          </cell>
          <cell r="C102">
            <v>193559.21</v>
          </cell>
          <cell r="D102">
            <v>193559.21</v>
          </cell>
        </row>
        <row r="103">
          <cell r="A103">
            <v>1230010301</v>
          </cell>
          <cell r="B103" t="str">
            <v>OTROS</v>
          </cell>
          <cell r="C103">
            <v>130021.89</v>
          </cell>
          <cell r="D103">
            <v>130021.89</v>
          </cell>
        </row>
        <row r="104">
          <cell r="A104">
            <v>123001030101</v>
          </cell>
          <cell r="B104" t="str">
            <v>OFICINA CENTRAL</v>
          </cell>
          <cell r="C104">
            <v>130021.89</v>
          </cell>
          <cell r="D104">
            <v>130021.89</v>
          </cell>
        </row>
        <row r="105">
          <cell r="A105">
            <v>123002</v>
          </cell>
          <cell r="B105" t="str">
            <v>BIENES PARA CONSUMO</v>
          </cell>
          <cell r="C105">
            <v>44530.98</v>
          </cell>
          <cell r="D105">
            <v>44530.98</v>
          </cell>
        </row>
        <row r="106">
          <cell r="A106">
            <v>1230020101</v>
          </cell>
          <cell r="B106" t="str">
            <v>PAPELERIA, UTILES Y ENSERES</v>
          </cell>
          <cell r="C106">
            <v>39465.74</v>
          </cell>
          <cell r="D106">
            <v>39465.74</v>
          </cell>
        </row>
        <row r="107">
          <cell r="A107">
            <v>123002010101</v>
          </cell>
          <cell r="B107" t="str">
            <v>OFICINA CENTRAL</v>
          </cell>
          <cell r="C107">
            <v>39465.74</v>
          </cell>
          <cell r="D107">
            <v>39465.74</v>
          </cell>
        </row>
        <row r="108">
          <cell r="A108">
            <v>1230020301</v>
          </cell>
          <cell r="B108" t="str">
            <v>OTROS</v>
          </cell>
          <cell r="C108">
            <v>5065.24</v>
          </cell>
          <cell r="D108">
            <v>5065.24</v>
          </cell>
        </row>
        <row r="109">
          <cell r="A109">
            <v>123002030101</v>
          </cell>
          <cell r="B109" t="str">
            <v>ARTICULOS DE ASEO Y LIMPIEZA</v>
          </cell>
          <cell r="C109">
            <v>4617.7299999999996</v>
          </cell>
          <cell r="D109">
            <v>4617.7299999999996</v>
          </cell>
        </row>
        <row r="110">
          <cell r="A110">
            <v>123002030102</v>
          </cell>
          <cell r="B110" t="str">
            <v>MATERIALES PARA MANTENIMIENTO DE EDIFICIOS</v>
          </cell>
          <cell r="C110">
            <v>447.51</v>
          </cell>
          <cell r="D110">
            <v>447.51</v>
          </cell>
        </row>
        <row r="111">
          <cell r="A111">
            <v>124</v>
          </cell>
          <cell r="B111" t="str">
            <v>GASTOS PAGADOS POR ANTICIPADO</v>
          </cell>
          <cell r="C111">
            <v>1620484.13</v>
          </cell>
          <cell r="D111">
            <v>1620484.13</v>
          </cell>
        </row>
        <row r="112">
          <cell r="A112">
            <v>1240</v>
          </cell>
          <cell r="B112" t="str">
            <v>GASTOS PAGADOS POR ANTICIPADO</v>
          </cell>
          <cell r="C112">
            <v>1620484.13</v>
          </cell>
          <cell r="D112">
            <v>1620484.13</v>
          </cell>
        </row>
        <row r="113">
          <cell r="A113">
            <v>124001</v>
          </cell>
          <cell r="B113" t="str">
            <v>SEGUROS</v>
          </cell>
          <cell r="C113">
            <v>149873.89000000001</v>
          </cell>
          <cell r="D113">
            <v>149873.89000000001</v>
          </cell>
        </row>
        <row r="114">
          <cell r="A114">
            <v>1240010101</v>
          </cell>
          <cell r="B114" t="str">
            <v>SOBRE PERSONAS</v>
          </cell>
          <cell r="C114">
            <v>42593.760000000002</v>
          </cell>
          <cell r="D114">
            <v>42593.760000000002</v>
          </cell>
        </row>
        <row r="115">
          <cell r="A115">
            <v>124001010101</v>
          </cell>
          <cell r="B115" t="str">
            <v>SEGURO DE VIDA</v>
          </cell>
          <cell r="C115">
            <v>19231.240000000002</v>
          </cell>
          <cell r="D115">
            <v>19231.240000000002</v>
          </cell>
        </row>
        <row r="116">
          <cell r="A116">
            <v>124001010102</v>
          </cell>
          <cell r="B116" t="str">
            <v>SEGURO MEDICO HOSPITALARIO</v>
          </cell>
          <cell r="C116">
            <v>23362.52</v>
          </cell>
          <cell r="D116">
            <v>23362.52</v>
          </cell>
        </row>
        <row r="117">
          <cell r="A117">
            <v>1240010201</v>
          </cell>
          <cell r="B117" t="str">
            <v>SOBRE BIENES</v>
          </cell>
          <cell r="C117">
            <v>12400.95</v>
          </cell>
          <cell r="D117">
            <v>12400.95</v>
          </cell>
        </row>
        <row r="118">
          <cell r="A118">
            <v>1240010301</v>
          </cell>
          <cell r="B118" t="str">
            <v>SOBRE RIESGOS DE INTERMEDIACION</v>
          </cell>
          <cell r="C118">
            <v>94879.18</v>
          </cell>
          <cell r="D118">
            <v>94879.18</v>
          </cell>
        </row>
        <row r="119">
          <cell r="A119">
            <v>124008</v>
          </cell>
          <cell r="B119" t="str">
            <v>SERVICIOS</v>
          </cell>
          <cell r="C119">
            <v>60366.84</v>
          </cell>
          <cell r="D119">
            <v>60366.84</v>
          </cell>
        </row>
        <row r="120">
          <cell r="A120">
            <v>1240080101</v>
          </cell>
          <cell r="B120" t="str">
            <v>SERVICIOS</v>
          </cell>
          <cell r="C120">
            <v>60366.84</v>
          </cell>
          <cell r="D120">
            <v>60366.84</v>
          </cell>
        </row>
        <row r="121">
          <cell r="A121">
            <v>124008010101</v>
          </cell>
          <cell r="B121" t="str">
            <v>ALQUILERES</v>
          </cell>
          <cell r="C121">
            <v>893.23</v>
          </cell>
          <cell r="D121">
            <v>893.23</v>
          </cell>
        </row>
        <row r="122">
          <cell r="A122">
            <v>12400801010101</v>
          </cell>
          <cell r="B122" t="str">
            <v>LOCALES</v>
          </cell>
          <cell r="C122">
            <v>893.23</v>
          </cell>
          <cell r="D122">
            <v>893.23</v>
          </cell>
        </row>
        <row r="123">
          <cell r="A123">
            <v>124008010199</v>
          </cell>
          <cell r="B123" t="str">
            <v>OTROS</v>
          </cell>
          <cell r="C123">
            <v>59473.61</v>
          </cell>
          <cell r="D123">
            <v>59473.61</v>
          </cell>
        </row>
        <row r="124">
          <cell r="A124">
            <v>12400801019901</v>
          </cell>
          <cell r="B124" t="str">
            <v>IMPUESTOS MUNICIPALES</v>
          </cell>
          <cell r="C124">
            <v>6311.93</v>
          </cell>
          <cell r="D124">
            <v>6311.93</v>
          </cell>
        </row>
        <row r="125">
          <cell r="A125">
            <v>12400801019902</v>
          </cell>
          <cell r="B125" t="str">
            <v>RENOVACION DE MATRICULA DE COMERCIO</v>
          </cell>
          <cell r="C125">
            <v>9623.7999999999993</v>
          </cell>
          <cell r="D125">
            <v>9623.7999999999993</v>
          </cell>
        </row>
        <row r="126">
          <cell r="A126">
            <v>12400801019903</v>
          </cell>
          <cell r="B126" t="str">
            <v>PAGOS A PROVEEDORES</v>
          </cell>
          <cell r="C126">
            <v>43537.88</v>
          </cell>
          <cell r="D126">
            <v>43537.88</v>
          </cell>
        </row>
        <row r="127">
          <cell r="A127">
            <v>124099</v>
          </cell>
          <cell r="B127" t="str">
            <v>OTROS CARGOS DIFERIDOS</v>
          </cell>
          <cell r="C127">
            <v>1410243.4</v>
          </cell>
          <cell r="D127">
            <v>1410243.4</v>
          </cell>
        </row>
        <row r="128">
          <cell r="A128">
            <v>1240990201</v>
          </cell>
          <cell r="B128" t="str">
            <v>PRESTACIONES AL PERSONAL</v>
          </cell>
          <cell r="C128">
            <v>865.26</v>
          </cell>
          <cell r="D128">
            <v>865.26</v>
          </cell>
        </row>
        <row r="129">
          <cell r="A129">
            <v>1240990301</v>
          </cell>
          <cell r="B129" t="str">
            <v>SUSCRIPCIONES</v>
          </cell>
          <cell r="C129">
            <v>424.77</v>
          </cell>
          <cell r="D129">
            <v>424.77</v>
          </cell>
        </row>
        <row r="130">
          <cell r="A130">
            <v>1240990401</v>
          </cell>
          <cell r="B130" t="str">
            <v>CONTRATOS DE MANTENIMIENTO</v>
          </cell>
          <cell r="C130">
            <v>305736.88</v>
          </cell>
          <cell r="D130">
            <v>305736.88</v>
          </cell>
        </row>
        <row r="131">
          <cell r="A131">
            <v>1240990901</v>
          </cell>
          <cell r="B131" t="str">
            <v>OTROS</v>
          </cell>
          <cell r="C131">
            <v>1103216.49</v>
          </cell>
          <cell r="D131">
            <v>1103216.49</v>
          </cell>
        </row>
        <row r="132">
          <cell r="A132">
            <v>124099090101</v>
          </cell>
          <cell r="B132" t="str">
            <v>COMISIONES BANCARIAS</v>
          </cell>
          <cell r="C132">
            <v>1082989.8400000001</v>
          </cell>
          <cell r="D132">
            <v>1082989.8400000001</v>
          </cell>
        </row>
        <row r="133">
          <cell r="A133">
            <v>12409909010101</v>
          </cell>
          <cell r="B133" t="str">
            <v>BANCOS Y FINANCIERAS</v>
          </cell>
          <cell r="C133">
            <v>17864.64</v>
          </cell>
          <cell r="D133">
            <v>17864.64</v>
          </cell>
        </row>
        <row r="134">
          <cell r="A134">
            <v>12409909010103</v>
          </cell>
          <cell r="B134" t="str">
            <v>ENTIDADES EXTRANJERAS</v>
          </cell>
          <cell r="C134">
            <v>1065125.2</v>
          </cell>
          <cell r="D134">
            <v>1065125.2</v>
          </cell>
        </row>
        <row r="135">
          <cell r="A135">
            <v>124099090105</v>
          </cell>
          <cell r="B135" t="str">
            <v>OTROS GASTOS SOBRE PRESTAMOS OBTENIDOS</v>
          </cell>
          <cell r="C135">
            <v>20226.650000000001</v>
          </cell>
          <cell r="D135">
            <v>20226.650000000001</v>
          </cell>
        </row>
        <row r="136">
          <cell r="A136">
            <v>12409909010501</v>
          </cell>
          <cell r="B136" t="str">
            <v>CONSULTORIAS POR PRESTAMOS</v>
          </cell>
          <cell r="C136">
            <v>20226.650000000001</v>
          </cell>
          <cell r="D136">
            <v>20226.650000000001</v>
          </cell>
        </row>
        <row r="137">
          <cell r="A137">
            <v>125</v>
          </cell>
          <cell r="B137" t="str">
            <v>CUENTAS POR COBRAR</v>
          </cell>
          <cell r="C137">
            <v>19022344.390000001</v>
          </cell>
          <cell r="D137">
            <v>19022344.390000001</v>
          </cell>
        </row>
        <row r="138">
          <cell r="A138">
            <v>1250</v>
          </cell>
          <cell r="B138" t="str">
            <v>CUENTAS POR COBRAR</v>
          </cell>
          <cell r="C138">
            <v>17929379.940000001</v>
          </cell>
          <cell r="D138">
            <v>17929379.940000001</v>
          </cell>
        </row>
        <row r="139">
          <cell r="A139">
            <v>125001</v>
          </cell>
          <cell r="B139" t="str">
            <v>SALDOS POR COBRAR</v>
          </cell>
          <cell r="C139">
            <v>362304.69</v>
          </cell>
          <cell r="D139">
            <v>362304.69</v>
          </cell>
        </row>
        <row r="140">
          <cell r="A140">
            <v>1250010100</v>
          </cell>
          <cell r="B140" t="str">
            <v>ASOCIADOS</v>
          </cell>
          <cell r="C140">
            <v>362304.69</v>
          </cell>
          <cell r="D140">
            <v>362304.69</v>
          </cell>
        </row>
        <row r="141">
          <cell r="A141">
            <v>125001010001</v>
          </cell>
          <cell r="B141" t="str">
            <v>A CAJAS DE CREDITO</v>
          </cell>
          <cell r="C141">
            <v>243137.48</v>
          </cell>
          <cell r="D141">
            <v>243137.48</v>
          </cell>
        </row>
        <row r="142">
          <cell r="A142">
            <v>125001010002</v>
          </cell>
          <cell r="B142" t="str">
            <v>A BANCOS DE LOS TRABAJADORES</v>
          </cell>
          <cell r="C142">
            <v>119167.21</v>
          </cell>
          <cell r="D142">
            <v>119167.21</v>
          </cell>
        </row>
        <row r="143">
          <cell r="A143">
            <v>125002</v>
          </cell>
          <cell r="B143" t="str">
            <v>PAGOS POR CUENTA AJENA</v>
          </cell>
          <cell r="C143">
            <v>2497.67</v>
          </cell>
          <cell r="D143">
            <v>2497.67</v>
          </cell>
        </row>
        <row r="144">
          <cell r="A144">
            <v>1250020401</v>
          </cell>
          <cell r="B144" t="str">
            <v>OTROS DEUDORES</v>
          </cell>
          <cell r="C144">
            <v>2497.67</v>
          </cell>
          <cell r="D144">
            <v>2497.67</v>
          </cell>
        </row>
        <row r="145">
          <cell r="A145">
            <v>125002040101</v>
          </cell>
          <cell r="B145" t="str">
            <v>SERVICIO DE TARJETAS</v>
          </cell>
          <cell r="C145">
            <v>2497.67</v>
          </cell>
          <cell r="D145">
            <v>2497.67</v>
          </cell>
        </row>
        <row r="146">
          <cell r="A146">
            <v>12500204010102</v>
          </cell>
          <cell r="B146" t="str">
            <v>COMISION - SERVICIOS DE TRANSACCIONES TARJETAS DE DEBITO - A</v>
          </cell>
          <cell r="C146">
            <v>2497.67</v>
          </cell>
          <cell r="D146">
            <v>2497.67</v>
          </cell>
        </row>
        <row r="147">
          <cell r="A147">
            <v>125003</v>
          </cell>
          <cell r="B147" t="str">
            <v>COMISIONES SERVICIOS FINANCIEROS</v>
          </cell>
          <cell r="C147">
            <v>85247.42</v>
          </cell>
          <cell r="D147">
            <v>85247.42</v>
          </cell>
        </row>
        <row r="148">
          <cell r="A148">
            <v>1250030601</v>
          </cell>
          <cell r="B148" t="str">
            <v>OTROS SERVICIOS FINANCIEROS- ML</v>
          </cell>
          <cell r="C148">
            <v>83097.42</v>
          </cell>
          <cell r="D148">
            <v>83097.42</v>
          </cell>
        </row>
        <row r="149">
          <cell r="A149">
            <v>125003060103</v>
          </cell>
          <cell r="B149" t="str">
            <v>COMISIONES - ATM´S</v>
          </cell>
          <cell r="C149">
            <v>21269.65</v>
          </cell>
          <cell r="D149">
            <v>21269.65</v>
          </cell>
        </row>
        <row r="150">
          <cell r="A150">
            <v>12500306010303</v>
          </cell>
          <cell r="B150" t="str">
            <v>SERVICIO DE ATM´S A OTROS BANCOS POR COBRAR A ATH</v>
          </cell>
          <cell r="C150">
            <v>123.07</v>
          </cell>
          <cell r="D150">
            <v>123.07</v>
          </cell>
        </row>
        <row r="151">
          <cell r="A151">
            <v>12500306010304</v>
          </cell>
          <cell r="B151" t="str">
            <v>COMISION POR SERVICIO DE ATM A OTROS BANCOS - VISA</v>
          </cell>
          <cell r="C151">
            <v>21146.58</v>
          </cell>
          <cell r="D151">
            <v>21146.58</v>
          </cell>
        </row>
        <row r="152">
          <cell r="A152">
            <v>1250030601030400</v>
          </cell>
          <cell r="B152" t="str">
            <v>SERVICIO ATM A OTROS BANCOS - TARJETAS EXTRANJERAS</v>
          </cell>
          <cell r="C152">
            <v>1227.8</v>
          </cell>
          <cell r="D152">
            <v>1227.8</v>
          </cell>
        </row>
        <row r="153">
          <cell r="A153">
            <v>1250030601030400</v>
          </cell>
          <cell r="B153" t="str">
            <v>SERVICIO ATM A OTROS BANCOS - TARJETAS BANCOS LOCALES</v>
          </cell>
          <cell r="C153">
            <v>19918.78</v>
          </cell>
          <cell r="D153">
            <v>19918.78</v>
          </cell>
        </row>
        <row r="154">
          <cell r="A154">
            <v>125003060105</v>
          </cell>
          <cell r="B154" t="str">
            <v>COMISIONES POR SERVICIO DE COMERCIALIZACION</v>
          </cell>
          <cell r="C154">
            <v>255.21</v>
          </cell>
          <cell r="D154">
            <v>255.21</v>
          </cell>
        </row>
        <row r="155">
          <cell r="A155">
            <v>12500306010501</v>
          </cell>
          <cell r="B155" t="str">
            <v>COMISION POR SERVICIO DE COMERCIALIZACION DE SEGUROS</v>
          </cell>
          <cell r="C155">
            <v>6.49</v>
          </cell>
          <cell r="D155">
            <v>6.49</v>
          </cell>
        </row>
        <row r="156">
          <cell r="A156">
            <v>12500306010502</v>
          </cell>
          <cell r="B156" t="str">
            <v>COMISION POR SERVICIOS DE COMERCIALIZACION</v>
          </cell>
          <cell r="C156">
            <v>248.72</v>
          </cell>
          <cell r="D156">
            <v>248.72</v>
          </cell>
        </row>
        <row r="157">
          <cell r="A157">
            <v>1250030601050200</v>
          </cell>
          <cell r="B157" t="str">
            <v>COMISION POR COMERCIALIZACION DE SEGUROS REMESAS FAMILIARES</v>
          </cell>
          <cell r="C157">
            <v>248.72</v>
          </cell>
          <cell r="D157">
            <v>248.72</v>
          </cell>
        </row>
        <row r="158">
          <cell r="A158">
            <v>125003060106</v>
          </cell>
          <cell r="B158" t="str">
            <v>COMISIONES POR SERVICIO DE COLECTURIA</v>
          </cell>
          <cell r="C158">
            <v>61572.56</v>
          </cell>
          <cell r="D158">
            <v>61572.56</v>
          </cell>
        </row>
        <row r="159">
          <cell r="A159">
            <v>12500306010602</v>
          </cell>
          <cell r="B159" t="str">
            <v>COMISION POR COBRAR A COLECTORES</v>
          </cell>
          <cell r="C159">
            <v>61572.56</v>
          </cell>
          <cell r="D159">
            <v>61572.56</v>
          </cell>
        </row>
        <row r="160">
          <cell r="A160">
            <v>1250031001</v>
          </cell>
          <cell r="B160" t="str">
            <v>POR ADQUIRENCIA</v>
          </cell>
          <cell r="C160">
            <v>2150</v>
          </cell>
          <cell r="D160">
            <v>2150</v>
          </cell>
        </row>
        <row r="161">
          <cell r="A161">
            <v>125003100101</v>
          </cell>
          <cell r="B161" t="str">
            <v>SERVICIOS - ATM´S</v>
          </cell>
          <cell r="C161">
            <v>2150</v>
          </cell>
          <cell r="D161">
            <v>2150</v>
          </cell>
        </row>
        <row r="162">
          <cell r="A162">
            <v>12500310010104</v>
          </cell>
          <cell r="B162" t="str">
            <v>SERVICIO DE ATM´S A OTROS BANCOS POR COBRAR A ATH</v>
          </cell>
          <cell r="C162">
            <v>2150</v>
          </cell>
          <cell r="D162">
            <v>2150</v>
          </cell>
        </row>
        <row r="163">
          <cell r="A163">
            <v>125004</v>
          </cell>
          <cell r="B163" t="str">
            <v>ANTICIPOS</v>
          </cell>
          <cell r="C163">
            <v>180119.73</v>
          </cell>
          <cell r="D163">
            <v>180119.73</v>
          </cell>
        </row>
        <row r="164">
          <cell r="A164">
            <v>1250040201</v>
          </cell>
          <cell r="B164" t="str">
            <v>A PROVEEDORES - ML</v>
          </cell>
          <cell r="C164">
            <v>180119.73</v>
          </cell>
          <cell r="D164">
            <v>180119.73</v>
          </cell>
        </row>
        <row r="165">
          <cell r="A165">
            <v>125099</v>
          </cell>
          <cell r="B165" t="str">
            <v>OTRAS</v>
          </cell>
          <cell r="C165">
            <v>17299210.43</v>
          </cell>
          <cell r="D165">
            <v>17299210.43</v>
          </cell>
        </row>
        <row r="166">
          <cell r="A166">
            <v>1250990101</v>
          </cell>
          <cell r="B166" t="str">
            <v>FALTANTES DE CAJEROS - ML</v>
          </cell>
          <cell r="C166">
            <v>440</v>
          </cell>
          <cell r="D166">
            <v>440</v>
          </cell>
        </row>
        <row r="167">
          <cell r="A167">
            <v>125099010101</v>
          </cell>
          <cell r="B167" t="str">
            <v>OFICINA CENTRAL</v>
          </cell>
          <cell r="C167">
            <v>140</v>
          </cell>
          <cell r="D167">
            <v>140</v>
          </cell>
        </row>
        <row r="168">
          <cell r="A168">
            <v>125099010102</v>
          </cell>
          <cell r="B168" t="str">
            <v>AGENCIAS</v>
          </cell>
          <cell r="C168">
            <v>300</v>
          </cell>
          <cell r="D168">
            <v>300</v>
          </cell>
        </row>
        <row r="169">
          <cell r="A169">
            <v>1250999101</v>
          </cell>
          <cell r="B169" t="str">
            <v>OTRAS - ML</v>
          </cell>
          <cell r="C169">
            <v>17298770.43</v>
          </cell>
          <cell r="D169">
            <v>17298770.43</v>
          </cell>
        </row>
        <row r="170">
          <cell r="A170">
            <v>125099910103</v>
          </cell>
          <cell r="B170" t="str">
            <v>DEPOSITOS EN GARANTIA</v>
          </cell>
          <cell r="C170">
            <v>30427.22</v>
          </cell>
          <cell r="D170">
            <v>30427.22</v>
          </cell>
        </row>
        <row r="171">
          <cell r="A171">
            <v>125099910104</v>
          </cell>
          <cell r="B171" t="str">
            <v>VALORES PENDIENTES DE OPERACIONES TRANSFER365</v>
          </cell>
          <cell r="C171">
            <v>70952.399999999994</v>
          </cell>
          <cell r="D171">
            <v>70952.399999999994</v>
          </cell>
        </row>
        <row r="172">
          <cell r="A172">
            <v>125099910106</v>
          </cell>
          <cell r="B172" t="str">
            <v>COLATERAL VISA</v>
          </cell>
          <cell r="C172">
            <v>4530496.96</v>
          </cell>
          <cell r="D172">
            <v>4530496.96</v>
          </cell>
        </row>
        <row r="173">
          <cell r="A173">
            <v>125099910108</v>
          </cell>
          <cell r="B173" t="str">
            <v>PLAN DE MARKETING</v>
          </cell>
          <cell r="C173">
            <v>256002.98</v>
          </cell>
          <cell r="D173">
            <v>256002.98</v>
          </cell>
        </row>
        <row r="174">
          <cell r="A174">
            <v>125099910109</v>
          </cell>
          <cell r="B174" t="str">
            <v>SALDO PRESTAMOS EX EMPLEADOS</v>
          </cell>
          <cell r="C174">
            <v>652549.1</v>
          </cell>
          <cell r="D174">
            <v>652549.1</v>
          </cell>
        </row>
        <row r="175">
          <cell r="A175">
            <v>125099910110</v>
          </cell>
          <cell r="B175" t="str">
            <v>CAMP. PROMOCIONAL SISTEMA FEDECREDITO</v>
          </cell>
          <cell r="C175">
            <v>52.21</v>
          </cell>
          <cell r="D175">
            <v>52.21</v>
          </cell>
        </row>
        <row r="176">
          <cell r="A176">
            <v>125099910111</v>
          </cell>
          <cell r="B176" t="str">
            <v>CADI</v>
          </cell>
          <cell r="C176">
            <v>185694.8</v>
          </cell>
          <cell r="D176">
            <v>185694.8</v>
          </cell>
        </row>
        <row r="177">
          <cell r="A177">
            <v>125099910114</v>
          </cell>
          <cell r="B177" t="str">
            <v>CORPORACION FINANCIERA INTERNACIONAL</v>
          </cell>
          <cell r="C177">
            <v>6732092.3099999996</v>
          </cell>
          <cell r="D177">
            <v>6732092.3099999996</v>
          </cell>
        </row>
        <row r="178">
          <cell r="A178">
            <v>125099910115</v>
          </cell>
          <cell r="B178" t="str">
            <v>OPERACIONES POR APLICAR</v>
          </cell>
          <cell r="C178">
            <v>29205</v>
          </cell>
          <cell r="D178">
            <v>29205</v>
          </cell>
        </row>
        <row r="179">
          <cell r="A179">
            <v>125099910117</v>
          </cell>
          <cell r="B179" t="str">
            <v>PROYECTOS</v>
          </cell>
          <cell r="C179">
            <v>626817.29</v>
          </cell>
          <cell r="D179">
            <v>626817.29</v>
          </cell>
        </row>
        <row r="180">
          <cell r="A180">
            <v>12509991011702</v>
          </cell>
          <cell r="B180" t="str">
            <v>PROYECTOS OTROS</v>
          </cell>
          <cell r="C180">
            <v>405268.08</v>
          </cell>
          <cell r="D180">
            <v>405268.08</v>
          </cell>
        </row>
        <row r="181">
          <cell r="A181">
            <v>12509991011703</v>
          </cell>
          <cell r="B181" t="str">
            <v>PROYECTO PROGRAMA FUTURO DIGITAL</v>
          </cell>
          <cell r="C181">
            <v>221549.21</v>
          </cell>
          <cell r="D181">
            <v>221549.21</v>
          </cell>
        </row>
        <row r="182">
          <cell r="A182">
            <v>125099910119</v>
          </cell>
          <cell r="B182" t="str">
            <v>SERVICIO DE REMESAS</v>
          </cell>
          <cell r="C182">
            <v>715</v>
          </cell>
          <cell r="D182">
            <v>715</v>
          </cell>
        </row>
        <row r="183">
          <cell r="A183">
            <v>12509991011902</v>
          </cell>
          <cell r="B183" t="str">
            <v>SERVICIOS DE COMERCIALIZACION</v>
          </cell>
          <cell r="C183">
            <v>715</v>
          </cell>
          <cell r="D183">
            <v>715</v>
          </cell>
        </row>
        <row r="184">
          <cell r="A184">
            <v>1250999101190200</v>
          </cell>
          <cell r="B184" t="str">
            <v>INDEMNIZACION DE SEGURO REMESAS FAMILIARES</v>
          </cell>
          <cell r="C184">
            <v>715</v>
          </cell>
          <cell r="D184">
            <v>715</v>
          </cell>
        </row>
        <row r="185">
          <cell r="A185">
            <v>125099910123</v>
          </cell>
          <cell r="B185" t="str">
            <v>SERVICIOS DE COLECTURIA EXTERNA</v>
          </cell>
          <cell r="C185">
            <v>84175.44</v>
          </cell>
          <cell r="D185">
            <v>84175.44</v>
          </cell>
        </row>
        <row r="186">
          <cell r="A186">
            <v>12509991012301</v>
          </cell>
          <cell r="B186" t="str">
            <v>PAGOS COLECTADOS</v>
          </cell>
          <cell r="C186">
            <v>84175.44</v>
          </cell>
          <cell r="D186">
            <v>84175.44</v>
          </cell>
        </row>
        <row r="187">
          <cell r="A187">
            <v>1250999101230100</v>
          </cell>
          <cell r="B187" t="str">
            <v>FARMACIAS ECONOMICAS</v>
          </cell>
          <cell r="C187">
            <v>83850.02</v>
          </cell>
          <cell r="D187">
            <v>83850.02</v>
          </cell>
        </row>
        <row r="188">
          <cell r="A188">
            <v>1250999101230100</v>
          </cell>
          <cell r="B188" t="str">
            <v>GRUPO MONGE - ALMACENES PRADO</v>
          </cell>
          <cell r="C188">
            <v>4</v>
          </cell>
          <cell r="D188">
            <v>4</v>
          </cell>
        </row>
        <row r="189">
          <cell r="A189">
            <v>1250999101230100</v>
          </cell>
          <cell r="B189" t="str">
            <v>SOVIPE COMERCIAL - ALMACENES WAY</v>
          </cell>
          <cell r="C189">
            <v>321.42</v>
          </cell>
          <cell r="D189">
            <v>321.42</v>
          </cell>
        </row>
        <row r="190">
          <cell r="A190">
            <v>125099910128</v>
          </cell>
          <cell r="B190" t="str">
            <v>SERVICIOS - ATM´S</v>
          </cell>
          <cell r="C190">
            <v>274865</v>
          </cell>
          <cell r="D190">
            <v>274865</v>
          </cell>
        </row>
        <row r="191">
          <cell r="A191">
            <v>12509991012805</v>
          </cell>
          <cell r="B191" t="str">
            <v>SERVICIO DE ATMS A OTROS BANCOS - VISA</v>
          </cell>
          <cell r="C191">
            <v>274865</v>
          </cell>
          <cell r="D191">
            <v>274865</v>
          </cell>
        </row>
        <row r="192">
          <cell r="A192">
            <v>1250999101280500</v>
          </cell>
          <cell r="B192" t="str">
            <v>SERVICIO DE ATMS TARJETAS EXTRANJERAS</v>
          </cell>
          <cell r="C192">
            <v>28120</v>
          </cell>
          <cell r="D192">
            <v>28120</v>
          </cell>
        </row>
        <row r="193">
          <cell r="A193">
            <v>1250999101280500</v>
          </cell>
          <cell r="B193" t="str">
            <v>SERVICIO DE ATMS TARJETAS DE BANCOS LOCALES</v>
          </cell>
          <cell r="C193">
            <v>246745</v>
          </cell>
          <cell r="D193">
            <v>246745</v>
          </cell>
        </row>
        <row r="194">
          <cell r="A194">
            <v>125099910131</v>
          </cell>
          <cell r="B194" t="str">
            <v>SERVICIOS COMPRAS A COMERCIOS AFILIADOS</v>
          </cell>
          <cell r="C194">
            <v>61.49</v>
          </cell>
          <cell r="D194">
            <v>61.49</v>
          </cell>
        </row>
        <row r="195">
          <cell r="A195">
            <v>12509991013101</v>
          </cell>
          <cell r="B195" t="str">
            <v>COMPRAS A COMERCIOS AFILIADOS</v>
          </cell>
          <cell r="C195">
            <v>61.49</v>
          </cell>
          <cell r="D195">
            <v>61.49</v>
          </cell>
        </row>
        <row r="196">
          <cell r="A196">
            <v>1250999101310100</v>
          </cell>
          <cell r="B196" t="str">
            <v>COMPRAS CON TARJETAS DE BANCOS EMISORES LOCALES</v>
          </cell>
          <cell r="C196">
            <v>61.49</v>
          </cell>
          <cell r="D196">
            <v>61.49</v>
          </cell>
        </row>
        <row r="197">
          <cell r="A197">
            <v>125099910199</v>
          </cell>
          <cell r="B197" t="str">
            <v>OTROS SERVICIOS</v>
          </cell>
          <cell r="C197">
            <v>3824663.23</v>
          </cell>
          <cell r="D197">
            <v>3824663.23</v>
          </cell>
        </row>
        <row r="198">
          <cell r="A198">
            <v>12509991019901</v>
          </cell>
          <cell r="B198" t="str">
            <v>CONTROVERSIAS SERVICIO ATM - TARJETAS BANCOS LOCALE</v>
          </cell>
          <cell r="C198">
            <v>1292.07</v>
          </cell>
          <cell r="D198">
            <v>1292.07</v>
          </cell>
        </row>
        <row r="199">
          <cell r="A199">
            <v>1250999101990100</v>
          </cell>
          <cell r="B199" t="str">
            <v>CONTROVERSIAS SERVICIO ATM - TARJETAS EXTRANJERAS</v>
          </cell>
          <cell r="C199">
            <v>1292.07</v>
          </cell>
          <cell r="D199">
            <v>1292.07</v>
          </cell>
        </row>
        <row r="200">
          <cell r="A200">
            <v>12509991019999</v>
          </cell>
          <cell r="B200" t="str">
            <v>VARIAS</v>
          </cell>
          <cell r="C200">
            <v>3823371.16</v>
          </cell>
          <cell r="D200">
            <v>3823371.16</v>
          </cell>
        </row>
        <row r="201">
          <cell r="A201">
            <v>1251</v>
          </cell>
          <cell r="B201" t="str">
            <v>IMPUESTOS</v>
          </cell>
          <cell r="C201">
            <v>1179310.3700000001</v>
          </cell>
          <cell r="D201">
            <v>1179310.3700000001</v>
          </cell>
        </row>
        <row r="202">
          <cell r="A202">
            <v>125101</v>
          </cell>
          <cell r="B202" t="str">
            <v>IMPUESTO SOBRE LAS GANANCIAS CORRIENTE</v>
          </cell>
          <cell r="C202">
            <v>1116449.49</v>
          </cell>
          <cell r="D202">
            <v>1116449.49</v>
          </cell>
        </row>
        <row r="203">
          <cell r="A203">
            <v>1251010101</v>
          </cell>
          <cell r="B203" t="str">
            <v>PAGO A CUENTA</v>
          </cell>
          <cell r="C203">
            <v>1030319.19</v>
          </cell>
          <cell r="D203">
            <v>1030319.19</v>
          </cell>
        </row>
        <row r="204">
          <cell r="A204">
            <v>1251010201</v>
          </cell>
          <cell r="B204" t="str">
            <v>IMPUESTO RETENIDO</v>
          </cell>
          <cell r="C204">
            <v>86130.3</v>
          </cell>
          <cell r="D204">
            <v>86130.3</v>
          </cell>
        </row>
        <row r="205">
          <cell r="A205">
            <v>125102</v>
          </cell>
          <cell r="B205" t="str">
            <v>IMPUESTO SOBRE LAS GANANCIAS DIFERIDO</v>
          </cell>
          <cell r="C205">
            <v>62860.88</v>
          </cell>
          <cell r="D205">
            <v>62860.88</v>
          </cell>
        </row>
        <row r="206">
          <cell r="A206">
            <v>1251020101</v>
          </cell>
          <cell r="B206" t="str">
            <v>ACTIVOS POR IMPUESTOS DIFERIDOS</v>
          </cell>
          <cell r="C206">
            <v>62860.88</v>
          </cell>
          <cell r="D206">
            <v>62860.88</v>
          </cell>
        </row>
        <row r="207">
          <cell r="A207">
            <v>125102010101</v>
          </cell>
          <cell r="B207" t="str">
            <v>IMPUESTO SOBRE LA RENTA</v>
          </cell>
          <cell r="C207">
            <v>62860.88</v>
          </cell>
          <cell r="D207">
            <v>62860.88</v>
          </cell>
        </row>
        <row r="208">
          <cell r="A208">
            <v>1259</v>
          </cell>
          <cell r="B208" t="str">
            <v>ESTIMACION DE PERDIDA POR DETERIORO DE VALOR</v>
          </cell>
          <cell r="C208">
            <v>-86345.919999999998</v>
          </cell>
          <cell r="D208">
            <v>-86345.919999999998</v>
          </cell>
        </row>
        <row r="209">
          <cell r="A209">
            <v>125900</v>
          </cell>
          <cell r="B209" t="str">
            <v>ESTIMACION DE PERDIDA POR DETERIORO DE VALOR</v>
          </cell>
          <cell r="C209">
            <v>-86345.919999999998</v>
          </cell>
          <cell r="D209">
            <v>-86345.919999999998</v>
          </cell>
        </row>
        <row r="210">
          <cell r="A210">
            <v>1259000001</v>
          </cell>
          <cell r="B210" t="str">
            <v>ESTIMACION DE PERDIDA POR DETERIORO DE VALOR</v>
          </cell>
          <cell r="C210">
            <v>-86345.919999999998</v>
          </cell>
          <cell r="D210">
            <v>-86345.919999999998</v>
          </cell>
        </row>
        <row r="211">
          <cell r="A211">
            <v>125900000101</v>
          </cell>
          <cell r="B211" t="str">
            <v>SALDOS POR COBRAR</v>
          </cell>
          <cell r="C211">
            <v>-86345.919999999998</v>
          </cell>
          <cell r="D211">
            <v>-86345.919999999998</v>
          </cell>
        </row>
        <row r="212">
          <cell r="A212">
            <v>126</v>
          </cell>
          <cell r="B212" t="str">
            <v>INVERSIONES EN ACCIONES, DERECHOS Y PARTICIPACIONES</v>
          </cell>
          <cell r="C212">
            <v>5137116.83</v>
          </cell>
          <cell r="D212">
            <v>5137116.83</v>
          </cell>
        </row>
        <row r="213">
          <cell r="A213">
            <v>1260</v>
          </cell>
          <cell r="B213" t="str">
            <v>INVERSIONES EN ACCIONES, DERECHOS Y PARTICIPACIONES</v>
          </cell>
          <cell r="C213">
            <v>5137116.83</v>
          </cell>
          <cell r="D213">
            <v>5137116.83</v>
          </cell>
        </row>
        <row r="214">
          <cell r="A214">
            <v>126001</v>
          </cell>
          <cell r="B214" t="str">
            <v>INVERSIONES CONJUNTAS</v>
          </cell>
          <cell r="C214">
            <v>5137116.83</v>
          </cell>
          <cell r="D214">
            <v>5137116.83</v>
          </cell>
        </row>
        <row r="215">
          <cell r="A215">
            <v>1260010101</v>
          </cell>
          <cell r="B215" t="str">
            <v>EN SOCIEDADES NACIONALES - VALOR DE ADQUISICIÓN- ML</v>
          </cell>
          <cell r="C215">
            <v>3032200</v>
          </cell>
          <cell r="D215">
            <v>3032200</v>
          </cell>
        </row>
        <row r="216">
          <cell r="A216">
            <v>126001010101</v>
          </cell>
          <cell r="B216" t="str">
            <v>COSTO DE ADQUISICION</v>
          </cell>
          <cell r="C216">
            <v>3032200</v>
          </cell>
          <cell r="D216">
            <v>3032200</v>
          </cell>
        </row>
        <row r="217">
          <cell r="A217">
            <v>1260019801</v>
          </cell>
          <cell r="B217" t="str">
            <v>EN SOCIEDADES NACIONALES - REVALUACIÓN Y DETERIORO -ML</v>
          </cell>
          <cell r="C217">
            <v>2104916.83</v>
          </cell>
          <cell r="D217">
            <v>2104916.83</v>
          </cell>
        </row>
        <row r="218">
          <cell r="A218">
            <v>126001980101</v>
          </cell>
          <cell r="B218" t="str">
            <v>REVALUACION</v>
          </cell>
          <cell r="C218">
            <v>2104916.83</v>
          </cell>
          <cell r="D218">
            <v>2104916.83</v>
          </cell>
        </row>
        <row r="219">
          <cell r="A219">
            <v>13</v>
          </cell>
          <cell r="B219" t="str">
            <v>ACTIVOS FISICOS E INTANGIBLES</v>
          </cell>
          <cell r="C219">
            <v>17407075.280000001</v>
          </cell>
          <cell r="D219">
            <v>17407075.280000001</v>
          </cell>
        </row>
        <row r="220">
          <cell r="A220">
            <v>131</v>
          </cell>
          <cell r="B220" t="str">
            <v>PROPIEDADES NO DEPRECIABLES</v>
          </cell>
          <cell r="C220">
            <v>3623226.87</v>
          </cell>
          <cell r="D220">
            <v>3623226.87</v>
          </cell>
        </row>
        <row r="221">
          <cell r="A221">
            <v>1310</v>
          </cell>
          <cell r="B221" t="str">
            <v>PROPIEDADES NO DEPRECIABLES</v>
          </cell>
          <cell r="C221">
            <v>3623226.87</v>
          </cell>
          <cell r="D221">
            <v>3623226.87</v>
          </cell>
        </row>
        <row r="222">
          <cell r="A222">
            <v>131001</v>
          </cell>
          <cell r="B222" t="str">
            <v>TERRENOS</v>
          </cell>
          <cell r="C222">
            <v>2551157.89</v>
          </cell>
          <cell r="D222">
            <v>2551157.89</v>
          </cell>
        </row>
        <row r="223">
          <cell r="A223">
            <v>1310010101</v>
          </cell>
          <cell r="B223" t="str">
            <v>TERRENOS - VALOR DE ADQUISICION</v>
          </cell>
          <cell r="C223">
            <v>1046866.41</v>
          </cell>
          <cell r="D223">
            <v>1046866.41</v>
          </cell>
        </row>
        <row r="224">
          <cell r="A224">
            <v>1310019801</v>
          </cell>
          <cell r="B224" t="str">
            <v>TERRENOS - REVALUO</v>
          </cell>
          <cell r="C224">
            <v>1504291.48</v>
          </cell>
          <cell r="D224">
            <v>1504291.48</v>
          </cell>
        </row>
        <row r="225">
          <cell r="A225">
            <v>131002</v>
          </cell>
          <cell r="B225" t="str">
            <v>CONSTRUCCIONES EN PROCESO</v>
          </cell>
          <cell r="C225">
            <v>1072068.98</v>
          </cell>
          <cell r="D225">
            <v>1072068.98</v>
          </cell>
        </row>
        <row r="226">
          <cell r="A226">
            <v>1310020101</v>
          </cell>
          <cell r="B226" t="str">
            <v>INMUEBLES</v>
          </cell>
          <cell r="C226">
            <v>1072068.98</v>
          </cell>
          <cell r="D226">
            <v>1072068.98</v>
          </cell>
        </row>
        <row r="227">
          <cell r="A227">
            <v>132</v>
          </cell>
          <cell r="B227" t="str">
            <v>PROPIEDADES Y EQUIPO DEPRECIABLES</v>
          </cell>
          <cell r="C227">
            <v>11391591.710000001</v>
          </cell>
          <cell r="D227">
            <v>11391591.710000001</v>
          </cell>
        </row>
        <row r="228">
          <cell r="A228">
            <v>1320</v>
          </cell>
          <cell r="B228" t="str">
            <v>DEPRECIABLES</v>
          </cell>
          <cell r="C228">
            <v>27697236.460000001</v>
          </cell>
          <cell r="D228">
            <v>27697236.460000001</v>
          </cell>
        </row>
        <row r="229">
          <cell r="A229">
            <v>132001</v>
          </cell>
          <cell r="B229" t="str">
            <v>EDIFICACIONES</v>
          </cell>
          <cell r="C229">
            <v>13478173.65</v>
          </cell>
          <cell r="D229">
            <v>13478173.65</v>
          </cell>
        </row>
        <row r="230">
          <cell r="A230">
            <v>1320010101</v>
          </cell>
          <cell r="B230" t="str">
            <v>EDIFICACIONES - VALOR DE ADQUISICION</v>
          </cell>
          <cell r="C230">
            <v>10535134.630000001</v>
          </cell>
          <cell r="D230">
            <v>10535134.630000001</v>
          </cell>
        </row>
        <row r="231">
          <cell r="A231">
            <v>132001010101</v>
          </cell>
          <cell r="B231" t="str">
            <v>EDIFICACIONES PROPIAS</v>
          </cell>
          <cell r="C231">
            <v>10535134.630000001</v>
          </cell>
          <cell r="D231">
            <v>10535134.630000001</v>
          </cell>
        </row>
        <row r="232">
          <cell r="A232">
            <v>1320019801</v>
          </cell>
          <cell r="B232" t="str">
            <v>EDIFICACIONES - REVALUO</v>
          </cell>
          <cell r="C232">
            <v>2943039.02</v>
          </cell>
          <cell r="D232">
            <v>2943039.02</v>
          </cell>
        </row>
        <row r="233">
          <cell r="A233">
            <v>132002</v>
          </cell>
          <cell r="B233" t="str">
            <v>EQUIPO DE COMPUTACION</v>
          </cell>
          <cell r="C233">
            <v>8729206.2200000007</v>
          </cell>
          <cell r="D233">
            <v>8729206.2200000007</v>
          </cell>
        </row>
        <row r="234">
          <cell r="A234">
            <v>1320020101</v>
          </cell>
          <cell r="B234" t="str">
            <v>EQUIPO DE COMPUTACION - VALOR DE ADQUISICION</v>
          </cell>
          <cell r="C234">
            <v>8729206.2200000007</v>
          </cell>
          <cell r="D234">
            <v>8729206.2200000007</v>
          </cell>
        </row>
        <row r="235">
          <cell r="A235">
            <v>132002010101</v>
          </cell>
          <cell r="B235" t="str">
            <v>EQUIPO DE COMPUTACION PROPIO</v>
          </cell>
          <cell r="C235">
            <v>8729206.2200000007</v>
          </cell>
          <cell r="D235">
            <v>8729206.2200000007</v>
          </cell>
        </row>
        <row r="236">
          <cell r="A236">
            <v>132003</v>
          </cell>
          <cell r="B236" t="str">
            <v>EQUIPO DE OFICINA</v>
          </cell>
          <cell r="C236">
            <v>284229.63</v>
          </cell>
          <cell r="D236">
            <v>284229.63</v>
          </cell>
        </row>
        <row r="237">
          <cell r="A237">
            <v>1320030101</v>
          </cell>
          <cell r="B237" t="str">
            <v>EQUIPO DE OFICINA - VALOR DE ADQUISICION</v>
          </cell>
          <cell r="C237">
            <v>284229.63</v>
          </cell>
          <cell r="D237">
            <v>284229.63</v>
          </cell>
        </row>
        <row r="238">
          <cell r="A238">
            <v>132004</v>
          </cell>
          <cell r="B238" t="str">
            <v>MOBILIARIO</v>
          </cell>
          <cell r="C238">
            <v>523793.06</v>
          </cell>
          <cell r="D238">
            <v>523793.06</v>
          </cell>
        </row>
        <row r="239">
          <cell r="A239">
            <v>1320040101</v>
          </cell>
          <cell r="B239" t="str">
            <v>MOBILIARIO - VALOR DE ADQUISICION</v>
          </cell>
          <cell r="C239">
            <v>523793.06</v>
          </cell>
          <cell r="D239">
            <v>523793.06</v>
          </cell>
        </row>
        <row r="240">
          <cell r="A240">
            <v>132004010101</v>
          </cell>
          <cell r="B240" t="str">
            <v>MOBILIARIO PROPIO</v>
          </cell>
          <cell r="C240">
            <v>523793.06</v>
          </cell>
          <cell r="D240">
            <v>523793.06</v>
          </cell>
        </row>
        <row r="241">
          <cell r="A241">
            <v>132005</v>
          </cell>
          <cell r="B241" t="str">
            <v>VEHICULOS</v>
          </cell>
          <cell r="C241">
            <v>1075321.31</v>
          </cell>
          <cell r="D241">
            <v>1075321.31</v>
          </cell>
        </row>
        <row r="242">
          <cell r="A242">
            <v>1320050101</v>
          </cell>
          <cell r="B242" t="str">
            <v>VEHICULOS - VALOR DE ADQUISICION</v>
          </cell>
          <cell r="C242">
            <v>1075321.31</v>
          </cell>
          <cell r="D242">
            <v>1075321.31</v>
          </cell>
        </row>
        <row r="243">
          <cell r="A243">
            <v>132005010101</v>
          </cell>
          <cell r="B243" t="str">
            <v>VEHICULOS PROPIOS</v>
          </cell>
          <cell r="C243">
            <v>1075321.31</v>
          </cell>
          <cell r="D243">
            <v>1075321.31</v>
          </cell>
        </row>
        <row r="244">
          <cell r="A244">
            <v>132006</v>
          </cell>
          <cell r="B244" t="str">
            <v>MAQUINARIA, EQUIPO Y HERRAMIENTA</v>
          </cell>
          <cell r="C244">
            <v>3513518.05</v>
          </cell>
          <cell r="D244">
            <v>3513518.05</v>
          </cell>
        </row>
        <row r="245">
          <cell r="A245">
            <v>1320060101</v>
          </cell>
          <cell r="B245" t="str">
            <v>MAQUINARIA, EQUIPO Y HERRAMIENTA - VALOR DE ADQUISICION.</v>
          </cell>
          <cell r="C245">
            <v>3513518.05</v>
          </cell>
          <cell r="D245">
            <v>3513518.05</v>
          </cell>
        </row>
        <row r="246">
          <cell r="A246">
            <v>132006010101</v>
          </cell>
          <cell r="B246" t="str">
            <v>MAQUINARIA, EQUIPO Y HERRAMIENTA PROPIAS</v>
          </cell>
          <cell r="C246">
            <v>3513518.05</v>
          </cell>
          <cell r="D246">
            <v>3513518.05</v>
          </cell>
        </row>
        <row r="247">
          <cell r="A247">
            <v>132007</v>
          </cell>
          <cell r="B247" t="str">
            <v>REMODELACIONES Y READECUACIONES EN LOCALES PROPIOS</v>
          </cell>
          <cell r="C247">
            <v>92994.54</v>
          </cell>
          <cell r="D247">
            <v>92994.54</v>
          </cell>
        </row>
        <row r="248">
          <cell r="A248">
            <v>1320070101</v>
          </cell>
          <cell r="B248" t="str">
            <v>REMODELACIONES Y READECUACIONES EN LOCALES PROPIOS</v>
          </cell>
          <cell r="C248">
            <v>92994.54</v>
          </cell>
          <cell r="D248">
            <v>92994.54</v>
          </cell>
        </row>
        <row r="249">
          <cell r="A249">
            <v>132007010101</v>
          </cell>
          <cell r="B249" t="str">
            <v>INMUEBLES PROPIOS</v>
          </cell>
          <cell r="C249">
            <v>92994.54</v>
          </cell>
          <cell r="D249">
            <v>92994.54</v>
          </cell>
        </row>
        <row r="250">
          <cell r="A250">
            <v>1329</v>
          </cell>
          <cell r="B250" t="str">
            <v>DEPRECIACION Y DETERIORO ACUMULADA(O) (-)</v>
          </cell>
          <cell r="C250">
            <v>-16305644.75</v>
          </cell>
          <cell r="D250">
            <v>-16305644.75</v>
          </cell>
        </row>
        <row r="251">
          <cell r="A251">
            <v>132900</v>
          </cell>
          <cell r="B251" t="str">
            <v>DEPRECIACION ACUMULADA (-)</v>
          </cell>
          <cell r="C251">
            <v>-16305644.75</v>
          </cell>
          <cell r="D251">
            <v>-16305644.75</v>
          </cell>
        </row>
        <row r="252">
          <cell r="A252">
            <v>1329000100</v>
          </cell>
          <cell r="B252" t="str">
            <v>EDIFICACIONES</v>
          </cell>
          <cell r="C252">
            <v>-5490314.46</v>
          </cell>
          <cell r="D252">
            <v>-5490314.46</v>
          </cell>
        </row>
        <row r="253">
          <cell r="A253">
            <v>132900010001</v>
          </cell>
          <cell r="B253" t="str">
            <v>EDIFICACIONES - COSTO DE ADQUISICION</v>
          </cell>
          <cell r="C253">
            <v>-3417238.46</v>
          </cell>
          <cell r="D253">
            <v>-3417238.46</v>
          </cell>
        </row>
        <row r="254">
          <cell r="A254">
            <v>132900010002</v>
          </cell>
          <cell r="B254" t="str">
            <v>EDIFICACIONES - REVALUO</v>
          </cell>
          <cell r="C254">
            <v>-2073076</v>
          </cell>
          <cell r="D254">
            <v>-2073076</v>
          </cell>
        </row>
        <row r="255">
          <cell r="A255">
            <v>1329000200</v>
          </cell>
          <cell r="B255" t="str">
            <v>EQUIPO DE COMPUTACION</v>
          </cell>
          <cell r="C255">
            <v>-6825576.9000000004</v>
          </cell>
          <cell r="D255">
            <v>-6825576.9000000004</v>
          </cell>
        </row>
        <row r="256">
          <cell r="A256">
            <v>132900020001</v>
          </cell>
          <cell r="B256" t="str">
            <v>EQUIPO DE COMPUTACION - COSTO DE ADQUISICION</v>
          </cell>
          <cell r="C256">
            <v>-6825576.9000000004</v>
          </cell>
          <cell r="D256">
            <v>-6825576.9000000004</v>
          </cell>
        </row>
        <row r="257">
          <cell r="A257">
            <v>1329000300</v>
          </cell>
          <cell r="B257" t="str">
            <v>EQUIPO DE OFICINA</v>
          </cell>
          <cell r="C257">
            <v>-213860.64</v>
          </cell>
          <cell r="D257">
            <v>-213860.64</v>
          </cell>
        </row>
        <row r="258">
          <cell r="A258">
            <v>132900030001</v>
          </cell>
          <cell r="B258" t="str">
            <v>EQUIPO DE OFICINA - COSTO DE ADQUISICION</v>
          </cell>
          <cell r="C258">
            <v>-213860.64</v>
          </cell>
          <cell r="D258">
            <v>-213860.64</v>
          </cell>
        </row>
        <row r="259">
          <cell r="A259">
            <v>1329000400</v>
          </cell>
          <cell r="B259" t="str">
            <v>MOBILIARIO</v>
          </cell>
          <cell r="C259">
            <v>-336803.92</v>
          </cell>
          <cell r="D259">
            <v>-336803.92</v>
          </cell>
        </row>
        <row r="260">
          <cell r="A260">
            <v>132900040001</v>
          </cell>
          <cell r="B260" t="str">
            <v>MOBILIARIO - COSTO DE ADQUISICION</v>
          </cell>
          <cell r="C260">
            <v>-336803.92</v>
          </cell>
          <cell r="D260">
            <v>-336803.92</v>
          </cell>
        </row>
        <row r="261">
          <cell r="A261">
            <v>1329000500</v>
          </cell>
          <cell r="B261" t="str">
            <v>VEHICULOS</v>
          </cell>
          <cell r="C261">
            <v>-1010212.53</v>
          </cell>
          <cell r="D261">
            <v>-1010212.53</v>
          </cell>
        </row>
        <row r="262">
          <cell r="A262">
            <v>132900050001</v>
          </cell>
          <cell r="B262" t="str">
            <v>VEHICULOS - COSTO DE ADQUISICION</v>
          </cell>
          <cell r="C262">
            <v>-1010212.53</v>
          </cell>
          <cell r="D262">
            <v>-1010212.53</v>
          </cell>
        </row>
        <row r="263">
          <cell r="A263">
            <v>1329000600</v>
          </cell>
          <cell r="B263" t="str">
            <v>MAQUINARIA, EQUIPO Y HERRAMIENTA</v>
          </cell>
          <cell r="C263">
            <v>-2428876.2999999998</v>
          </cell>
          <cell r="D263">
            <v>-2428876.2999999998</v>
          </cell>
        </row>
        <row r="264">
          <cell r="A264">
            <v>132900060001</v>
          </cell>
          <cell r="B264" t="str">
            <v>MAQUINARIA, EQUIPO Y HERRAMIENTA - COSTO DE ADQUISICION</v>
          </cell>
          <cell r="C264">
            <v>-2428876.2999999998</v>
          </cell>
          <cell r="D264">
            <v>-2428876.2999999998</v>
          </cell>
        </row>
        <row r="265">
          <cell r="A265">
            <v>133</v>
          </cell>
          <cell r="B265" t="str">
            <v>INTANGIBLES</v>
          </cell>
          <cell r="C265">
            <v>2392256.7000000002</v>
          </cell>
          <cell r="D265">
            <v>2392256.7000000002</v>
          </cell>
        </row>
        <row r="266">
          <cell r="A266">
            <v>1330</v>
          </cell>
          <cell r="B266" t="str">
            <v>INTANGIBLES</v>
          </cell>
          <cell r="C266">
            <v>2392256.7000000002</v>
          </cell>
          <cell r="D266">
            <v>2392256.7000000002</v>
          </cell>
        </row>
        <row r="267">
          <cell r="A267">
            <v>133002</v>
          </cell>
          <cell r="B267" t="str">
            <v>PROGRAMAS INFORMATICOS</v>
          </cell>
          <cell r="C267">
            <v>2024792.21</v>
          </cell>
          <cell r="D267">
            <v>2024792.21</v>
          </cell>
        </row>
        <row r="268">
          <cell r="A268">
            <v>1330020101</v>
          </cell>
          <cell r="B268" t="str">
            <v>PROGRAMAS INFORMATICOS</v>
          </cell>
          <cell r="C268">
            <v>2024792.21</v>
          </cell>
          <cell r="D268">
            <v>2024792.21</v>
          </cell>
        </row>
        <row r="269">
          <cell r="A269">
            <v>133002010101</v>
          </cell>
          <cell r="B269" t="str">
            <v>ADQUIRIDOS POR LA EMPRESA</v>
          </cell>
          <cell r="C269">
            <v>2024792.21</v>
          </cell>
          <cell r="D269">
            <v>2024792.21</v>
          </cell>
        </row>
        <row r="270">
          <cell r="A270">
            <v>133097</v>
          </cell>
          <cell r="B270" t="str">
            <v>OTROS</v>
          </cell>
          <cell r="C270">
            <v>367464.49</v>
          </cell>
          <cell r="D270">
            <v>367464.49</v>
          </cell>
        </row>
        <row r="271">
          <cell r="A271">
            <v>1330979701</v>
          </cell>
          <cell r="B271" t="str">
            <v>OTROS</v>
          </cell>
          <cell r="C271">
            <v>367464.49</v>
          </cell>
          <cell r="D271">
            <v>367464.49</v>
          </cell>
        </row>
        <row r="272">
          <cell r="A272">
            <v>133097970101</v>
          </cell>
          <cell r="B272" t="str">
            <v>MOBILIARIO Y EQUIPO POR UTILIZAR</v>
          </cell>
          <cell r="C272">
            <v>367464.49</v>
          </cell>
          <cell r="D272">
            <v>367464.49</v>
          </cell>
        </row>
        <row r="273">
          <cell r="A273">
            <v>13309797010101</v>
          </cell>
          <cell r="B273" t="str">
            <v>MOBILIARIO Y EQUIPO EN TRANSITO</v>
          </cell>
          <cell r="C273">
            <v>0.02</v>
          </cell>
          <cell r="D273">
            <v>0.02</v>
          </cell>
        </row>
        <row r="274">
          <cell r="A274">
            <v>13309797010102</v>
          </cell>
          <cell r="B274" t="str">
            <v>MOBILIARIO Y EQUIPO EN EXISTENCIA</v>
          </cell>
          <cell r="C274">
            <v>367464.47</v>
          </cell>
          <cell r="D274">
            <v>367464.47</v>
          </cell>
        </row>
        <row r="275">
          <cell r="C275"/>
          <cell r="D275"/>
        </row>
        <row r="276">
          <cell r="B276" t="str">
            <v>TOTAL ACTIVO</v>
          </cell>
          <cell r="C276">
            <v>606179504.20000005</v>
          </cell>
          <cell r="D276">
            <v>606179504.20000005</v>
          </cell>
        </row>
        <row r="277">
          <cell r="C277"/>
          <cell r="D277"/>
        </row>
        <row r="278">
          <cell r="A278">
            <v>71</v>
          </cell>
          <cell r="B278" t="str">
            <v>COSTOS FINANCIEROS</v>
          </cell>
          <cell r="C278">
            <v>2082048.42</v>
          </cell>
          <cell r="D278">
            <v>2082048.42</v>
          </cell>
        </row>
        <row r="279">
          <cell r="A279">
            <v>711</v>
          </cell>
          <cell r="B279" t="str">
            <v>COSTOS FINANCIEROS</v>
          </cell>
          <cell r="C279">
            <v>1994673.61</v>
          </cell>
          <cell r="D279">
            <v>1994673.61</v>
          </cell>
        </row>
        <row r="280">
          <cell r="A280">
            <v>7110</v>
          </cell>
          <cell r="B280" t="str">
            <v>COSTOS DE PASIVOS FINANCIEROS</v>
          </cell>
          <cell r="C280">
            <v>1994673.61</v>
          </cell>
          <cell r="D280">
            <v>1994673.61</v>
          </cell>
        </row>
        <row r="281">
          <cell r="A281">
            <v>711001</v>
          </cell>
          <cell r="B281" t="str">
            <v>DEPOSITOS</v>
          </cell>
          <cell r="C281">
            <v>23360.639999999999</v>
          </cell>
          <cell r="D281">
            <v>23360.639999999999</v>
          </cell>
        </row>
        <row r="282">
          <cell r="A282">
            <v>7110010200</v>
          </cell>
          <cell r="B282" t="str">
            <v>INTERESES DE DEPOSITOS A PLAZO</v>
          </cell>
          <cell r="C282">
            <v>23360.639999999999</v>
          </cell>
          <cell r="D282">
            <v>23360.639999999999</v>
          </cell>
        </row>
        <row r="283">
          <cell r="A283">
            <v>711001020001</v>
          </cell>
          <cell r="B283" t="str">
            <v>PACTADOS HASTA UN AÑO PLAZO</v>
          </cell>
          <cell r="C283">
            <v>23360.639999999999</v>
          </cell>
          <cell r="D283">
            <v>23360.639999999999</v>
          </cell>
        </row>
        <row r="284">
          <cell r="A284">
            <v>71100102000102</v>
          </cell>
          <cell r="B284" t="str">
            <v>A 30 DIAS PLAZO</v>
          </cell>
          <cell r="C284">
            <v>23360.639999999999</v>
          </cell>
          <cell r="D284">
            <v>23360.639999999999</v>
          </cell>
        </row>
        <row r="285">
          <cell r="A285">
            <v>711002</v>
          </cell>
          <cell r="B285" t="str">
            <v>PRESTAMOS PARA TERCEROS</v>
          </cell>
          <cell r="C285">
            <v>1861903.54</v>
          </cell>
          <cell r="D285">
            <v>1861903.54</v>
          </cell>
        </row>
        <row r="286">
          <cell r="A286">
            <v>7110020100</v>
          </cell>
          <cell r="B286" t="str">
            <v>INTERESES</v>
          </cell>
          <cell r="C286">
            <v>1683403.38</v>
          </cell>
          <cell r="D286">
            <v>1683403.38</v>
          </cell>
        </row>
        <row r="287">
          <cell r="A287">
            <v>711002010001</v>
          </cell>
          <cell r="B287" t="str">
            <v>PACTADOS HASTA UN AÑO PLAZO</v>
          </cell>
          <cell r="C287">
            <v>223811.48</v>
          </cell>
          <cell r="D287">
            <v>223811.48</v>
          </cell>
        </row>
        <row r="288">
          <cell r="A288">
            <v>711002010002</v>
          </cell>
          <cell r="B288" t="str">
            <v>PACTADOS A MAS DE UN AÑO PLAZO</v>
          </cell>
          <cell r="C288">
            <v>291.61</v>
          </cell>
          <cell r="D288">
            <v>291.61</v>
          </cell>
        </row>
        <row r="289">
          <cell r="A289">
            <v>711002010003</v>
          </cell>
          <cell r="B289" t="str">
            <v>PACTADOS A CINCO O MAS AÑOS PLAZO</v>
          </cell>
          <cell r="C289">
            <v>1459300.29</v>
          </cell>
          <cell r="D289">
            <v>1459300.29</v>
          </cell>
        </row>
        <row r="290">
          <cell r="A290">
            <v>7110020200</v>
          </cell>
          <cell r="B290" t="str">
            <v>COMISIONES</v>
          </cell>
          <cell r="C290">
            <v>178500.16</v>
          </cell>
          <cell r="D290">
            <v>178500.16</v>
          </cell>
        </row>
        <row r="291">
          <cell r="A291">
            <v>711002020001</v>
          </cell>
          <cell r="B291" t="str">
            <v>PACTADOS HASTA UN AÑO PLAZO</v>
          </cell>
          <cell r="C291">
            <v>14914.41</v>
          </cell>
          <cell r="D291">
            <v>14914.41</v>
          </cell>
        </row>
        <row r="292">
          <cell r="A292">
            <v>711002020003</v>
          </cell>
          <cell r="B292" t="str">
            <v>PACTADOS A CINCO O MAS AÑOS PLAZO</v>
          </cell>
          <cell r="C292">
            <v>163585.75</v>
          </cell>
          <cell r="D292">
            <v>163585.75</v>
          </cell>
        </row>
        <row r="293">
          <cell r="A293">
            <v>711004</v>
          </cell>
          <cell r="B293" t="str">
            <v>TITULOS DE EMISION PROPIA</v>
          </cell>
          <cell r="C293">
            <v>65880.11</v>
          </cell>
          <cell r="D293">
            <v>65880.11</v>
          </cell>
        </row>
        <row r="294">
          <cell r="A294">
            <v>7110040100</v>
          </cell>
          <cell r="B294" t="str">
            <v>INTERESES DE TITULOS VALORES</v>
          </cell>
          <cell r="C294">
            <v>59269.99</v>
          </cell>
          <cell r="D294">
            <v>59269.99</v>
          </cell>
        </row>
        <row r="295">
          <cell r="A295">
            <v>711004010003</v>
          </cell>
          <cell r="B295" t="str">
            <v>PACTADOS A CINCO O MAS AÑOS PLAZO</v>
          </cell>
          <cell r="C295">
            <v>59269.99</v>
          </cell>
          <cell r="D295">
            <v>59269.99</v>
          </cell>
        </row>
        <row r="296">
          <cell r="A296">
            <v>71100401000302</v>
          </cell>
          <cell r="B296" t="str">
            <v>TITULOS VALORES SIN GARANTIA HIPOTECARIA</v>
          </cell>
          <cell r="C296">
            <v>59269.99</v>
          </cell>
          <cell r="D296">
            <v>59269.99</v>
          </cell>
        </row>
        <row r="297">
          <cell r="A297">
            <v>7110040200</v>
          </cell>
          <cell r="B297" t="str">
            <v>OTROS COSTOS DE EMISION</v>
          </cell>
          <cell r="C297">
            <v>6610.12</v>
          </cell>
          <cell r="D297">
            <v>6610.12</v>
          </cell>
        </row>
        <row r="298">
          <cell r="A298">
            <v>711004020002</v>
          </cell>
          <cell r="B298" t="str">
            <v>PACTADOS A MENOS DE CINCO AÑOS PLAZO</v>
          </cell>
          <cell r="C298">
            <v>6610.12</v>
          </cell>
          <cell r="D298">
            <v>6610.12</v>
          </cell>
        </row>
        <row r="299">
          <cell r="A299">
            <v>71100402000202</v>
          </cell>
          <cell r="B299" t="str">
            <v>TITULOS VALORES SIN GARANTIA HIPOTECARIA</v>
          </cell>
          <cell r="C299">
            <v>6610.12</v>
          </cell>
          <cell r="D299">
            <v>6610.12</v>
          </cell>
        </row>
        <row r="300">
          <cell r="A300">
            <v>711013</v>
          </cell>
          <cell r="B300" t="str">
            <v>COMISIONES DE OTROS PASIVOS FINANCIEROS</v>
          </cell>
          <cell r="C300">
            <v>43529.32</v>
          </cell>
          <cell r="D300">
            <v>43529.32</v>
          </cell>
        </row>
        <row r="301">
          <cell r="A301">
            <v>7110130400</v>
          </cell>
          <cell r="B301" t="str">
            <v>OTRAS COMISIONES POR SERVICIOS</v>
          </cell>
          <cell r="C301">
            <v>43529.32</v>
          </cell>
          <cell r="D301">
            <v>43529.32</v>
          </cell>
        </row>
        <row r="302">
          <cell r="A302">
            <v>711013040002</v>
          </cell>
          <cell r="B302" t="str">
            <v>OTRAS COMISIONES</v>
          </cell>
          <cell r="C302">
            <v>43529.32</v>
          </cell>
          <cell r="D302">
            <v>43529.32</v>
          </cell>
        </row>
        <row r="303">
          <cell r="A303">
            <v>71101304000202</v>
          </cell>
          <cell r="B303" t="str">
            <v>REMUNERACION ENCAJE ENTIDADES SOCIAS NO SUPERVISADAS S.</v>
          </cell>
          <cell r="C303">
            <v>2481.48</v>
          </cell>
          <cell r="D303">
            <v>2481.48</v>
          </cell>
        </row>
        <row r="304">
          <cell r="A304">
            <v>71101304000203</v>
          </cell>
          <cell r="B304" t="str">
            <v>REMUNERACION DISPONIBLE DE ENTIDADES SOCIAS</v>
          </cell>
          <cell r="C304">
            <v>6963.92</v>
          </cell>
          <cell r="D304">
            <v>6963.92</v>
          </cell>
        </row>
        <row r="305">
          <cell r="A305">
            <v>71101304000204</v>
          </cell>
          <cell r="B305" t="str">
            <v>PROVISION PARA INCOBRABILIDAD DE CUENTAS POR COBRAR</v>
          </cell>
          <cell r="C305">
            <v>2095.31</v>
          </cell>
          <cell r="D305">
            <v>2095.31</v>
          </cell>
        </row>
        <row r="306">
          <cell r="A306">
            <v>71101304000205</v>
          </cell>
          <cell r="B306" t="str">
            <v>COMISONES PAGADAS POR ADQUISICION DE TITULOS VALORES</v>
          </cell>
          <cell r="C306">
            <v>31988.61</v>
          </cell>
          <cell r="D306">
            <v>31988.61</v>
          </cell>
        </row>
        <row r="307">
          <cell r="A307">
            <v>712</v>
          </cell>
          <cell r="B307" t="str">
            <v>CONSTITUCION DE ESTIMACIONES DE PERDIDA POR SANEAMIENTO DE</v>
          </cell>
          <cell r="C307">
            <v>87374.81</v>
          </cell>
          <cell r="D307">
            <v>87374.81</v>
          </cell>
        </row>
        <row r="308">
          <cell r="A308">
            <v>7120</v>
          </cell>
          <cell r="B308" t="str">
            <v>CONSTITUCION DE ESTIMACIONES DE PERDIDA POR SANEAMIENTO DE</v>
          </cell>
          <cell r="C308">
            <v>87374.81</v>
          </cell>
          <cell r="D308">
            <v>87374.81</v>
          </cell>
        </row>
        <row r="309">
          <cell r="A309">
            <v>712000</v>
          </cell>
          <cell r="B309" t="str">
            <v>SANEAMIENTO DE ACTIVOS DE RIESGO CREDITICIO</v>
          </cell>
          <cell r="C309">
            <v>87374.81</v>
          </cell>
          <cell r="D309">
            <v>87374.81</v>
          </cell>
        </row>
        <row r="310">
          <cell r="A310">
            <v>7120000200</v>
          </cell>
          <cell r="B310" t="str">
            <v>SANEAMIENTOS DE ACTIVOS DE RIESGO CREDITICIO</v>
          </cell>
          <cell r="C310">
            <v>87374.81</v>
          </cell>
          <cell r="D310">
            <v>87374.81</v>
          </cell>
        </row>
        <row r="311">
          <cell r="A311">
            <v>712000020001</v>
          </cell>
          <cell r="B311" t="str">
            <v>SANEAMIENTO DE PRESTAMOS E INTERESES</v>
          </cell>
          <cell r="C311">
            <v>4159.1099999999997</v>
          </cell>
          <cell r="D311">
            <v>4159.1099999999997</v>
          </cell>
        </row>
        <row r="312">
          <cell r="A312">
            <v>71200002000101</v>
          </cell>
          <cell r="B312" t="str">
            <v>CAPITAL</v>
          </cell>
          <cell r="C312">
            <v>4159.1099999999997</v>
          </cell>
          <cell r="D312">
            <v>4159.1099999999997</v>
          </cell>
        </row>
        <row r="313">
          <cell r="A313">
            <v>7120000200010100</v>
          </cell>
          <cell r="B313" t="str">
            <v>RESERVA PRESTAMOS CATEGORIA A2 Y B</v>
          </cell>
          <cell r="C313">
            <v>4159.1099999999997</v>
          </cell>
          <cell r="D313">
            <v>4159.1099999999997</v>
          </cell>
        </row>
        <row r="314">
          <cell r="A314">
            <v>712000020002</v>
          </cell>
          <cell r="B314" t="str">
            <v>RESERVA VOLUNTARIA DE PRESTAMOS</v>
          </cell>
          <cell r="C314">
            <v>83215.7</v>
          </cell>
          <cell r="D314">
            <v>83215.7</v>
          </cell>
        </row>
        <row r="315">
          <cell r="A315">
            <v>72</v>
          </cell>
          <cell r="B315" t="str">
            <v>COSTOS DE OTRAS OPERACIONES</v>
          </cell>
          <cell r="C315">
            <v>1718671.41</v>
          </cell>
          <cell r="D315">
            <v>1718671.41</v>
          </cell>
        </row>
        <row r="316">
          <cell r="A316">
            <v>721</v>
          </cell>
          <cell r="B316" t="str">
            <v>COSTOS DE OTRAS OPERACIONES</v>
          </cell>
          <cell r="C316">
            <v>1704111.04</v>
          </cell>
          <cell r="D316">
            <v>1704111.04</v>
          </cell>
        </row>
        <row r="317">
          <cell r="A317">
            <v>7210</v>
          </cell>
          <cell r="B317" t="str">
            <v>COMISIONES DE OTROS SERVICIOS</v>
          </cell>
          <cell r="C317">
            <v>1704111.04</v>
          </cell>
          <cell r="D317">
            <v>1704111.04</v>
          </cell>
        </row>
        <row r="318">
          <cell r="A318">
            <v>721006</v>
          </cell>
          <cell r="B318" t="str">
            <v>PRESTACION DE SERVICIOS</v>
          </cell>
          <cell r="C318">
            <v>1630893.62</v>
          </cell>
          <cell r="D318">
            <v>1630893.62</v>
          </cell>
        </row>
        <row r="319">
          <cell r="A319">
            <v>7210069700</v>
          </cell>
          <cell r="B319" t="str">
            <v>OTROS SERVICIOS</v>
          </cell>
          <cell r="C319">
            <v>1630893.62</v>
          </cell>
          <cell r="D319">
            <v>1630893.62</v>
          </cell>
        </row>
        <row r="320">
          <cell r="A320">
            <v>721006970005</v>
          </cell>
          <cell r="B320" t="str">
            <v>UNIDAD PYME</v>
          </cell>
          <cell r="C320">
            <v>52370.34</v>
          </cell>
          <cell r="D320">
            <v>52370.34</v>
          </cell>
        </row>
        <row r="321">
          <cell r="A321">
            <v>721006970007</v>
          </cell>
          <cell r="B321" t="str">
            <v>SERVICIO SARO</v>
          </cell>
          <cell r="C321">
            <v>13886.8</v>
          </cell>
          <cell r="D321">
            <v>13886.8</v>
          </cell>
        </row>
        <row r="322">
          <cell r="A322">
            <v>721006970008</v>
          </cell>
          <cell r="B322" t="str">
            <v>SERVICIO CREDIT SCORING</v>
          </cell>
          <cell r="C322">
            <v>18107.490000000002</v>
          </cell>
          <cell r="D322">
            <v>18107.490000000002</v>
          </cell>
        </row>
        <row r="323">
          <cell r="A323">
            <v>721006970011</v>
          </cell>
          <cell r="B323" t="str">
            <v>SERVICIO DE SALUD A TU ALCANCE</v>
          </cell>
          <cell r="C323">
            <v>242.18</v>
          </cell>
          <cell r="D323">
            <v>242.18</v>
          </cell>
        </row>
        <row r="324">
          <cell r="A324">
            <v>721006970016</v>
          </cell>
          <cell r="B324" t="str">
            <v>SERVICIO DE CALL CENTER</v>
          </cell>
          <cell r="C324">
            <v>122543.83</v>
          </cell>
          <cell r="D324">
            <v>122543.83</v>
          </cell>
        </row>
        <row r="325">
          <cell r="A325">
            <v>72100697001602</v>
          </cell>
          <cell r="B325" t="str">
            <v>CALL CENTER TARJETAS</v>
          </cell>
          <cell r="C325">
            <v>122543.83</v>
          </cell>
          <cell r="D325">
            <v>122543.83</v>
          </cell>
        </row>
        <row r="326">
          <cell r="A326">
            <v>721006970017</v>
          </cell>
          <cell r="B326" t="str">
            <v>SERVICIO DE REMESAS</v>
          </cell>
          <cell r="C326">
            <v>52146.59</v>
          </cell>
          <cell r="D326">
            <v>52146.59</v>
          </cell>
        </row>
        <row r="327">
          <cell r="A327">
            <v>72100697001701</v>
          </cell>
          <cell r="B327" t="str">
            <v>SERVICIOS POR PAGO DE REMESAS FAMILIARES</v>
          </cell>
          <cell r="C327">
            <v>52146.59</v>
          </cell>
          <cell r="D327">
            <v>52146.59</v>
          </cell>
        </row>
        <row r="328">
          <cell r="A328">
            <v>721006970018</v>
          </cell>
          <cell r="B328" t="str">
            <v>SERVICIO DE TARJETAS</v>
          </cell>
          <cell r="C328">
            <v>653243.37</v>
          </cell>
          <cell r="D328">
            <v>653243.37</v>
          </cell>
        </row>
        <row r="329">
          <cell r="A329">
            <v>72100697001801</v>
          </cell>
          <cell r="B329" t="str">
            <v>TARJETA DE CREDITO</v>
          </cell>
          <cell r="C329">
            <v>653243.37</v>
          </cell>
          <cell r="D329">
            <v>653243.37</v>
          </cell>
        </row>
        <row r="330">
          <cell r="A330">
            <v>7210069700180100</v>
          </cell>
          <cell r="B330" t="str">
            <v>COMISION POR TARJETA DE CREDITO</v>
          </cell>
          <cell r="C330">
            <v>653243.37</v>
          </cell>
          <cell r="D330">
            <v>653243.37</v>
          </cell>
        </row>
        <row r="331">
          <cell r="A331">
            <v>721006970019</v>
          </cell>
          <cell r="B331" t="str">
            <v>TARJETA DE DEBITO</v>
          </cell>
          <cell r="C331">
            <v>393689.18</v>
          </cell>
          <cell r="D331">
            <v>393689.18</v>
          </cell>
        </row>
        <row r="332">
          <cell r="A332">
            <v>72100697001901</v>
          </cell>
          <cell r="B332" t="str">
            <v>COMISION POR TARJETA DE DEBITO</v>
          </cell>
          <cell r="C332">
            <v>393689.18</v>
          </cell>
          <cell r="D332">
            <v>393689.18</v>
          </cell>
        </row>
        <row r="333">
          <cell r="A333">
            <v>721006970020</v>
          </cell>
          <cell r="B333" t="str">
            <v>SERVICIO ATM´S</v>
          </cell>
          <cell r="C333">
            <v>244787.65</v>
          </cell>
          <cell r="D333">
            <v>244787.65</v>
          </cell>
        </row>
        <row r="334">
          <cell r="A334">
            <v>72100697002003</v>
          </cell>
          <cell r="B334" t="str">
            <v>COMISION A ATH POR OPERACIONES DE OTROS BANCOS EN ATM DE FCB</v>
          </cell>
          <cell r="C334">
            <v>12.3</v>
          </cell>
          <cell r="D334">
            <v>12.3</v>
          </cell>
        </row>
        <row r="335">
          <cell r="A335">
            <v>72100697002004</v>
          </cell>
          <cell r="B335" t="str">
            <v>ADMINISTRACION Y OTROS COSTOS POR SERVICIO EN ATM´S</v>
          </cell>
          <cell r="C335">
            <v>244775.35</v>
          </cell>
          <cell r="D335">
            <v>244775.35</v>
          </cell>
        </row>
        <row r="336">
          <cell r="A336">
            <v>721006970021</v>
          </cell>
          <cell r="B336" t="str">
            <v>SERVICIO CORRESPONSALES NO BANCARIOS</v>
          </cell>
          <cell r="C336">
            <v>25123.279999999999</v>
          </cell>
          <cell r="D336">
            <v>25123.279999999999</v>
          </cell>
        </row>
        <row r="337">
          <cell r="A337">
            <v>72100697002102</v>
          </cell>
          <cell r="B337" t="str">
            <v>COMISION POR SERVICIO DE RED DE CNB</v>
          </cell>
          <cell r="C337">
            <v>530.88</v>
          </cell>
          <cell r="D337">
            <v>530.88</v>
          </cell>
        </row>
        <row r="338">
          <cell r="A338">
            <v>72100697002104</v>
          </cell>
          <cell r="B338" t="str">
            <v>ADMINISTRACION Y OTROS COSTOS POR SERVICIOS DE CNB</v>
          </cell>
          <cell r="C338">
            <v>24592.400000000001</v>
          </cell>
          <cell r="D338">
            <v>24592.400000000001</v>
          </cell>
        </row>
        <row r="339">
          <cell r="A339">
            <v>721006970023</v>
          </cell>
          <cell r="B339" t="str">
            <v>SERVICIO DE BANCA MOVIL</v>
          </cell>
          <cell r="C339">
            <v>46402.44</v>
          </cell>
          <cell r="D339">
            <v>46402.44</v>
          </cell>
        </row>
        <row r="340">
          <cell r="A340">
            <v>72100697002301</v>
          </cell>
          <cell r="B340" t="str">
            <v>COMISION POR SERVICIO DE BANCA MOVIL</v>
          </cell>
          <cell r="C340">
            <v>9951.43</v>
          </cell>
          <cell r="D340">
            <v>9951.43</v>
          </cell>
        </row>
        <row r="341">
          <cell r="A341">
            <v>72100697002302</v>
          </cell>
          <cell r="B341" t="str">
            <v>ADMINISTRACION Y OTROS COSTOS POR SERVICIO DE BANCA MOVIL</v>
          </cell>
          <cell r="C341">
            <v>36451.01</v>
          </cell>
          <cell r="D341">
            <v>36451.01</v>
          </cell>
        </row>
        <row r="342">
          <cell r="A342">
            <v>721006970026</v>
          </cell>
          <cell r="B342" t="str">
            <v>SERVICIO DE KIOSKOS</v>
          </cell>
          <cell r="C342">
            <v>8350.4699999999993</v>
          </cell>
          <cell r="D342">
            <v>8350.4699999999993</v>
          </cell>
        </row>
        <row r="343">
          <cell r="A343">
            <v>72100697002601</v>
          </cell>
          <cell r="B343" t="str">
            <v>COMISION POR USO DE KIOSKOS</v>
          </cell>
          <cell r="C343">
            <v>330</v>
          </cell>
          <cell r="D343">
            <v>330</v>
          </cell>
        </row>
        <row r="344">
          <cell r="A344">
            <v>72100697002603</v>
          </cell>
          <cell r="B344" t="str">
            <v>COMISION POR SERVICIO DE ADMINISTRACION DE KIOSKOS</v>
          </cell>
          <cell r="C344">
            <v>5060.26</v>
          </cell>
          <cell r="D344">
            <v>5060.26</v>
          </cell>
        </row>
        <row r="345">
          <cell r="A345">
            <v>72100697002604</v>
          </cell>
          <cell r="B345" t="str">
            <v>OTROS</v>
          </cell>
          <cell r="C345">
            <v>2960.21</v>
          </cell>
          <cell r="D345">
            <v>2960.21</v>
          </cell>
        </row>
        <row r="346">
          <cell r="A346">
            <v>721007</v>
          </cell>
          <cell r="B346" t="str">
            <v>PRESTACION DE SERVICIOS TECNICOS</v>
          </cell>
          <cell r="C346">
            <v>73217.42</v>
          </cell>
          <cell r="D346">
            <v>73217.42</v>
          </cell>
        </row>
        <row r="347">
          <cell r="A347">
            <v>7210070300</v>
          </cell>
          <cell r="B347" t="str">
            <v>SERVICIOS DE CAPACITACION</v>
          </cell>
          <cell r="C347">
            <v>49928.95</v>
          </cell>
          <cell r="D347">
            <v>49928.95</v>
          </cell>
        </row>
        <row r="348">
          <cell r="A348">
            <v>7210079100</v>
          </cell>
          <cell r="B348" t="str">
            <v>OTROS</v>
          </cell>
          <cell r="C348">
            <v>23288.47</v>
          </cell>
          <cell r="D348">
            <v>23288.47</v>
          </cell>
        </row>
        <row r="349">
          <cell r="A349">
            <v>721007910001</v>
          </cell>
          <cell r="B349" t="str">
            <v>SERVICIO DE ORGANIZACION Y METODO</v>
          </cell>
          <cell r="C349">
            <v>219.78</v>
          </cell>
          <cell r="D349">
            <v>219.78</v>
          </cell>
        </row>
        <row r="350">
          <cell r="A350">
            <v>721007910002</v>
          </cell>
          <cell r="B350" t="str">
            <v>SERVICIO DE SELECCIOIN Y EVALUACION DE RECURSOS HUMANOS</v>
          </cell>
          <cell r="C350">
            <v>6150.89</v>
          </cell>
          <cell r="D350">
            <v>6150.89</v>
          </cell>
        </row>
        <row r="351">
          <cell r="A351">
            <v>721007910003</v>
          </cell>
          <cell r="B351" t="str">
            <v>SERVICIO DE CIERRE CENTRALIZADO EN CADI</v>
          </cell>
          <cell r="C351">
            <v>16917.8</v>
          </cell>
          <cell r="D351">
            <v>16917.8</v>
          </cell>
        </row>
        <row r="352">
          <cell r="A352">
            <v>729</v>
          </cell>
          <cell r="B352" t="str">
            <v>COSTOS POR EXPLOTACION DE ACTIVOS</v>
          </cell>
          <cell r="C352">
            <v>14560.37</v>
          </cell>
          <cell r="D352">
            <v>14560.37</v>
          </cell>
        </row>
        <row r="353">
          <cell r="A353">
            <v>7299</v>
          </cell>
          <cell r="B353" t="str">
            <v>COSTOS POR EXPLOTACION DE ACTIVOS</v>
          </cell>
          <cell r="C353">
            <v>14560.37</v>
          </cell>
          <cell r="D353">
            <v>14560.37</v>
          </cell>
        </row>
        <row r="354">
          <cell r="A354">
            <v>729903</v>
          </cell>
          <cell r="B354" t="str">
            <v>PLASTICOS TARJETAS DE CREDITO</v>
          </cell>
          <cell r="C354">
            <v>9556.2099999999991</v>
          </cell>
          <cell r="D354">
            <v>9556.2099999999991</v>
          </cell>
        </row>
        <row r="355">
          <cell r="A355">
            <v>7299030100</v>
          </cell>
          <cell r="B355" t="str">
            <v>PLASTICOS TARJETAS DE CREDITO</v>
          </cell>
          <cell r="C355">
            <v>9556.2099999999991</v>
          </cell>
          <cell r="D355">
            <v>9556.2099999999991</v>
          </cell>
        </row>
        <row r="356">
          <cell r="A356">
            <v>729999</v>
          </cell>
          <cell r="B356" t="str">
            <v>OTROS COSTOS</v>
          </cell>
          <cell r="C356">
            <v>5004.16</v>
          </cell>
          <cell r="D356">
            <v>5004.16</v>
          </cell>
        </row>
        <row r="357">
          <cell r="A357">
            <v>7299999700</v>
          </cell>
          <cell r="B357" t="str">
            <v>OTROS COSTOS</v>
          </cell>
          <cell r="C357">
            <v>5004.16</v>
          </cell>
          <cell r="D357">
            <v>5004.16</v>
          </cell>
        </row>
        <row r="358">
          <cell r="C358"/>
          <cell r="D358"/>
        </row>
        <row r="359">
          <cell r="B359" t="str">
            <v>TOTAL COSTOS</v>
          </cell>
          <cell r="C359">
            <v>3800719.83</v>
          </cell>
          <cell r="D359">
            <v>3800719.83</v>
          </cell>
        </row>
        <row r="360">
          <cell r="C360"/>
          <cell r="D360"/>
        </row>
        <row r="361">
          <cell r="A361">
            <v>81</v>
          </cell>
          <cell r="B361" t="str">
            <v>GASTOS DE ADMINISTRACION</v>
          </cell>
          <cell r="C361">
            <v>2725585.87</v>
          </cell>
          <cell r="D361">
            <v>2725585.87</v>
          </cell>
        </row>
        <row r="362">
          <cell r="A362">
            <v>811</v>
          </cell>
          <cell r="B362" t="str">
            <v>GASTOS DE FUNCIONARIOS Y EMPLEADOS</v>
          </cell>
          <cell r="C362">
            <v>965752.29</v>
          </cell>
          <cell r="D362">
            <v>965752.29</v>
          </cell>
        </row>
        <row r="363">
          <cell r="A363">
            <v>8110</v>
          </cell>
          <cell r="B363" t="str">
            <v>GASTOS DE FUNCIONARIOS Y EMPLEADOS</v>
          </cell>
          <cell r="C363">
            <v>965752.29</v>
          </cell>
          <cell r="D363">
            <v>965752.29</v>
          </cell>
        </row>
        <row r="364">
          <cell r="A364">
            <v>811001</v>
          </cell>
          <cell r="B364" t="str">
            <v>REMUNERACIONES</v>
          </cell>
          <cell r="C364">
            <v>411774.83</v>
          </cell>
          <cell r="D364">
            <v>411774.83</v>
          </cell>
        </row>
        <row r="365">
          <cell r="A365">
            <v>8110010100</v>
          </cell>
          <cell r="B365" t="str">
            <v>SALARIOS ORDINARIOS</v>
          </cell>
          <cell r="C365">
            <v>406310.1</v>
          </cell>
          <cell r="D365">
            <v>406310.1</v>
          </cell>
        </row>
        <row r="366">
          <cell r="A366">
            <v>8110010200</v>
          </cell>
          <cell r="B366" t="str">
            <v>SALARIOS EXTRAORDINARIOS</v>
          </cell>
          <cell r="C366">
            <v>5464.73</v>
          </cell>
          <cell r="D366">
            <v>5464.73</v>
          </cell>
        </row>
        <row r="367">
          <cell r="A367">
            <v>811002</v>
          </cell>
          <cell r="B367" t="str">
            <v>PRESTACIONES AL PERSONAL</v>
          </cell>
          <cell r="C367">
            <v>351450.68</v>
          </cell>
          <cell r="D367">
            <v>351450.68</v>
          </cell>
        </row>
        <row r="368">
          <cell r="A368">
            <v>8110020100</v>
          </cell>
          <cell r="B368" t="str">
            <v>AGUINALDOS</v>
          </cell>
          <cell r="C368">
            <v>39641.120000000003</v>
          </cell>
          <cell r="D368">
            <v>39641.120000000003</v>
          </cell>
        </row>
        <row r="369">
          <cell r="A369">
            <v>8110020200</v>
          </cell>
          <cell r="B369" t="str">
            <v>BONIFICACIONES</v>
          </cell>
          <cell r="C369">
            <v>65450.05</v>
          </cell>
          <cell r="D369">
            <v>65450.05</v>
          </cell>
        </row>
        <row r="370">
          <cell r="A370">
            <v>811002020001</v>
          </cell>
          <cell r="B370" t="str">
            <v>BONIFICACION SOBRE VACACIONES</v>
          </cell>
          <cell r="C370">
            <v>245.3</v>
          </cell>
          <cell r="D370">
            <v>245.3</v>
          </cell>
        </row>
        <row r="371">
          <cell r="A371">
            <v>8110020300</v>
          </cell>
          <cell r="B371" t="str">
            <v>GRATIFICACIONES</v>
          </cell>
          <cell r="C371">
            <v>55418.64</v>
          </cell>
          <cell r="D371">
            <v>55418.64</v>
          </cell>
        </row>
        <row r="372">
          <cell r="A372">
            <v>8110020400</v>
          </cell>
          <cell r="B372" t="str">
            <v>VACACIONES</v>
          </cell>
          <cell r="C372">
            <v>40021.25</v>
          </cell>
          <cell r="D372">
            <v>40021.25</v>
          </cell>
        </row>
        <row r="373">
          <cell r="A373">
            <v>811002040001</v>
          </cell>
          <cell r="B373" t="str">
            <v>VACACIONES ORDINARIAS</v>
          </cell>
          <cell r="C373">
            <v>40021.25</v>
          </cell>
          <cell r="D373">
            <v>40021.25</v>
          </cell>
        </row>
        <row r="374">
          <cell r="A374">
            <v>8110020500</v>
          </cell>
          <cell r="B374" t="str">
            <v>UNIFORMES</v>
          </cell>
          <cell r="C374">
            <v>1000</v>
          </cell>
          <cell r="D374">
            <v>1000</v>
          </cell>
        </row>
        <row r="375">
          <cell r="A375">
            <v>8110020600</v>
          </cell>
          <cell r="B375" t="str">
            <v>ISSS</v>
          </cell>
          <cell r="C375">
            <v>16513.46</v>
          </cell>
          <cell r="D375">
            <v>16513.46</v>
          </cell>
        </row>
        <row r="376">
          <cell r="A376">
            <v>811002060001</v>
          </cell>
          <cell r="B376" t="str">
            <v>SALUD</v>
          </cell>
          <cell r="C376">
            <v>16513.46</v>
          </cell>
          <cell r="D376">
            <v>16513.46</v>
          </cell>
        </row>
        <row r="377">
          <cell r="A377">
            <v>8110020700</v>
          </cell>
          <cell r="B377" t="str">
            <v>GASTOS MEDICOS</v>
          </cell>
          <cell r="C377">
            <v>3779.39</v>
          </cell>
          <cell r="D377">
            <v>3779.39</v>
          </cell>
        </row>
        <row r="378">
          <cell r="A378">
            <v>8110020900</v>
          </cell>
          <cell r="B378" t="str">
            <v>ATENCIONES Y RECREACIONES</v>
          </cell>
          <cell r="C378">
            <v>16166.4</v>
          </cell>
          <cell r="D378">
            <v>16166.4</v>
          </cell>
        </row>
        <row r="379">
          <cell r="A379">
            <v>811002090001</v>
          </cell>
          <cell r="B379" t="str">
            <v>ATENCIONES SOCIALES</v>
          </cell>
          <cell r="C379">
            <v>12898.74</v>
          </cell>
          <cell r="D379">
            <v>12898.74</v>
          </cell>
        </row>
        <row r="380">
          <cell r="A380">
            <v>811002090002</v>
          </cell>
          <cell r="B380" t="str">
            <v>ACTIVIDADES DEPORTIVAS, CULTURALES Y OTRAS</v>
          </cell>
          <cell r="C380">
            <v>3267.66</v>
          </cell>
          <cell r="D380">
            <v>3267.66</v>
          </cell>
        </row>
        <row r="381">
          <cell r="A381">
            <v>8110021000</v>
          </cell>
          <cell r="B381" t="str">
            <v>SEGUROS DE PERSONAS</v>
          </cell>
          <cell r="C381">
            <v>49161.3</v>
          </cell>
          <cell r="D381">
            <v>49161.3</v>
          </cell>
        </row>
        <row r="382">
          <cell r="A382">
            <v>811002100001</v>
          </cell>
          <cell r="B382" t="str">
            <v>DE VIDA</v>
          </cell>
          <cell r="C382">
            <v>14460.66</v>
          </cell>
          <cell r="D382">
            <v>14460.66</v>
          </cell>
        </row>
        <row r="383">
          <cell r="A383">
            <v>811002100002</v>
          </cell>
          <cell r="B383" t="str">
            <v>MEDICO HOSPITALARIO</v>
          </cell>
          <cell r="C383">
            <v>34700.639999999999</v>
          </cell>
          <cell r="D383">
            <v>34700.639999999999</v>
          </cell>
        </row>
        <row r="384">
          <cell r="A384">
            <v>8110021100</v>
          </cell>
          <cell r="B384" t="str">
            <v>FONDOS DE PENSIONES</v>
          </cell>
          <cell r="C384">
            <v>38334.19</v>
          </cell>
          <cell r="D384">
            <v>38334.19</v>
          </cell>
        </row>
        <row r="385">
          <cell r="A385">
            <v>811002110001</v>
          </cell>
          <cell r="B385" t="str">
            <v>CONFIA</v>
          </cell>
          <cell r="C385">
            <v>20003.28</v>
          </cell>
          <cell r="D385">
            <v>20003.28</v>
          </cell>
        </row>
        <row r="386">
          <cell r="A386">
            <v>811002110002</v>
          </cell>
          <cell r="B386" t="str">
            <v>CRECER</v>
          </cell>
          <cell r="C386">
            <v>18330.91</v>
          </cell>
          <cell r="D386">
            <v>18330.91</v>
          </cell>
        </row>
        <row r="387">
          <cell r="A387">
            <v>8110021200</v>
          </cell>
          <cell r="B387" t="str">
            <v>SEGUROS GENERALES</v>
          </cell>
          <cell r="C387">
            <v>3869.16</v>
          </cell>
          <cell r="D387">
            <v>3869.16</v>
          </cell>
        </row>
        <row r="388">
          <cell r="A388">
            <v>811002120001</v>
          </cell>
          <cell r="B388" t="str">
            <v>DE FIDELIDAD</v>
          </cell>
          <cell r="C388">
            <v>3869.16</v>
          </cell>
          <cell r="D388">
            <v>3869.16</v>
          </cell>
        </row>
        <row r="389">
          <cell r="A389">
            <v>8110021300</v>
          </cell>
          <cell r="B389" t="str">
            <v>INSAFORP</v>
          </cell>
          <cell r="C389">
            <v>1919.89</v>
          </cell>
          <cell r="D389">
            <v>1919.89</v>
          </cell>
        </row>
        <row r="390">
          <cell r="A390">
            <v>8110029900</v>
          </cell>
          <cell r="B390" t="str">
            <v>OTRAS PRESTACIONES AL PERSONAL</v>
          </cell>
          <cell r="C390">
            <v>20175.830000000002</v>
          </cell>
          <cell r="D390">
            <v>20175.830000000002</v>
          </cell>
        </row>
        <row r="391">
          <cell r="A391">
            <v>811002990001</v>
          </cell>
          <cell r="B391" t="str">
            <v>PRESTACION ALIMENTARIA</v>
          </cell>
          <cell r="C391">
            <v>11707.6</v>
          </cell>
          <cell r="D391">
            <v>11707.6</v>
          </cell>
        </row>
        <row r="392">
          <cell r="A392">
            <v>811002990002</v>
          </cell>
          <cell r="B392" t="str">
            <v>CAFE, AZUCAR Y ALIMENTACION</v>
          </cell>
          <cell r="C392">
            <v>4412.46</v>
          </cell>
          <cell r="D392">
            <v>4412.46</v>
          </cell>
        </row>
        <row r="393">
          <cell r="A393">
            <v>811002990003</v>
          </cell>
          <cell r="B393" t="str">
            <v>PRESTACION 25% I.S.S.S.</v>
          </cell>
          <cell r="C393">
            <v>546.66999999999996</v>
          </cell>
          <cell r="D393">
            <v>546.66999999999996</v>
          </cell>
        </row>
        <row r="394">
          <cell r="A394">
            <v>811002990006</v>
          </cell>
          <cell r="B394" t="str">
            <v>IPSFA</v>
          </cell>
          <cell r="C394">
            <v>109.1</v>
          </cell>
          <cell r="D394">
            <v>109.1</v>
          </cell>
        </row>
        <row r="395">
          <cell r="A395">
            <v>811002990099</v>
          </cell>
          <cell r="B395" t="str">
            <v>OTRAS</v>
          </cell>
          <cell r="C395">
            <v>3400</v>
          </cell>
          <cell r="D395">
            <v>3400</v>
          </cell>
        </row>
        <row r="396">
          <cell r="A396">
            <v>811003</v>
          </cell>
          <cell r="B396" t="str">
            <v>INDEMNIZACIONES Y PRESTACIONES POR RETIRO DEL PERSONAL</v>
          </cell>
          <cell r="C396">
            <v>45793.8</v>
          </cell>
          <cell r="D396">
            <v>45793.8</v>
          </cell>
        </row>
        <row r="397">
          <cell r="A397">
            <v>8110030100</v>
          </cell>
          <cell r="B397" t="str">
            <v>POR DESPIDO</v>
          </cell>
          <cell r="C397">
            <v>45793.8</v>
          </cell>
          <cell r="D397">
            <v>45793.8</v>
          </cell>
        </row>
        <row r="398">
          <cell r="A398">
            <v>811004</v>
          </cell>
          <cell r="B398" t="str">
            <v>GASTOS DEL DIRECTORIO</v>
          </cell>
          <cell r="C398">
            <v>112035.22</v>
          </cell>
          <cell r="D398">
            <v>112035.22</v>
          </cell>
        </row>
        <row r="399">
          <cell r="A399">
            <v>8110040100</v>
          </cell>
          <cell r="B399" t="str">
            <v>DIETAS</v>
          </cell>
          <cell r="C399">
            <v>88485</v>
          </cell>
          <cell r="D399">
            <v>88485</v>
          </cell>
        </row>
        <row r="400">
          <cell r="A400">
            <v>811004010001</v>
          </cell>
          <cell r="B400" t="str">
            <v>CONSEJO DIRECTIVO O JUNTA DIRECTIVA</v>
          </cell>
          <cell r="C400">
            <v>88485</v>
          </cell>
          <cell r="D400">
            <v>88485</v>
          </cell>
        </row>
        <row r="401">
          <cell r="A401">
            <v>8110040400</v>
          </cell>
          <cell r="B401" t="str">
            <v>OTRAS PRESTACIONES</v>
          </cell>
          <cell r="C401">
            <v>23550.22</v>
          </cell>
          <cell r="D401">
            <v>23550.22</v>
          </cell>
        </row>
        <row r="402">
          <cell r="A402">
            <v>811004040001</v>
          </cell>
          <cell r="B402" t="str">
            <v>ALIMENTACION</v>
          </cell>
          <cell r="C402">
            <v>1552.29</v>
          </cell>
          <cell r="D402">
            <v>1552.29</v>
          </cell>
        </row>
        <row r="403">
          <cell r="A403">
            <v>811004040003</v>
          </cell>
          <cell r="B403" t="str">
            <v>SEGURO DE VIDA</v>
          </cell>
          <cell r="C403">
            <v>7262.1</v>
          </cell>
          <cell r="D403">
            <v>7262.1</v>
          </cell>
        </row>
        <row r="404">
          <cell r="A404">
            <v>811004040005</v>
          </cell>
          <cell r="B404" t="str">
            <v>GASTOS DE VIAJE</v>
          </cell>
          <cell r="C404">
            <v>14352.08</v>
          </cell>
          <cell r="D404">
            <v>14352.08</v>
          </cell>
        </row>
        <row r="405">
          <cell r="A405">
            <v>811004040099</v>
          </cell>
          <cell r="B405" t="str">
            <v>OTRAS</v>
          </cell>
          <cell r="C405">
            <v>383.75</v>
          </cell>
          <cell r="D405">
            <v>383.75</v>
          </cell>
        </row>
        <row r="406">
          <cell r="A406">
            <v>811005</v>
          </cell>
          <cell r="B406" t="str">
            <v>OTROS GASTOS DE FUNCIONARIOS Y EMPLEADOS</v>
          </cell>
          <cell r="C406">
            <v>44697.760000000002</v>
          </cell>
          <cell r="D406">
            <v>44697.760000000002</v>
          </cell>
        </row>
        <row r="407">
          <cell r="A407">
            <v>8110050100</v>
          </cell>
          <cell r="B407" t="str">
            <v>CAPACITACION</v>
          </cell>
          <cell r="C407">
            <v>4781.53</v>
          </cell>
          <cell r="D407">
            <v>4781.53</v>
          </cell>
        </row>
        <row r="408">
          <cell r="A408">
            <v>811005010001</v>
          </cell>
          <cell r="B408" t="str">
            <v>INSTITUTOCIONAL</v>
          </cell>
          <cell r="C408">
            <v>2944.07</v>
          </cell>
          <cell r="D408">
            <v>2944.07</v>
          </cell>
        </row>
        <row r="409">
          <cell r="A409">
            <v>811005010002</v>
          </cell>
          <cell r="B409" t="str">
            <v>PROGRAMA DE BECAS A EMPLEADOS</v>
          </cell>
          <cell r="C409">
            <v>1837.46</v>
          </cell>
          <cell r="D409">
            <v>1837.46</v>
          </cell>
        </row>
        <row r="410">
          <cell r="A410">
            <v>8110050200</v>
          </cell>
          <cell r="B410" t="str">
            <v>GASTOS DE VIAJE</v>
          </cell>
          <cell r="C410">
            <v>560.41999999999996</v>
          </cell>
          <cell r="D410">
            <v>560.41999999999996</v>
          </cell>
        </row>
        <row r="411">
          <cell r="A411">
            <v>8110050400</v>
          </cell>
          <cell r="B411" t="str">
            <v>VIATICOS Y TRANSPORTE</v>
          </cell>
          <cell r="C411">
            <v>39355.81</v>
          </cell>
          <cell r="D411">
            <v>39355.81</v>
          </cell>
        </row>
        <row r="412">
          <cell r="A412">
            <v>811005040001</v>
          </cell>
          <cell r="B412" t="str">
            <v>VIATICOS</v>
          </cell>
          <cell r="C412">
            <v>4932.13</v>
          </cell>
          <cell r="D412">
            <v>4932.13</v>
          </cell>
        </row>
        <row r="413">
          <cell r="A413">
            <v>811005040002</v>
          </cell>
          <cell r="B413" t="str">
            <v>TRANSPORTE</v>
          </cell>
          <cell r="C413">
            <v>9285.6</v>
          </cell>
          <cell r="D413">
            <v>9285.6</v>
          </cell>
        </row>
        <row r="414">
          <cell r="A414">
            <v>811005040003</v>
          </cell>
          <cell r="B414" t="str">
            <v>KILOMETRAJE</v>
          </cell>
          <cell r="C414">
            <v>25138.080000000002</v>
          </cell>
          <cell r="D414">
            <v>25138.080000000002</v>
          </cell>
        </row>
        <row r="415">
          <cell r="A415">
            <v>812</v>
          </cell>
          <cell r="B415" t="str">
            <v>GASTOS GENERALES</v>
          </cell>
          <cell r="C415">
            <v>772271.79</v>
          </cell>
          <cell r="D415">
            <v>772271.79</v>
          </cell>
        </row>
        <row r="416">
          <cell r="A416">
            <v>8120</v>
          </cell>
          <cell r="B416" t="str">
            <v>GASTOS GENERALES</v>
          </cell>
          <cell r="C416">
            <v>772271.79</v>
          </cell>
          <cell r="D416">
            <v>772271.79</v>
          </cell>
        </row>
        <row r="417">
          <cell r="A417">
            <v>812001</v>
          </cell>
          <cell r="B417" t="str">
            <v>CONSUMO DE MATERIALES</v>
          </cell>
          <cell r="C417">
            <v>18463.12</v>
          </cell>
          <cell r="D417">
            <v>18463.12</v>
          </cell>
        </row>
        <row r="418">
          <cell r="A418">
            <v>8120010100</v>
          </cell>
          <cell r="B418" t="str">
            <v>COMBUSTIBLE Y LUBRICANTES</v>
          </cell>
          <cell r="C418">
            <v>2310.0500000000002</v>
          </cell>
          <cell r="D418">
            <v>2310.0500000000002</v>
          </cell>
        </row>
        <row r="419">
          <cell r="A419">
            <v>8120010200</v>
          </cell>
          <cell r="B419" t="str">
            <v>PAPELERIA Y UTILES</v>
          </cell>
          <cell r="C419">
            <v>9084.93</v>
          </cell>
          <cell r="D419">
            <v>9084.93</v>
          </cell>
        </row>
        <row r="420">
          <cell r="A420">
            <v>8120010300</v>
          </cell>
          <cell r="B420" t="str">
            <v>MATERIALES DE LIMPIEZA</v>
          </cell>
          <cell r="C420">
            <v>7068.14</v>
          </cell>
          <cell r="D420">
            <v>7068.14</v>
          </cell>
        </row>
        <row r="421">
          <cell r="A421">
            <v>812002</v>
          </cell>
          <cell r="B421" t="str">
            <v>REPARACION Y MANTENIMIENTO DE PROPIEDADES Y EQUIPO</v>
          </cell>
          <cell r="C421">
            <v>43025.9</v>
          </cell>
          <cell r="D421">
            <v>43025.9</v>
          </cell>
        </row>
        <row r="422">
          <cell r="A422">
            <v>8120020100</v>
          </cell>
          <cell r="B422" t="str">
            <v>EDIFICIOS PROPIOS</v>
          </cell>
          <cell r="C422">
            <v>29501.759999999998</v>
          </cell>
          <cell r="D422">
            <v>29501.759999999998</v>
          </cell>
        </row>
        <row r="423">
          <cell r="A423">
            <v>812002010001</v>
          </cell>
          <cell r="B423" t="str">
            <v>OFICINA CENTRAL</v>
          </cell>
          <cell r="C423">
            <v>16973.68</v>
          </cell>
          <cell r="D423">
            <v>16973.68</v>
          </cell>
        </row>
        <row r="424">
          <cell r="A424">
            <v>812002010002</v>
          </cell>
          <cell r="B424" t="str">
            <v>AGENCIAS</v>
          </cell>
          <cell r="C424">
            <v>5021.2</v>
          </cell>
          <cell r="D424">
            <v>5021.2</v>
          </cell>
        </row>
        <row r="425">
          <cell r="A425">
            <v>812002010003</v>
          </cell>
          <cell r="B425" t="str">
            <v>CENTRO RECREATIVO</v>
          </cell>
          <cell r="C425">
            <v>7506.88</v>
          </cell>
          <cell r="D425">
            <v>7506.88</v>
          </cell>
        </row>
        <row r="426">
          <cell r="A426">
            <v>8120020200</v>
          </cell>
          <cell r="B426" t="str">
            <v>EQUIPO DE COMPUTACION</v>
          </cell>
          <cell r="C426">
            <v>5543.2</v>
          </cell>
          <cell r="D426">
            <v>5543.2</v>
          </cell>
        </row>
        <row r="427">
          <cell r="A427">
            <v>8120020300</v>
          </cell>
          <cell r="B427" t="str">
            <v>VEHICULOS</v>
          </cell>
          <cell r="C427">
            <v>3755.53</v>
          </cell>
          <cell r="D427">
            <v>3755.53</v>
          </cell>
        </row>
        <row r="428">
          <cell r="A428">
            <v>8120020400</v>
          </cell>
          <cell r="B428" t="str">
            <v>MOBILIARIO Y EQUIPO DE OFICINA</v>
          </cell>
          <cell r="C428">
            <v>4225.41</v>
          </cell>
          <cell r="D428">
            <v>4225.41</v>
          </cell>
        </row>
        <row r="429">
          <cell r="A429">
            <v>812002040001</v>
          </cell>
          <cell r="B429" t="str">
            <v>MOBILIARIO</v>
          </cell>
          <cell r="C429">
            <v>66.67</v>
          </cell>
          <cell r="D429">
            <v>66.67</v>
          </cell>
        </row>
        <row r="430">
          <cell r="A430">
            <v>812002040002</v>
          </cell>
          <cell r="B430" t="str">
            <v>EQUIPO</v>
          </cell>
          <cell r="C430">
            <v>4158.74</v>
          </cell>
          <cell r="D430">
            <v>4158.74</v>
          </cell>
        </row>
        <row r="431">
          <cell r="A431">
            <v>81200204000202</v>
          </cell>
          <cell r="B431" t="str">
            <v>AIRE ACONDICIONADO</v>
          </cell>
          <cell r="C431">
            <v>2671.54</v>
          </cell>
          <cell r="D431">
            <v>2671.54</v>
          </cell>
        </row>
        <row r="432">
          <cell r="A432">
            <v>81200204000203</v>
          </cell>
          <cell r="B432" t="str">
            <v>PLANTA DE EMERGENCIA</v>
          </cell>
          <cell r="C432">
            <v>1487.2</v>
          </cell>
          <cell r="D432">
            <v>1487.2</v>
          </cell>
        </row>
        <row r="433">
          <cell r="A433">
            <v>812003</v>
          </cell>
          <cell r="B433" t="str">
            <v>SERVICIOS PUBLICOS E IMPUESTOS</v>
          </cell>
          <cell r="C433">
            <v>143322.63</v>
          </cell>
          <cell r="D433">
            <v>143322.63</v>
          </cell>
        </row>
        <row r="434">
          <cell r="A434">
            <v>8120030100</v>
          </cell>
          <cell r="B434" t="str">
            <v>COMUNICACIONES</v>
          </cell>
          <cell r="C434">
            <v>13928.47</v>
          </cell>
          <cell r="D434">
            <v>13928.47</v>
          </cell>
        </row>
        <row r="435">
          <cell r="A435">
            <v>8120030200</v>
          </cell>
          <cell r="B435" t="str">
            <v>ENERGIA ELECTRICA</v>
          </cell>
          <cell r="C435">
            <v>25410.66</v>
          </cell>
          <cell r="D435">
            <v>25410.66</v>
          </cell>
        </row>
        <row r="436">
          <cell r="A436">
            <v>8120030300</v>
          </cell>
          <cell r="B436" t="str">
            <v>AGUA POTABLE</v>
          </cell>
          <cell r="C436">
            <v>5755.05</v>
          </cell>
          <cell r="D436">
            <v>5755.05</v>
          </cell>
        </row>
        <row r="437">
          <cell r="A437">
            <v>8120030400</v>
          </cell>
          <cell r="B437" t="str">
            <v>GASTO POR PROPORCIONALIDAD DE IVA</v>
          </cell>
          <cell r="C437">
            <v>85357.31</v>
          </cell>
          <cell r="D437">
            <v>85357.31</v>
          </cell>
        </row>
        <row r="438">
          <cell r="A438">
            <v>8120030500</v>
          </cell>
          <cell r="B438" t="str">
            <v>CONTRIBUCIONES MUNICIPALES</v>
          </cell>
          <cell r="C438">
            <v>8311.76</v>
          </cell>
          <cell r="D438">
            <v>8311.76</v>
          </cell>
        </row>
        <row r="439">
          <cell r="A439">
            <v>8120039700</v>
          </cell>
          <cell r="B439" t="str">
            <v>OTROS</v>
          </cell>
          <cell r="C439">
            <v>4559.38</v>
          </cell>
          <cell r="D439">
            <v>4559.38</v>
          </cell>
        </row>
        <row r="440">
          <cell r="A440">
            <v>812003970001</v>
          </cell>
          <cell r="B440" t="str">
            <v>OTROS IMPUESTOS</v>
          </cell>
          <cell r="C440">
            <v>4559.38</v>
          </cell>
          <cell r="D440">
            <v>4559.38</v>
          </cell>
        </row>
        <row r="441">
          <cell r="A441">
            <v>81200397000101</v>
          </cell>
          <cell r="B441" t="str">
            <v>FOVIAL</v>
          </cell>
          <cell r="C441">
            <v>458.62</v>
          </cell>
          <cell r="D441">
            <v>458.62</v>
          </cell>
        </row>
        <row r="442">
          <cell r="A442">
            <v>81200397000102</v>
          </cell>
          <cell r="B442" t="str">
            <v>DERECHOS DE REGISTRO DE COMERCIO</v>
          </cell>
          <cell r="C442">
            <v>2455.7600000000002</v>
          </cell>
          <cell r="D442">
            <v>2455.7600000000002</v>
          </cell>
        </row>
        <row r="443">
          <cell r="A443">
            <v>81200397000199</v>
          </cell>
          <cell r="B443" t="str">
            <v>OTROS</v>
          </cell>
          <cell r="C443">
            <v>1645</v>
          </cell>
          <cell r="D443">
            <v>1645</v>
          </cell>
        </row>
        <row r="444">
          <cell r="A444">
            <v>812004</v>
          </cell>
          <cell r="B444" t="str">
            <v>PUBLICIDAD Y PROMOCION</v>
          </cell>
          <cell r="C444">
            <v>84478.16</v>
          </cell>
          <cell r="D444">
            <v>84478.16</v>
          </cell>
        </row>
        <row r="445">
          <cell r="A445">
            <v>8120040100</v>
          </cell>
          <cell r="B445" t="str">
            <v>TELEVISION</v>
          </cell>
          <cell r="C445">
            <v>8000</v>
          </cell>
          <cell r="D445">
            <v>8000</v>
          </cell>
        </row>
        <row r="446">
          <cell r="A446">
            <v>8120040200</v>
          </cell>
          <cell r="B446" t="str">
            <v>RADIO</v>
          </cell>
          <cell r="C446">
            <v>15491.68</v>
          </cell>
          <cell r="D446">
            <v>15491.68</v>
          </cell>
        </row>
        <row r="447">
          <cell r="A447">
            <v>8120040300</v>
          </cell>
          <cell r="B447" t="str">
            <v>PRENSA ESCRITA</v>
          </cell>
          <cell r="C447">
            <v>10863.82</v>
          </cell>
          <cell r="D447">
            <v>10863.82</v>
          </cell>
        </row>
        <row r="448">
          <cell r="A448">
            <v>8120040400</v>
          </cell>
          <cell r="B448" t="str">
            <v>OTROS MEDIOS</v>
          </cell>
          <cell r="C448">
            <v>44122.66</v>
          </cell>
          <cell r="D448">
            <v>44122.66</v>
          </cell>
        </row>
        <row r="449">
          <cell r="A449">
            <v>812004040001</v>
          </cell>
          <cell r="B449" t="str">
            <v>OTTROS MEDIOS</v>
          </cell>
          <cell r="C449">
            <v>44122.66</v>
          </cell>
          <cell r="D449">
            <v>44122.66</v>
          </cell>
        </row>
        <row r="450">
          <cell r="A450">
            <v>8120040600</v>
          </cell>
          <cell r="B450" t="str">
            <v>GASTOS DE REPRESENTACION</v>
          </cell>
          <cell r="C450">
            <v>6000</v>
          </cell>
          <cell r="D450">
            <v>6000</v>
          </cell>
        </row>
        <row r="451">
          <cell r="A451">
            <v>812006</v>
          </cell>
          <cell r="B451" t="str">
            <v>SEGUROS</v>
          </cell>
          <cell r="C451">
            <v>15683.32</v>
          </cell>
          <cell r="D451">
            <v>15683.32</v>
          </cell>
        </row>
        <row r="452">
          <cell r="A452">
            <v>8120060100</v>
          </cell>
          <cell r="B452" t="str">
            <v>SOBRE ACTIVOS FIJOS</v>
          </cell>
          <cell r="C452">
            <v>14075.72</v>
          </cell>
          <cell r="D452">
            <v>14075.72</v>
          </cell>
        </row>
        <row r="453">
          <cell r="A453">
            <v>812006010001</v>
          </cell>
          <cell r="B453" t="str">
            <v>EDIFICIOS</v>
          </cell>
          <cell r="C453">
            <v>8182.88</v>
          </cell>
          <cell r="D453">
            <v>8182.88</v>
          </cell>
        </row>
        <row r="454">
          <cell r="A454">
            <v>812006010002</v>
          </cell>
          <cell r="B454" t="str">
            <v>EQUIPO DE OFICINA</v>
          </cell>
          <cell r="C454">
            <v>910.82</v>
          </cell>
          <cell r="D454">
            <v>910.82</v>
          </cell>
        </row>
        <row r="455">
          <cell r="A455">
            <v>812006010003</v>
          </cell>
          <cell r="B455" t="str">
            <v>MOBILIARIO</v>
          </cell>
          <cell r="C455">
            <v>499.28</v>
          </cell>
          <cell r="D455">
            <v>499.28</v>
          </cell>
        </row>
        <row r="456">
          <cell r="A456">
            <v>812006010004</v>
          </cell>
          <cell r="B456" t="str">
            <v>VEHICULOS</v>
          </cell>
          <cell r="C456">
            <v>4312.1000000000004</v>
          </cell>
          <cell r="D456">
            <v>4312.1000000000004</v>
          </cell>
        </row>
        <row r="457">
          <cell r="A457">
            <v>812006010005</v>
          </cell>
          <cell r="B457" t="str">
            <v>MAQUINARIA, EQUIPO Y HERRAMIENTAS</v>
          </cell>
          <cell r="C457">
            <v>170.64</v>
          </cell>
          <cell r="D457">
            <v>170.64</v>
          </cell>
        </row>
        <row r="458">
          <cell r="A458">
            <v>8120060200</v>
          </cell>
          <cell r="B458" t="str">
            <v>SOBRE RIESGOS BANCARIOS</v>
          </cell>
          <cell r="C458">
            <v>1607.6</v>
          </cell>
          <cell r="D458">
            <v>1607.6</v>
          </cell>
        </row>
        <row r="459">
          <cell r="A459">
            <v>812007</v>
          </cell>
          <cell r="B459" t="str">
            <v>HONORARIOS PROFESIONALES</v>
          </cell>
          <cell r="C459">
            <v>46899.67</v>
          </cell>
          <cell r="D459">
            <v>46899.67</v>
          </cell>
        </row>
        <row r="460">
          <cell r="A460">
            <v>8120070100</v>
          </cell>
          <cell r="B460" t="str">
            <v>AUDITORES</v>
          </cell>
          <cell r="C460">
            <v>9166.66</v>
          </cell>
          <cell r="D460">
            <v>9166.66</v>
          </cell>
        </row>
        <row r="461">
          <cell r="A461">
            <v>812007010001</v>
          </cell>
          <cell r="B461" t="str">
            <v>AUDITORA EXTERNA</v>
          </cell>
          <cell r="C461">
            <v>7500</v>
          </cell>
          <cell r="D461">
            <v>7500</v>
          </cell>
        </row>
        <row r="462">
          <cell r="A462">
            <v>812007010002</v>
          </cell>
          <cell r="B462" t="str">
            <v>AUDITORIA FISCAL</v>
          </cell>
          <cell r="C462">
            <v>1666.66</v>
          </cell>
          <cell r="D462">
            <v>1666.66</v>
          </cell>
        </row>
        <row r="463">
          <cell r="A463">
            <v>8120070200</v>
          </cell>
          <cell r="B463" t="str">
            <v>ABOGADOS</v>
          </cell>
          <cell r="C463">
            <v>15600</v>
          </cell>
          <cell r="D463">
            <v>15600</v>
          </cell>
        </row>
        <row r="464">
          <cell r="A464">
            <v>8120070300</v>
          </cell>
          <cell r="B464" t="str">
            <v>CONSULTORIAS</v>
          </cell>
          <cell r="C464">
            <v>8845</v>
          </cell>
          <cell r="D464">
            <v>8845</v>
          </cell>
        </row>
        <row r="465">
          <cell r="A465">
            <v>8120079700</v>
          </cell>
          <cell r="B465" t="str">
            <v>OTROS</v>
          </cell>
          <cell r="C465">
            <v>13288.01</v>
          </cell>
          <cell r="D465">
            <v>13288.01</v>
          </cell>
        </row>
        <row r="466">
          <cell r="A466">
            <v>812008</v>
          </cell>
          <cell r="B466" t="str">
            <v>SUPERINTENDENCIA DEL SISTEMA FINANCIERO</v>
          </cell>
          <cell r="C466">
            <v>44047.86</v>
          </cell>
          <cell r="D466">
            <v>44047.86</v>
          </cell>
        </row>
        <row r="467">
          <cell r="A467">
            <v>8120080100</v>
          </cell>
          <cell r="B467" t="str">
            <v>CUOTA OBLIGATORIA</v>
          </cell>
          <cell r="C467">
            <v>44047.86</v>
          </cell>
          <cell r="D467">
            <v>44047.86</v>
          </cell>
        </row>
        <row r="468">
          <cell r="A468">
            <v>812010</v>
          </cell>
          <cell r="B468" t="str">
            <v>SERVICIOS TECNICOS</v>
          </cell>
          <cell r="C468">
            <v>67702.44</v>
          </cell>
          <cell r="D468">
            <v>67702.44</v>
          </cell>
        </row>
        <row r="469">
          <cell r="A469">
            <v>8120100800</v>
          </cell>
          <cell r="B469" t="str">
            <v>INFORMATICA</v>
          </cell>
          <cell r="C469">
            <v>67702.44</v>
          </cell>
          <cell r="D469">
            <v>67702.44</v>
          </cell>
        </row>
        <row r="470">
          <cell r="A470">
            <v>812099</v>
          </cell>
          <cell r="B470" t="str">
            <v>OTROS GASTOS GENERALES</v>
          </cell>
          <cell r="C470">
            <v>308648.69</v>
          </cell>
          <cell r="D470">
            <v>308648.69</v>
          </cell>
        </row>
        <row r="471">
          <cell r="A471">
            <v>8120990100</v>
          </cell>
          <cell r="B471" t="str">
            <v>SERVICIOS DE SEGURIDAD</v>
          </cell>
          <cell r="C471">
            <v>40179.64</v>
          </cell>
          <cell r="D471">
            <v>40179.64</v>
          </cell>
        </row>
        <row r="472">
          <cell r="A472">
            <v>8120990200</v>
          </cell>
          <cell r="B472" t="str">
            <v>SUSCRIPCIONES</v>
          </cell>
          <cell r="C472">
            <v>1629.14</v>
          </cell>
          <cell r="D472">
            <v>1629.14</v>
          </cell>
        </row>
        <row r="473">
          <cell r="A473">
            <v>8120990300</v>
          </cell>
          <cell r="B473" t="str">
            <v>CONTRIBUCIONES</v>
          </cell>
          <cell r="C473">
            <v>115792.45</v>
          </cell>
          <cell r="D473">
            <v>115792.45</v>
          </cell>
        </row>
        <row r="474">
          <cell r="A474">
            <v>812099030002</v>
          </cell>
          <cell r="B474" t="str">
            <v>PROGRAMA DE BECAS DEL SISTEMA</v>
          </cell>
          <cell r="C474">
            <v>917</v>
          </cell>
          <cell r="D474">
            <v>917</v>
          </cell>
        </row>
        <row r="475">
          <cell r="A475">
            <v>812099030005</v>
          </cell>
          <cell r="B475" t="str">
            <v>OTRAS INSTITUCIONES</v>
          </cell>
          <cell r="C475">
            <v>114875.45</v>
          </cell>
          <cell r="D475">
            <v>114875.45</v>
          </cell>
        </row>
        <row r="476">
          <cell r="A476">
            <v>8120990400</v>
          </cell>
          <cell r="B476" t="str">
            <v>PUBLICACIONES Y CONVOCATORIAS</v>
          </cell>
          <cell r="C476">
            <v>2526.2399999999998</v>
          </cell>
          <cell r="D476">
            <v>2526.2399999999998</v>
          </cell>
        </row>
        <row r="477">
          <cell r="A477">
            <v>8120999900</v>
          </cell>
          <cell r="B477" t="str">
            <v>OTROS</v>
          </cell>
          <cell r="C477">
            <v>148521.22</v>
          </cell>
          <cell r="D477">
            <v>148521.22</v>
          </cell>
        </row>
        <row r="478">
          <cell r="A478">
            <v>812099990001</v>
          </cell>
          <cell r="B478" t="str">
            <v>SERVICIOS DE LIMPIEZA Y MENSAJERIA</v>
          </cell>
          <cell r="C478">
            <v>18398.11</v>
          </cell>
          <cell r="D478">
            <v>18398.11</v>
          </cell>
        </row>
        <row r="479">
          <cell r="A479">
            <v>812099990002</v>
          </cell>
          <cell r="B479" t="str">
            <v>MEMBRESIA</v>
          </cell>
          <cell r="C479">
            <v>2108.7199999999998</v>
          </cell>
          <cell r="D479">
            <v>2108.7199999999998</v>
          </cell>
        </row>
        <row r="480">
          <cell r="A480">
            <v>812099990003</v>
          </cell>
          <cell r="B480" t="str">
            <v>ASAMBLEA GENERAL DE ACCIONISTAS</v>
          </cell>
          <cell r="C480">
            <v>33.6</v>
          </cell>
          <cell r="D480">
            <v>33.6</v>
          </cell>
        </row>
        <row r="481">
          <cell r="A481">
            <v>812099990004</v>
          </cell>
          <cell r="B481" t="str">
            <v>ATENCION A COOPERATIVAS SOCIAS</v>
          </cell>
          <cell r="C481">
            <v>3251.16</v>
          </cell>
          <cell r="D481">
            <v>3251.16</v>
          </cell>
        </row>
        <row r="482">
          <cell r="A482">
            <v>812099990005</v>
          </cell>
          <cell r="B482" t="str">
            <v>EVENTOS INSTITUCIONALES</v>
          </cell>
          <cell r="C482">
            <v>2928.34</v>
          </cell>
          <cell r="D482">
            <v>2928.34</v>
          </cell>
        </row>
        <row r="483">
          <cell r="A483">
            <v>812099990008</v>
          </cell>
          <cell r="B483" t="str">
            <v>DIETAS A COMITES DE APOYO AL CONSEJO DIRECTIVO</v>
          </cell>
          <cell r="C483">
            <v>800</v>
          </cell>
          <cell r="D483">
            <v>800</v>
          </cell>
        </row>
        <row r="484">
          <cell r="A484">
            <v>812099990010</v>
          </cell>
          <cell r="B484" t="str">
            <v>SERVICIOS DE PERSONAL OUTSOURCING</v>
          </cell>
          <cell r="C484">
            <v>150</v>
          </cell>
          <cell r="D484">
            <v>150</v>
          </cell>
        </row>
        <row r="485">
          <cell r="A485">
            <v>812099990011</v>
          </cell>
          <cell r="B485" t="str">
            <v>CUENTA CORRIENTE</v>
          </cell>
          <cell r="C485">
            <v>75739.67</v>
          </cell>
          <cell r="D485">
            <v>75739.67</v>
          </cell>
        </row>
        <row r="486">
          <cell r="A486">
            <v>812099990012</v>
          </cell>
          <cell r="B486" t="str">
            <v>ACTIVOS VARIOS</v>
          </cell>
          <cell r="C486">
            <v>2012.94</v>
          </cell>
          <cell r="D486">
            <v>2012.94</v>
          </cell>
        </row>
        <row r="487">
          <cell r="A487">
            <v>812099990099</v>
          </cell>
          <cell r="B487" t="str">
            <v>OTROS</v>
          </cell>
          <cell r="C487">
            <v>43098.68</v>
          </cell>
          <cell r="D487">
            <v>43098.68</v>
          </cell>
        </row>
        <row r="488">
          <cell r="A488">
            <v>81209999009999</v>
          </cell>
          <cell r="B488" t="str">
            <v>OTROS</v>
          </cell>
          <cell r="C488">
            <v>43098.68</v>
          </cell>
          <cell r="D488">
            <v>43098.68</v>
          </cell>
        </row>
        <row r="489">
          <cell r="A489">
            <v>8120999900999900</v>
          </cell>
          <cell r="B489" t="str">
            <v>OTROS</v>
          </cell>
          <cell r="C489">
            <v>43098.68</v>
          </cell>
          <cell r="D489">
            <v>43098.68</v>
          </cell>
        </row>
        <row r="490">
          <cell r="A490">
            <v>813</v>
          </cell>
          <cell r="B490" t="str">
            <v>DEPRECIACIONES Y AMORTIZACIONES</v>
          </cell>
          <cell r="C490">
            <v>126470.01</v>
          </cell>
          <cell r="D490">
            <v>126470.01</v>
          </cell>
        </row>
        <row r="491">
          <cell r="A491">
            <v>8130</v>
          </cell>
          <cell r="B491" t="str">
            <v>DEPRECIACIONES Y AMORTIZACIONES</v>
          </cell>
          <cell r="C491">
            <v>126470.01</v>
          </cell>
          <cell r="D491">
            <v>126470.01</v>
          </cell>
        </row>
        <row r="492">
          <cell r="A492">
            <v>813001</v>
          </cell>
          <cell r="B492" t="str">
            <v>DEPRECIACIONES</v>
          </cell>
          <cell r="C492">
            <v>85149.37</v>
          </cell>
          <cell r="D492">
            <v>85149.37</v>
          </cell>
        </row>
        <row r="493">
          <cell r="A493">
            <v>8130010100</v>
          </cell>
          <cell r="B493" t="str">
            <v>BIENES MUEBLES</v>
          </cell>
          <cell r="C493">
            <v>43031.31</v>
          </cell>
          <cell r="D493">
            <v>43031.31</v>
          </cell>
        </row>
        <row r="494">
          <cell r="A494">
            <v>813001010001</v>
          </cell>
          <cell r="B494" t="str">
            <v>VALOR DE ADQUISICION</v>
          </cell>
          <cell r="C494">
            <v>43031.31</v>
          </cell>
          <cell r="D494">
            <v>43031.31</v>
          </cell>
        </row>
        <row r="495">
          <cell r="A495">
            <v>81300101000101</v>
          </cell>
          <cell r="B495" t="str">
            <v>EQUIPO DE COMPUTACION</v>
          </cell>
          <cell r="C495">
            <v>15090.98</v>
          </cell>
          <cell r="D495">
            <v>15090.98</v>
          </cell>
        </row>
        <row r="496">
          <cell r="A496">
            <v>81300101000102</v>
          </cell>
          <cell r="B496" t="str">
            <v>EQUIPO DE OFICINA</v>
          </cell>
          <cell r="C496">
            <v>1900.44</v>
          </cell>
          <cell r="D496">
            <v>1900.44</v>
          </cell>
        </row>
        <row r="497">
          <cell r="A497">
            <v>81300101000103</v>
          </cell>
          <cell r="B497" t="str">
            <v>MOBILIARIO</v>
          </cell>
          <cell r="C497">
            <v>9517.49</v>
          </cell>
          <cell r="D497">
            <v>9517.49</v>
          </cell>
        </row>
        <row r="498">
          <cell r="A498">
            <v>81300101000104</v>
          </cell>
          <cell r="B498" t="str">
            <v>VEHICULOS</v>
          </cell>
          <cell r="C498">
            <v>5162.8900000000003</v>
          </cell>
          <cell r="D498">
            <v>5162.8900000000003</v>
          </cell>
        </row>
        <row r="499">
          <cell r="A499">
            <v>81300101000105</v>
          </cell>
          <cell r="B499" t="str">
            <v>MAQUINARIA, EQUIPO Y HERRAMIENTAS</v>
          </cell>
          <cell r="C499">
            <v>11359.51</v>
          </cell>
          <cell r="D499">
            <v>11359.51</v>
          </cell>
        </row>
        <row r="500">
          <cell r="A500">
            <v>8130010200</v>
          </cell>
          <cell r="B500" t="str">
            <v>BIENES INMUEBLES</v>
          </cell>
          <cell r="C500">
            <v>42118.06</v>
          </cell>
          <cell r="D500">
            <v>42118.06</v>
          </cell>
        </row>
        <row r="501">
          <cell r="A501">
            <v>813001020001</v>
          </cell>
          <cell r="B501" t="str">
            <v>EDIFICACIONES</v>
          </cell>
          <cell r="C501">
            <v>42118.06</v>
          </cell>
          <cell r="D501">
            <v>42118.06</v>
          </cell>
        </row>
        <row r="502">
          <cell r="A502">
            <v>81300102000101</v>
          </cell>
          <cell r="B502" t="str">
            <v>EDIFICACIONES - VALOR DE ADQUISICION</v>
          </cell>
          <cell r="C502">
            <v>35618.620000000003</v>
          </cell>
          <cell r="D502">
            <v>35618.620000000003</v>
          </cell>
        </row>
        <row r="503">
          <cell r="A503">
            <v>81300102000102</v>
          </cell>
          <cell r="B503" t="str">
            <v>EDIFICACIONES - REVALUO</v>
          </cell>
          <cell r="C503">
            <v>6499.44</v>
          </cell>
          <cell r="D503">
            <v>6499.44</v>
          </cell>
        </row>
        <row r="504">
          <cell r="A504">
            <v>813002</v>
          </cell>
          <cell r="B504" t="str">
            <v>AMORTIZACIONES</v>
          </cell>
          <cell r="C504">
            <v>41320.639999999999</v>
          </cell>
          <cell r="D504">
            <v>41320.639999999999</v>
          </cell>
        </row>
        <row r="505">
          <cell r="A505">
            <v>8130020200</v>
          </cell>
          <cell r="B505" t="str">
            <v>PROGRAMAS INFORMATICOS</v>
          </cell>
          <cell r="C505">
            <v>38274.720000000001</v>
          </cell>
          <cell r="D505">
            <v>38274.720000000001</v>
          </cell>
        </row>
        <row r="506">
          <cell r="A506">
            <v>8130029700</v>
          </cell>
          <cell r="B506" t="str">
            <v>OTROS</v>
          </cell>
          <cell r="C506">
            <v>3045.92</v>
          </cell>
          <cell r="D506">
            <v>3045.92</v>
          </cell>
        </row>
        <row r="507">
          <cell r="A507">
            <v>813002970002</v>
          </cell>
          <cell r="B507" t="str">
            <v>INMUEBLES</v>
          </cell>
          <cell r="C507">
            <v>3045.92</v>
          </cell>
          <cell r="D507">
            <v>3045.92</v>
          </cell>
        </row>
        <row r="508">
          <cell r="A508">
            <v>815</v>
          </cell>
          <cell r="B508" t="str">
            <v>IMPUESTO SOBRE LAS GANANCIAS</v>
          </cell>
          <cell r="C508">
            <v>861091.78</v>
          </cell>
          <cell r="D508">
            <v>861091.78</v>
          </cell>
        </row>
        <row r="509">
          <cell r="A509">
            <v>8150</v>
          </cell>
          <cell r="B509" t="str">
            <v>GASTO POR IMPUESTO SOBRE LAS GANANCIAS</v>
          </cell>
          <cell r="C509">
            <v>861091.78</v>
          </cell>
          <cell r="D509">
            <v>861091.78</v>
          </cell>
        </row>
        <row r="510">
          <cell r="A510">
            <v>815001</v>
          </cell>
          <cell r="B510" t="str">
            <v>IMPUESTO SOBRE LA GANANCIA CORRIENTE</v>
          </cell>
          <cell r="C510">
            <v>861091.78</v>
          </cell>
          <cell r="D510">
            <v>861091.78</v>
          </cell>
        </row>
        <row r="511">
          <cell r="A511">
            <v>8150010100</v>
          </cell>
          <cell r="B511" t="str">
            <v>IMPUESTO SOBRE LA GANANCIA CORRIENTE</v>
          </cell>
          <cell r="C511">
            <v>861091.78</v>
          </cell>
          <cell r="D511">
            <v>861091.78</v>
          </cell>
        </row>
        <row r="512">
          <cell r="C512"/>
          <cell r="D512"/>
        </row>
        <row r="513">
          <cell r="B513" t="str">
            <v>TOTAL GASTOS</v>
          </cell>
          <cell r="C513">
            <v>2725585.87</v>
          </cell>
          <cell r="D513">
            <v>2725585.87</v>
          </cell>
        </row>
        <row r="514">
          <cell r="C514"/>
          <cell r="D514"/>
        </row>
        <row r="515">
          <cell r="B515" t="str">
            <v>TOTAL CUENTAS DEUDORAS</v>
          </cell>
          <cell r="C515">
            <v>612705809.89999998</v>
          </cell>
          <cell r="D515">
            <v>612705809.89999998</v>
          </cell>
        </row>
        <row r="516">
          <cell r="C516"/>
          <cell r="D516"/>
        </row>
        <row r="517">
          <cell r="B517" t="str">
            <v>CUENTAS ACREEDORAS</v>
          </cell>
          <cell r="C517">
            <v>0</v>
          </cell>
          <cell r="D517">
            <v>0</v>
          </cell>
        </row>
        <row r="518">
          <cell r="A518">
            <v>21</v>
          </cell>
          <cell r="B518" t="str">
            <v>PASIVOS</v>
          </cell>
          <cell r="C518">
            <v>-159628998.05000001</v>
          </cell>
          <cell r="D518">
            <v>-159628998.05000001</v>
          </cell>
        </row>
        <row r="519">
          <cell r="A519">
            <v>211</v>
          </cell>
          <cell r="B519" t="str">
            <v>PASIVOS FINANCIEROS A COSTO AMORTIZADO</v>
          </cell>
          <cell r="C519">
            <v>-154137429.19999999</v>
          </cell>
          <cell r="D519">
            <v>-154137429.19999999</v>
          </cell>
        </row>
        <row r="520">
          <cell r="A520">
            <v>2110</v>
          </cell>
          <cell r="B520" t="str">
            <v>DEPOSITOS A LA VISTA</v>
          </cell>
          <cell r="C520">
            <v>-31870475.829999998</v>
          </cell>
          <cell r="D520">
            <v>-31870475.829999998</v>
          </cell>
        </row>
        <row r="521">
          <cell r="A521">
            <v>211001</v>
          </cell>
          <cell r="B521" t="str">
            <v>DEPOSITOS EN CUENTA CORRIENTE</v>
          </cell>
          <cell r="C521">
            <v>-31870475.829999998</v>
          </cell>
          <cell r="D521">
            <v>-31870475.829999998</v>
          </cell>
        </row>
        <row r="522">
          <cell r="A522">
            <v>2110010601</v>
          </cell>
          <cell r="B522" t="str">
            <v>OTRAS ENTIDADES DEL SISTEMA FINANCIERO - ML</v>
          </cell>
          <cell r="C522">
            <v>-31870475.829999998</v>
          </cell>
          <cell r="D522">
            <v>-31870475.829999998</v>
          </cell>
        </row>
        <row r="523">
          <cell r="A523">
            <v>2111</v>
          </cell>
          <cell r="B523" t="str">
            <v>DEPOSITOS PACTADOS HASTA UN ANO PLAZO</v>
          </cell>
          <cell r="C523">
            <v>-3000000</v>
          </cell>
          <cell r="D523">
            <v>-3000000</v>
          </cell>
        </row>
        <row r="524">
          <cell r="A524">
            <v>211102</v>
          </cell>
          <cell r="B524" t="str">
            <v>DEPOSITOS A 30 DIAS PLAZO</v>
          </cell>
          <cell r="C524">
            <v>-3000000</v>
          </cell>
          <cell r="D524">
            <v>-3000000</v>
          </cell>
        </row>
        <row r="525">
          <cell r="A525">
            <v>2111020601</v>
          </cell>
          <cell r="B525" t="str">
            <v>OTRAS ENTIDADES DEL SISTEMA FINANCIERO - ML</v>
          </cell>
          <cell r="C525">
            <v>-3000000</v>
          </cell>
          <cell r="D525">
            <v>-3000000</v>
          </cell>
        </row>
        <row r="526">
          <cell r="A526">
            <v>2116</v>
          </cell>
          <cell r="B526" t="str">
            <v>PRESTAMOS PACTADOS HASTA UN ANO PLAZO</v>
          </cell>
          <cell r="C526">
            <v>-17468614.760000002</v>
          </cell>
          <cell r="D526">
            <v>-17468614.760000002</v>
          </cell>
        </row>
        <row r="527">
          <cell r="A527">
            <v>211606</v>
          </cell>
          <cell r="B527" t="str">
            <v>ADEUDADO A OTRAS ENTIDADES DEL SISTEMA FINANCIERO</v>
          </cell>
          <cell r="C527">
            <v>-17468614.760000002</v>
          </cell>
          <cell r="D527">
            <v>-17468614.760000002</v>
          </cell>
        </row>
        <row r="528">
          <cell r="A528">
            <v>2116060901</v>
          </cell>
          <cell r="B528" t="str">
            <v>BANCOS - ML</v>
          </cell>
          <cell r="C528">
            <v>-17425000</v>
          </cell>
          <cell r="D528">
            <v>-17425000</v>
          </cell>
        </row>
        <row r="529">
          <cell r="A529">
            <v>2116069901</v>
          </cell>
          <cell r="B529" t="str">
            <v>INTERESES Y OTROS POR PAGAR - ML</v>
          </cell>
          <cell r="C529">
            <v>-43614.76</v>
          </cell>
          <cell r="D529">
            <v>-43614.76</v>
          </cell>
        </row>
        <row r="530">
          <cell r="A530">
            <v>211606990109</v>
          </cell>
          <cell r="B530" t="str">
            <v>BANCOS - ML</v>
          </cell>
          <cell r="C530">
            <v>-43614.76</v>
          </cell>
          <cell r="D530">
            <v>-43614.76</v>
          </cell>
        </row>
        <row r="531">
          <cell r="A531">
            <v>2117</v>
          </cell>
          <cell r="B531" t="str">
            <v>PRESTAMOS PACTADOS A MAS DE UN ANO PLAZO</v>
          </cell>
          <cell r="C531">
            <v>-21718.91</v>
          </cell>
          <cell r="D531">
            <v>-21718.91</v>
          </cell>
        </row>
        <row r="532">
          <cell r="A532">
            <v>211707</v>
          </cell>
          <cell r="B532" t="str">
            <v>ADEUDADO A BANDESAL PARA PRESTAR A TERCEROS</v>
          </cell>
          <cell r="C532">
            <v>-21718.91</v>
          </cell>
          <cell r="D532">
            <v>-21718.91</v>
          </cell>
        </row>
        <row r="533">
          <cell r="A533">
            <v>2117070101</v>
          </cell>
          <cell r="B533" t="str">
            <v>PARA PRESTAR A TERCEROS - ML</v>
          </cell>
          <cell r="C533">
            <v>-21584.29</v>
          </cell>
          <cell r="D533">
            <v>-21584.29</v>
          </cell>
        </row>
        <row r="534">
          <cell r="A534">
            <v>2117079901</v>
          </cell>
          <cell r="B534" t="str">
            <v>INTERESES Y OTROS POR PAGAR - ML</v>
          </cell>
          <cell r="C534">
            <v>-134.62</v>
          </cell>
          <cell r="D534">
            <v>-134.62</v>
          </cell>
        </row>
        <row r="535">
          <cell r="A535">
            <v>211707990101</v>
          </cell>
          <cell r="B535" t="str">
            <v>PARA PRESTAR A TERCEROS - ML</v>
          </cell>
          <cell r="C535">
            <v>-134.62</v>
          </cell>
          <cell r="D535">
            <v>-134.62</v>
          </cell>
        </row>
        <row r="536">
          <cell r="A536">
            <v>2118</v>
          </cell>
          <cell r="B536" t="str">
            <v>PRESTAMOS PACTADOS A CINCO O MAS ANOS PLAZO</v>
          </cell>
          <cell r="C536">
            <v>-101776619.7</v>
          </cell>
          <cell r="D536">
            <v>-101776619.7</v>
          </cell>
        </row>
        <row r="537">
          <cell r="A537">
            <v>211808</v>
          </cell>
          <cell r="B537" t="str">
            <v>ADEUDADO A ENTIDADES EXTRANJERAS</v>
          </cell>
          <cell r="C537">
            <v>-96730434.799999997</v>
          </cell>
          <cell r="D537">
            <v>-96730434.799999997</v>
          </cell>
        </row>
        <row r="538">
          <cell r="A538">
            <v>2118080201</v>
          </cell>
          <cell r="B538" t="str">
            <v>ADEUDADO A BANCOS EXTRANJEROS POR LINEAS DE CREDITO - ML</v>
          </cell>
          <cell r="C538">
            <v>-69973294.849999994</v>
          </cell>
          <cell r="D538">
            <v>-69973294.849999994</v>
          </cell>
        </row>
        <row r="539">
          <cell r="A539">
            <v>2118080301</v>
          </cell>
          <cell r="B539" t="str">
            <v>ADEUDADO A BANCOS EXTRANJEROS - OTROS - ML</v>
          </cell>
          <cell r="C539">
            <v>-25453008.260000002</v>
          </cell>
          <cell r="D539">
            <v>-25453008.260000002</v>
          </cell>
        </row>
        <row r="540">
          <cell r="A540">
            <v>2118089901</v>
          </cell>
          <cell r="B540" t="str">
            <v>INTERESES Y OTROS POR PAGAR - ML</v>
          </cell>
          <cell r="C540">
            <v>-1304131.69</v>
          </cell>
          <cell r="D540">
            <v>-1304131.69</v>
          </cell>
        </row>
        <row r="541">
          <cell r="A541">
            <v>211808990102</v>
          </cell>
          <cell r="B541" t="str">
            <v>ADEUDADO A BANCOS EXTRANJEROS POR LINEAS DE CREDITO - ML</v>
          </cell>
          <cell r="C541">
            <v>-881877.98</v>
          </cell>
          <cell r="D541">
            <v>-881877.98</v>
          </cell>
        </row>
        <row r="542">
          <cell r="A542">
            <v>211808990103</v>
          </cell>
          <cell r="B542" t="str">
            <v>ADEUDADO A BANCOS EXTRANJEROS - OTROS - ML</v>
          </cell>
          <cell r="C542">
            <v>-422253.71</v>
          </cell>
          <cell r="D542">
            <v>-422253.71</v>
          </cell>
        </row>
        <row r="543">
          <cell r="A543">
            <v>211809</v>
          </cell>
          <cell r="B543" t="str">
            <v>OTROS PRESTAMOS</v>
          </cell>
          <cell r="C543">
            <v>-5046184.9000000004</v>
          </cell>
          <cell r="D543">
            <v>-5046184.9000000004</v>
          </cell>
        </row>
        <row r="544">
          <cell r="A544">
            <v>2118090101</v>
          </cell>
          <cell r="B544" t="str">
            <v>PARA PRESTAR A TERCEROS - ML</v>
          </cell>
          <cell r="C544">
            <v>-5012722.1500000004</v>
          </cell>
          <cell r="D544">
            <v>-5012722.1500000004</v>
          </cell>
        </row>
        <row r="545">
          <cell r="A545">
            <v>2118099901</v>
          </cell>
          <cell r="B545" t="str">
            <v>INTERESES Y OTROS POR PAGAR - ML</v>
          </cell>
          <cell r="C545">
            <v>-33462.75</v>
          </cell>
          <cell r="D545">
            <v>-33462.75</v>
          </cell>
        </row>
        <row r="546">
          <cell r="A546">
            <v>211809990101</v>
          </cell>
          <cell r="B546" t="str">
            <v>PARA PRESTAR A TERCEROS - ML</v>
          </cell>
          <cell r="C546">
            <v>-33462.75</v>
          </cell>
          <cell r="D546">
            <v>-33462.75</v>
          </cell>
        </row>
        <row r="547">
          <cell r="A547">
            <v>212</v>
          </cell>
          <cell r="B547" t="str">
            <v>TITULOS DE EMISION PROPIA</v>
          </cell>
          <cell r="C547">
            <v>-5005679.2699999996</v>
          </cell>
          <cell r="D547">
            <v>-5005679.2699999996</v>
          </cell>
        </row>
        <row r="548">
          <cell r="A548">
            <v>2120</v>
          </cell>
          <cell r="B548" t="str">
            <v>TITULOS DE EMISION PROPIA</v>
          </cell>
          <cell r="C548">
            <v>-5005679.2699999996</v>
          </cell>
          <cell r="D548">
            <v>-5005679.2699999996</v>
          </cell>
        </row>
        <row r="549">
          <cell r="A549">
            <v>212004</v>
          </cell>
          <cell r="B549" t="str">
            <v>PACTADOS A CINCO O MAS ANOS PLAZO</v>
          </cell>
          <cell r="C549">
            <v>-5005679.2699999996</v>
          </cell>
          <cell r="D549">
            <v>-5005679.2699999996</v>
          </cell>
        </row>
        <row r="550">
          <cell r="A550">
            <v>2120040201</v>
          </cell>
          <cell r="B550" t="str">
            <v>TITULOS SIN GARANTIA HIPOTECARIA - ML</v>
          </cell>
          <cell r="C550">
            <v>-5000000</v>
          </cell>
          <cell r="D550">
            <v>-5000000</v>
          </cell>
        </row>
        <row r="551">
          <cell r="A551">
            <v>212004020102</v>
          </cell>
          <cell r="B551" t="str">
            <v>EMISION PAPEL BURSATIL</v>
          </cell>
          <cell r="C551">
            <v>-5000000</v>
          </cell>
          <cell r="D551">
            <v>-5000000</v>
          </cell>
        </row>
        <row r="552">
          <cell r="A552">
            <v>2120049901</v>
          </cell>
          <cell r="B552" t="str">
            <v>INTERESES Y OTROS POR PAGAR - ML</v>
          </cell>
          <cell r="C552">
            <v>-5679.27</v>
          </cell>
          <cell r="D552">
            <v>-5679.27</v>
          </cell>
        </row>
        <row r="553">
          <cell r="A553">
            <v>212004990102</v>
          </cell>
          <cell r="B553" t="str">
            <v>TITULOS SIN GARANTIA HIPOTECARIA - ML</v>
          </cell>
          <cell r="C553">
            <v>-5679.27</v>
          </cell>
          <cell r="D553">
            <v>-5679.27</v>
          </cell>
        </row>
        <row r="554">
          <cell r="A554">
            <v>21200499010201</v>
          </cell>
          <cell r="B554" t="str">
            <v>TITULOS VALORES SIN GARANTIA HIPOTECARIA</v>
          </cell>
          <cell r="C554">
            <v>-5679.27</v>
          </cell>
          <cell r="D554">
            <v>-5679.27</v>
          </cell>
        </row>
        <row r="555">
          <cell r="A555">
            <v>213</v>
          </cell>
          <cell r="B555" t="str">
            <v>OBLIGACIONES A LA VISTA</v>
          </cell>
          <cell r="C555">
            <v>-485889.58</v>
          </cell>
          <cell r="D555">
            <v>-485889.58</v>
          </cell>
        </row>
        <row r="556">
          <cell r="A556">
            <v>2130</v>
          </cell>
          <cell r="B556" t="str">
            <v>OBLIGACIONES A LA VISTA</v>
          </cell>
          <cell r="C556">
            <v>-485889.58</v>
          </cell>
          <cell r="D556">
            <v>-485889.58</v>
          </cell>
        </row>
        <row r="557">
          <cell r="A557">
            <v>213001</v>
          </cell>
          <cell r="B557" t="str">
            <v>CHEQUES PROPIOS</v>
          </cell>
          <cell r="C557">
            <v>-5971.43</v>
          </cell>
          <cell r="D557">
            <v>-5971.43</v>
          </cell>
        </row>
        <row r="558">
          <cell r="A558">
            <v>2130010201</v>
          </cell>
          <cell r="B558" t="str">
            <v>CHEQUES CERTIFICADOS - ML</v>
          </cell>
          <cell r="C558">
            <v>-5971.43</v>
          </cell>
          <cell r="D558">
            <v>-5971.43</v>
          </cell>
        </row>
        <row r="559">
          <cell r="A559">
            <v>213002</v>
          </cell>
          <cell r="B559" t="str">
            <v>OBLIGACIONES POR TARJETAS DE CREDITO</v>
          </cell>
          <cell r="C559">
            <v>-473406.23</v>
          </cell>
          <cell r="D559">
            <v>-473406.23</v>
          </cell>
        </row>
        <row r="560">
          <cell r="A560">
            <v>2130020001</v>
          </cell>
          <cell r="B560" t="str">
            <v>OBLIGACIONES POR TARJETAS DE CREDITO - ML</v>
          </cell>
          <cell r="C560">
            <v>-473406.23</v>
          </cell>
          <cell r="D560">
            <v>-473406.23</v>
          </cell>
        </row>
        <row r="561">
          <cell r="A561">
            <v>213002000101</v>
          </cell>
          <cell r="B561" t="str">
            <v>SERVICIOS DE TARJETAS DE CREDITO Y DEBITO POR PAGAR</v>
          </cell>
          <cell r="C561">
            <v>-473406.23</v>
          </cell>
          <cell r="D561">
            <v>-473406.23</v>
          </cell>
        </row>
        <row r="562">
          <cell r="A562">
            <v>213003</v>
          </cell>
          <cell r="B562" t="str">
            <v>COBROS POR CUENTA AJENA</v>
          </cell>
          <cell r="C562">
            <v>-6511.92</v>
          </cell>
          <cell r="D562">
            <v>-6511.92</v>
          </cell>
        </row>
        <row r="563">
          <cell r="A563">
            <v>2130030101</v>
          </cell>
          <cell r="B563" t="str">
            <v>COBRANZAS LOCALES - ML</v>
          </cell>
          <cell r="C563">
            <v>-3098.5</v>
          </cell>
          <cell r="D563">
            <v>-3098.5</v>
          </cell>
        </row>
        <row r="564">
          <cell r="A564">
            <v>213003010104</v>
          </cell>
          <cell r="B564" t="str">
            <v>COLECTORES</v>
          </cell>
          <cell r="C564">
            <v>-3098.5</v>
          </cell>
          <cell r="D564">
            <v>-3098.5</v>
          </cell>
        </row>
        <row r="565">
          <cell r="A565">
            <v>21300301010401</v>
          </cell>
          <cell r="B565" t="str">
            <v>COLECTORES PROPIOS</v>
          </cell>
          <cell r="C565">
            <v>-94.63</v>
          </cell>
          <cell r="D565">
            <v>-94.63</v>
          </cell>
        </row>
        <row r="566">
          <cell r="A566">
            <v>21300301010402</v>
          </cell>
          <cell r="B566" t="str">
            <v>COLECTORES INTERENTIDADES</v>
          </cell>
          <cell r="C566">
            <v>-3003.87</v>
          </cell>
          <cell r="D566">
            <v>-3003.87</v>
          </cell>
        </row>
        <row r="567">
          <cell r="A567">
            <v>2130030301</v>
          </cell>
          <cell r="B567" t="str">
            <v>IMPUESTOS Y SERVICIOS PUBLICOS - ML</v>
          </cell>
          <cell r="C567">
            <v>-3413.42</v>
          </cell>
          <cell r="D567">
            <v>-3413.42</v>
          </cell>
        </row>
        <row r="568">
          <cell r="A568">
            <v>213003030102</v>
          </cell>
          <cell r="B568" t="str">
            <v>SERVICIOS PUBLICOS</v>
          </cell>
          <cell r="C568">
            <v>-3413.42</v>
          </cell>
          <cell r="D568">
            <v>-3413.42</v>
          </cell>
        </row>
        <row r="569">
          <cell r="A569">
            <v>21300303010203</v>
          </cell>
          <cell r="B569" t="str">
            <v>SERVICIO TELEFONICO</v>
          </cell>
          <cell r="C569">
            <v>-3413.42</v>
          </cell>
          <cell r="D569">
            <v>-3413.42</v>
          </cell>
        </row>
        <row r="570">
          <cell r="A570">
            <v>22</v>
          </cell>
          <cell r="B570" t="str">
            <v>OTROS PASIVOS</v>
          </cell>
          <cell r="C570">
            <v>-281332028.5</v>
          </cell>
          <cell r="D570">
            <v>-281332028.5</v>
          </cell>
        </row>
        <row r="571">
          <cell r="A571">
            <v>222</v>
          </cell>
          <cell r="B571" t="str">
            <v>CUENTAS POR PAGAR</v>
          </cell>
          <cell r="C571">
            <v>-274404042.91000003</v>
          </cell>
          <cell r="D571">
            <v>-274404042.91000003</v>
          </cell>
        </row>
        <row r="572">
          <cell r="A572">
            <v>2220</v>
          </cell>
          <cell r="B572" t="str">
            <v>CUENTAS POR PAGAR</v>
          </cell>
          <cell r="C572">
            <v>-269191726.66000003</v>
          </cell>
          <cell r="D572">
            <v>-269191726.66000003</v>
          </cell>
        </row>
        <row r="573">
          <cell r="A573">
            <v>222003</v>
          </cell>
          <cell r="B573" t="str">
            <v>IMPUESTOS SERVICIOS PUBLICOS Y OTRAS OBLIGACIONES</v>
          </cell>
          <cell r="C573">
            <v>-527550.86</v>
          </cell>
          <cell r="D573">
            <v>-527550.86</v>
          </cell>
        </row>
        <row r="574">
          <cell r="A574">
            <v>2220030101</v>
          </cell>
          <cell r="B574" t="str">
            <v>IMPUESTOS</v>
          </cell>
          <cell r="C574">
            <v>-288980.98</v>
          </cell>
          <cell r="D574">
            <v>-288980.98</v>
          </cell>
        </row>
        <row r="575">
          <cell r="A575">
            <v>222003010101</v>
          </cell>
          <cell r="B575" t="str">
            <v>IVA POR PAGAR</v>
          </cell>
          <cell r="C575">
            <v>-288980.98</v>
          </cell>
          <cell r="D575">
            <v>-288980.98</v>
          </cell>
        </row>
        <row r="576">
          <cell r="A576">
            <v>2220030201</v>
          </cell>
          <cell r="B576" t="str">
            <v>SERVICIOS PUBLICOS</v>
          </cell>
          <cell r="C576">
            <v>-44699.29</v>
          </cell>
          <cell r="D576">
            <v>-44699.29</v>
          </cell>
        </row>
        <row r="577">
          <cell r="A577">
            <v>222003020101</v>
          </cell>
          <cell r="B577" t="str">
            <v>TELEFONO</v>
          </cell>
          <cell r="C577">
            <v>-21890.240000000002</v>
          </cell>
          <cell r="D577">
            <v>-21890.240000000002</v>
          </cell>
        </row>
        <row r="578">
          <cell r="A578">
            <v>222003020102</v>
          </cell>
          <cell r="B578" t="str">
            <v>AGUA</v>
          </cell>
          <cell r="C578">
            <v>-4277.74</v>
          </cell>
          <cell r="D578">
            <v>-4277.74</v>
          </cell>
        </row>
        <row r="579">
          <cell r="A579">
            <v>222003020103</v>
          </cell>
          <cell r="B579" t="str">
            <v>ENERGIA ELECTRICA</v>
          </cell>
          <cell r="C579">
            <v>-18531.310000000001</v>
          </cell>
          <cell r="D579">
            <v>-18531.310000000001</v>
          </cell>
        </row>
        <row r="580">
          <cell r="A580">
            <v>2220030401</v>
          </cell>
          <cell r="B580" t="str">
            <v>PROVEEDORES</v>
          </cell>
          <cell r="C580">
            <v>-193870.59</v>
          </cell>
          <cell r="D580">
            <v>-193870.59</v>
          </cell>
        </row>
        <row r="581">
          <cell r="A581">
            <v>222003040101</v>
          </cell>
          <cell r="B581" t="str">
            <v>PROVEEDORES</v>
          </cell>
          <cell r="C581">
            <v>-148453.49</v>
          </cell>
          <cell r="D581">
            <v>-148453.49</v>
          </cell>
        </row>
        <row r="582">
          <cell r="A582">
            <v>222003040102</v>
          </cell>
          <cell r="B582" t="str">
            <v>PROVEEDORES - BANCA MOVIL</v>
          </cell>
          <cell r="C582">
            <v>-45417.1</v>
          </cell>
          <cell r="D582">
            <v>-45417.1</v>
          </cell>
        </row>
        <row r="583">
          <cell r="A583">
            <v>222006</v>
          </cell>
          <cell r="B583" t="str">
            <v>COMISIONES</v>
          </cell>
          <cell r="C583">
            <v>-12.4</v>
          </cell>
          <cell r="D583">
            <v>-12.4</v>
          </cell>
        </row>
        <row r="584">
          <cell r="A584">
            <v>2220061001</v>
          </cell>
          <cell r="B584" t="str">
            <v>POR OTROS SERVICIOS-ML</v>
          </cell>
          <cell r="C584">
            <v>-12.4</v>
          </cell>
          <cell r="D584">
            <v>-12.4</v>
          </cell>
        </row>
        <row r="585">
          <cell r="A585">
            <v>222006100101</v>
          </cell>
          <cell r="B585" t="str">
            <v>COMISION POR SERVICIOS</v>
          </cell>
          <cell r="C585">
            <v>-12.4</v>
          </cell>
          <cell r="D585">
            <v>-12.4</v>
          </cell>
        </row>
        <row r="586">
          <cell r="A586">
            <v>22200610010103</v>
          </cell>
          <cell r="B586" t="str">
            <v>COMISION POR SERVICIOS DE ATM´S</v>
          </cell>
          <cell r="C586">
            <v>-12.4</v>
          </cell>
          <cell r="D586">
            <v>-12.4</v>
          </cell>
        </row>
        <row r="587">
          <cell r="A587">
            <v>2220061001010300</v>
          </cell>
          <cell r="B587" t="str">
            <v>COMISION A ATH POR OPERACIONES DE OTROS BANCOS EN ATM DE FCB</v>
          </cell>
          <cell r="C587">
            <v>-12.4</v>
          </cell>
          <cell r="D587">
            <v>-12.4</v>
          </cell>
        </row>
        <row r="588">
          <cell r="A588">
            <v>222009</v>
          </cell>
          <cell r="B588" t="str">
            <v>RECAUDADORES</v>
          </cell>
          <cell r="C588">
            <v>-1066264.18</v>
          </cell>
          <cell r="D588">
            <v>-1066264.18</v>
          </cell>
        </row>
        <row r="589">
          <cell r="A589">
            <v>2220090101</v>
          </cell>
          <cell r="B589" t="str">
            <v>SERVICIOS</v>
          </cell>
          <cell r="C589">
            <v>-1066264.18</v>
          </cell>
          <cell r="D589">
            <v>-1066264.18</v>
          </cell>
        </row>
        <row r="590">
          <cell r="A590">
            <v>222009010101</v>
          </cell>
          <cell r="B590" t="str">
            <v>SERVICIO DE COLECTURIA</v>
          </cell>
          <cell r="C590">
            <v>-1066264.18</v>
          </cell>
          <cell r="D590">
            <v>-1066264.18</v>
          </cell>
        </row>
        <row r="591">
          <cell r="A591">
            <v>22200901010101</v>
          </cell>
          <cell r="B591" t="str">
            <v>COLECTURIA</v>
          </cell>
          <cell r="C591">
            <v>-118348.16</v>
          </cell>
          <cell r="D591">
            <v>-118348.16</v>
          </cell>
        </row>
        <row r="592">
          <cell r="A592">
            <v>2220090101010100</v>
          </cell>
          <cell r="B592" t="str">
            <v>COLECTURIA DELSUR</v>
          </cell>
          <cell r="C592">
            <v>-30439.31</v>
          </cell>
          <cell r="D592">
            <v>-30439.31</v>
          </cell>
        </row>
        <row r="593">
          <cell r="A593">
            <v>2220090101010100</v>
          </cell>
          <cell r="B593" t="str">
            <v>SERVICIO DE COLECTURIA BELCORP</v>
          </cell>
          <cell r="C593">
            <v>-11371.32</v>
          </cell>
          <cell r="D593">
            <v>-11371.32</v>
          </cell>
        </row>
        <row r="594">
          <cell r="A594">
            <v>2220090101010100</v>
          </cell>
          <cell r="B594" t="str">
            <v>SERVICIO DE ANDA</v>
          </cell>
          <cell r="C594">
            <v>-24812.76</v>
          </cell>
          <cell r="D594">
            <v>-24812.76</v>
          </cell>
        </row>
        <row r="595">
          <cell r="A595">
            <v>2220090101010100</v>
          </cell>
          <cell r="B595" t="str">
            <v>SERVICIO DE TELEFONIA CLARO</v>
          </cell>
          <cell r="C595">
            <v>-3812.91</v>
          </cell>
          <cell r="D595">
            <v>-3812.91</v>
          </cell>
        </row>
        <row r="596">
          <cell r="A596">
            <v>2220090101010100</v>
          </cell>
          <cell r="B596" t="str">
            <v>SERVICIO DE TELEFONIA TIGO</v>
          </cell>
          <cell r="C596">
            <v>-1987.56</v>
          </cell>
          <cell r="D596">
            <v>-1987.56</v>
          </cell>
        </row>
        <row r="597">
          <cell r="A597">
            <v>2220090101010100</v>
          </cell>
          <cell r="B597" t="str">
            <v>DIGICEL</v>
          </cell>
          <cell r="C597">
            <v>-235.46</v>
          </cell>
          <cell r="D597">
            <v>-235.46</v>
          </cell>
        </row>
        <row r="598">
          <cell r="A598">
            <v>2220090101010100</v>
          </cell>
          <cell r="B598" t="str">
            <v>TELEFONICA</v>
          </cell>
          <cell r="C598">
            <v>-10373.23</v>
          </cell>
          <cell r="D598">
            <v>-10373.23</v>
          </cell>
        </row>
        <row r="599">
          <cell r="A599">
            <v>2220090101010100</v>
          </cell>
          <cell r="B599" t="str">
            <v>MULTINET</v>
          </cell>
          <cell r="C599">
            <v>-772.88</v>
          </cell>
          <cell r="D599">
            <v>-772.88</v>
          </cell>
        </row>
        <row r="600">
          <cell r="A600">
            <v>2220090101010110</v>
          </cell>
          <cell r="B600" t="str">
            <v>ARABELA</v>
          </cell>
          <cell r="C600">
            <v>-612.79</v>
          </cell>
          <cell r="D600">
            <v>-612.79</v>
          </cell>
        </row>
        <row r="601">
          <cell r="A601">
            <v>2220090101010110</v>
          </cell>
          <cell r="B601" t="str">
            <v>CREDI Q</v>
          </cell>
          <cell r="C601">
            <v>-32640.66</v>
          </cell>
          <cell r="D601">
            <v>-32640.66</v>
          </cell>
        </row>
        <row r="602">
          <cell r="A602">
            <v>2220090101010110</v>
          </cell>
          <cell r="B602" t="str">
            <v>RENA WARE</v>
          </cell>
          <cell r="C602">
            <v>-402.71</v>
          </cell>
          <cell r="D602">
            <v>-402.71</v>
          </cell>
        </row>
        <row r="603">
          <cell r="A603">
            <v>2220090101010110</v>
          </cell>
          <cell r="B603" t="str">
            <v>PUNTO XPRESS</v>
          </cell>
          <cell r="C603">
            <v>-886.57</v>
          </cell>
          <cell r="D603">
            <v>-886.57</v>
          </cell>
        </row>
        <row r="604">
          <cell r="A604">
            <v>22200901010102</v>
          </cell>
          <cell r="B604" t="str">
            <v>UNIVERSIDADES</v>
          </cell>
          <cell r="C604">
            <v>-2802.25</v>
          </cell>
          <cell r="D604">
            <v>-2802.25</v>
          </cell>
        </row>
        <row r="605">
          <cell r="A605">
            <v>2220090101010200</v>
          </cell>
          <cell r="B605" t="str">
            <v>UNIVERSIDAD FRANCISCO GAVIDIA</v>
          </cell>
          <cell r="C605">
            <v>-2802.25</v>
          </cell>
          <cell r="D605">
            <v>-2802.25</v>
          </cell>
        </row>
        <row r="606">
          <cell r="A606">
            <v>22200901010103</v>
          </cell>
          <cell r="B606" t="str">
            <v>DISTRIBUIDORAS AUTOMOTRIZ</v>
          </cell>
          <cell r="C606">
            <v>-146505.46</v>
          </cell>
          <cell r="D606">
            <v>-146505.46</v>
          </cell>
        </row>
        <row r="607">
          <cell r="A607">
            <v>2220090101010300</v>
          </cell>
          <cell r="B607" t="str">
            <v>YAMAHA</v>
          </cell>
          <cell r="C607">
            <v>-488</v>
          </cell>
          <cell r="D607">
            <v>-488</v>
          </cell>
        </row>
        <row r="608">
          <cell r="A608">
            <v>2220090101010300</v>
          </cell>
          <cell r="B608" t="str">
            <v>ALMACENES PRADO</v>
          </cell>
          <cell r="C608">
            <v>-20.6</v>
          </cell>
          <cell r="D608">
            <v>-20.6</v>
          </cell>
        </row>
        <row r="609">
          <cell r="A609">
            <v>2220090101010300</v>
          </cell>
          <cell r="B609" t="str">
            <v>FONDO SOCIAL PARA LA VIVIENDA</v>
          </cell>
          <cell r="C609">
            <v>-145404.31</v>
          </cell>
          <cell r="D609">
            <v>-145404.31</v>
          </cell>
        </row>
        <row r="610">
          <cell r="A610">
            <v>2220090101010300</v>
          </cell>
          <cell r="B610" t="str">
            <v>AVON</v>
          </cell>
          <cell r="C610">
            <v>-592.54999999999995</v>
          </cell>
          <cell r="D610">
            <v>-592.54999999999995</v>
          </cell>
        </row>
        <row r="611">
          <cell r="A611">
            <v>22200901010104</v>
          </cell>
          <cell r="B611" t="str">
            <v>COLECTURIA SEGUROS FEDECREDITO</v>
          </cell>
          <cell r="C611">
            <v>-2755.39</v>
          </cell>
          <cell r="D611">
            <v>-2755.39</v>
          </cell>
        </row>
        <row r="612">
          <cell r="A612">
            <v>2220090101010400</v>
          </cell>
          <cell r="B612" t="str">
            <v>SEGUROS FEDECREDITO, S.A.</v>
          </cell>
          <cell r="C612">
            <v>-464.98</v>
          </cell>
          <cell r="D612">
            <v>-464.98</v>
          </cell>
        </row>
        <row r="613">
          <cell r="A613">
            <v>2220090101010400</v>
          </cell>
          <cell r="B613" t="str">
            <v>FEDECREDITO VIDA, S.A., SEGUROS DE PERSONAS</v>
          </cell>
          <cell r="C613">
            <v>-2290.41</v>
          </cell>
          <cell r="D613">
            <v>-2290.41</v>
          </cell>
        </row>
        <row r="614">
          <cell r="A614">
            <v>22200901010105</v>
          </cell>
          <cell r="B614" t="str">
            <v>COLECTURIA AES</v>
          </cell>
          <cell r="C614">
            <v>-108990.23</v>
          </cell>
          <cell r="D614">
            <v>-108990.23</v>
          </cell>
        </row>
        <row r="615">
          <cell r="A615">
            <v>2220090101010500</v>
          </cell>
          <cell r="B615" t="str">
            <v>SERVICIO DE CAESS</v>
          </cell>
          <cell r="C615">
            <v>-27768.29</v>
          </cell>
          <cell r="D615">
            <v>-27768.29</v>
          </cell>
        </row>
        <row r="616">
          <cell r="A616">
            <v>2220090101010500</v>
          </cell>
          <cell r="B616" t="str">
            <v>SERVICIO DE CLESA</v>
          </cell>
          <cell r="C616">
            <v>-40291.519999999997</v>
          </cell>
          <cell r="D616">
            <v>-40291.519999999997</v>
          </cell>
        </row>
        <row r="617">
          <cell r="A617">
            <v>2220090101010500</v>
          </cell>
          <cell r="B617" t="str">
            <v>SERVICIO DE EEO</v>
          </cell>
          <cell r="C617">
            <v>-34662.6</v>
          </cell>
          <cell r="D617">
            <v>-34662.6</v>
          </cell>
        </row>
        <row r="618">
          <cell r="A618">
            <v>2220090101010500</v>
          </cell>
          <cell r="B618" t="str">
            <v>SERVICIO DE DEUSEN</v>
          </cell>
          <cell r="C618">
            <v>-6267.82</v>
          </cell>
          <cell r="D618">
            <v>-6267.82</v>
          </cell>
        </row>
        <row r="619">
          <cell r="A619">
            <v>22200901010106</v>
          </cell>
          <cell r="B619" t="str">
            <v>COLECTURIA EXTERNA</v>
          </cell>
          <cell r="C619">
            <v>-29315.59</v>
          </cell>
          <cell r="D619">
            <v>-29315.59</v>
          </cell>
        </row>
        <row r="620">
          <cell r="A620">
            <v>2220090101010600</v>
          </cell>
          <cell r="B620" t="str">
            <v>FARMACIAS ECONOMICAS</v>
          </cell>
          <cell r="C620">
            <v>-29315.59</v>
          </cell>
          <cell r="D620">
            <v>-29315.59</v>
          </cell>
        </row>
        <row r="621">
          <cell r="A621">
            <v>22200901010107</v>
          </cell>
          <cell r="B621" t="str">
            <v>RECARGA DE SALDO EN CELULARES</v>
          </cell>
          <cell r="C621">
            <v>-7092.69</v>
          </cell>
          <cell r="D621">
            <v>-7092.69</v>
          </cell>
        </row>
        <row r="622">
          <cell r="A622">
            <v>2220090101010700</v>
          </cell>
          <cell r="B622" t="str">
            <v>RECARGA DE SALDO CLARO</v>
          </cell>
          <cell r="C622">
            <v>-5835.29</v>
          </cell>
          <cell r="D622">
            <v>-5835.29</v>
          </cell>
        </row>
        <row r="623">
          <cell r="A623">
            <v>2220090101010700</v>
          </cell>
          <cell r="B623" t="str">
            <v>DIGICEL</v>
          </cell>
          <cell r="C623">
            <v>-43.25</v>
          </cell>
          <cell r="D623">
            <v>-43.25</v>
          </cell>
        </row>
        <row r="624">
          <cell r="A624">
            <v>2220090101010700</v>
          </cell>
          <cell r="B624" t="str">
            <v>TELEFONICA</v>
          </cell>
          <cell r="C624">
            <v>-1214.1500000000001</v>
          </cell>
          <cell r="D624">
            <v>-1214.1500000000001</v>
          </cell>
        </row>
        <row r="625">
          <cell r="A625">
            <v>22200901010110</v>
          </cell>
          <cell r="B625" t="str">
            <v>BANCA MOVIL</v>
          </cell>
          <cell r="C625">
            <v>-37881.26</v>
          </cell>
          <cell r="D625">
            <v>-37881.26</v>
          </cell>
        </row>
        <row r="626">
          <cell r="A626">
            <v>2220090101011000</v>
          </cell>
          <cell r="B626" t="str">
            <v>SERVICIO DE BANCA MOVIL</v>
          </cell>
          <cell r="C626">
            <v>-37881.26</v>
          </cell>
          <cell r="D626">
            <v>-37881.26</v>
          </cell>
        </row>
        <row r="627">
          <cell r="A627">
            <v>22200901010114</v>
          </cell>
          <cell r="B627" t="str">
            <v>SERVICIO DE COMERCIALIZACION</v>
          </cell>
          <cell r="C627">
            <v>-4254.01</v>
          </cell>
          <cell r="D627">
            <v>-4254.01</v>
          </cell>
        </row>
        <row r="628">
          <cell r="A628">
            <v>2220090101011400</v>
          </cell>
          <cell r="B628" t="str">
            <v>FEDECREDITO VIDA, S.A., SEGUROS DE PERSONAS</v>
          </cell>
          <cell r="C628">
            <v>-1468.48</v>
          </cell>
          <cell r="D628">
            <v>-1468.48</v>
          </cell>
        </row>
        <row r="629">
          <cell r="A629">
            <v>2220090101011400</v>
          </cell>
          <cell r="B629" t="str">
            <v>SEGUROS FEDECREDITO, S.A. REMESAS FAMILIARES</v>
          </cell>
          <cell r="C629">
            <v>-142.75</v>
          </cell>
          <cell r="D629">
            <v>-142.75</v>
          </cell>
        </row>
        <row r="630">
          <cell r="A630">
            <v>2220090101011400</v>
          </cell>
          <cell r="B630" t="str">
            <v>ASISTENCIA EXEQUIAL REPATRIACION</v>
          </cell>
          <cell r="C630">
            <v>-563.80999999999995</v>
          </cell>
          <cell r="D630">
            <v>-563.80999999999995</v>
          </cell>
        </row>
        <row r="631">
          <cell r="A631">
            <v>2220090101011400</v>
          </cell>
          <cell r="B631" t="str">
            <v>MULTI ASISTENCIA</v>
          </cell>
          <cell r="C631">
            <v>-2078.9699999999998</v>
          </cell>
          <cell r="D631">
            <v>-2078.9699999999998</v>
          </cell>
        </row>
        <row r="632">
          <cell r="A632">
            <v>22200901010115</v>
          </cell>
          <cell r="B632" t="str">
            <v>SERVICIO DE REMESAS</v>
          </cell>
          <cell r="C632">
            <v>-588611.54</v>
          </cell>
          <cell r="D632">
            <v>-588611.54</v>
          </cell>
        </row>
        <row r="633">
          <cell r="A633">
            <v>2220090101011500</v>
          </cell>
          <cell r="B633" t="str">
            <v>FONDOS RECIBA NETWORKS</v>
          </cell>
          <cell r="C633">
            <v>-104610.43</v>
          </cell>
          <cell r="D633">
            <v>-104610.43</v>
          </cell>
        </row>
        <row r="634">
          <cell r="A634">
            <v>2220090101011500</v>
          </cell>
          <cell r="B634" t="str">
            <v>UNITELLER</v>
          </cell>
          <cell r="C634">
            <v>-195086.24</v>
          </cell>
          <cell r="D634">
            <v>-195086.24</v>
          </cell>
        </row>
        <row r="635">
          <cell r="A635">
            <v>2220090101011500</v>
          </cell>
          <cell r="B635" t="str">
            <v>EMPRESAS REMESADORAS</v>
          </cell>
          <cell r="C635">
            <v>-108629.59</v>
          </cell>
          <cell r="D635">
            <v>-108629.59</v>
          </cell>
        </row>
        <row r="636">
          <cell r="A636">
            <v>2220090101011500</v>
          </cell>
          <cell r="B636" t="str">
            <v>REMESADORA RIA</v>
          </cell>
          <cell r="C636">
            <v>-180285.28</v>
          </cell>
          <cell r="D636">
            <v>-180285.28</v>
          </cell>
        </row>
        <row r="637">
          <cell r="A637">
            <v>22200901010116</v>
          </cell>
          <cell r="B637" t="str">
            <v>OTROS SERVICIOS</v>
          </cell>
          <cell r="C637">
            <v>-19707.599999999999</v>
          </cell>
          <cell r="D637">
            <v>-19707.599999999999</v>
          </cell>
        </row>
        <row r="638">
          <cell r="A638">
            <v>2220090101011600</v>
          </cell>
          <cell r="B638" t="str">
            <v>TELECOM</v>
          </cell>
          <cell r="C638">
            <v>-1562.25</v>
          </cell>
          <cell r="D638">
            <v>-1562.25</v>
          </cell>
        </row>
        <row r="639">
          <cell r="A639">
            <v>2220090101011600</v>
          </cell>
          <cell r="B639" t="str">
            <v>TELEMOVIL EL SALVADOR SA</v>
          </cell>
          <cell r="C639">
            <v>-18145.349999999999</v>
          </cell>
          <cell r="D639">
            <v>-18145.349999999999</v>
          </cell>
        </row>
        <row r="640">
          <cell r="A640">
            <v>222099</v>
          </cell>
          <cell r="B640" t="str">
            <v>OTRAS</v>
          </cell>
          <cell r="C640">
            <v>-267597899.22</v>
          </cell>
          <cell r="D640">
            <v>-267597899.22</v>
          </cell>
        </row>
        <row r="641">
          <cell r="A641">
            <v>2220990101</v>
          </cell>
          <cell r="B641" t="str">
            <v>SOBRANTES DE CAJA - ML</v>
          </cell>
          <cell r="C641">
            <v>-5506.9</v>
          </cell>
          <cell r="D641">
            <v>-5506.9</v>
          </cell>
        </row>
        <row r="642">
          <cell r="A642">
            <v>222099010101</v>
          </cell>
          <cell r="B642" t="str">
            <v>OFICINA CENTRAL</v>
          </cell>
          <cell r="C642">
            <v>-18.04</v>
          </cell>
          <cell r="D642">
            <v>-18.04</v>
          </cell>
        </row>
        <row r="643">
          <cell r="A643">
            <v>222099010102</v>
          </cell>
          <cell r="B643" t="str">
            <v>AGENCIAS</v>
          </cell>
          <cell r="C643">
            <v>-1.86</v>
          </cell>
          <cell r="D643">
            <v>-1.86</v>
          </cell>
        </row>
        <row r="644">
          <cell r="A644">
            <v>222099010103</v>
          </cell>
          <cell r="B644" t="str">
            <v>SOBRANTE EN ATM´S</v>
          </cell>
          <cell r="C644">
            <v>-5487</v>
          </cell>
          <cell r="D644">
            <v>-5487</v>
          </cell>
        </row>
        <row r="645">
          <cell r="A645">
            <v>2220990201</v>
          </cell>
          <cell r="B645" t="str">
            <v>DEBITO FISCAL - IVA</v>
          </cell>
          <cell r="C645">
            <v>-38758.910000000003</v>
          </cell>
          <cell r="D645">
            <v>-38758.910000000003</v>
          </cell>
        </row>
        <row r="646">
          <cell r="A646">
            <v>222099020102</v>
          </cell>
          <cell r="B646" t="str">
            <v>RETENCION IVA 1 %</v>
          </cell>
          <cell r="C646">
            <v>-9924.84</v>
          </cell>
          <cell r="D646">
            <v>-9924.84</v>
          </cell>
        </row>
        <row r="647">
          <cell r="A647">
            <v>222099020103</v>
          </cell>
          <cell r="B647" t="str">
            <v>RETENCION IVA 13%</v>
          </cell>
          <cell r="C647">
            <v>-28834.07</v>
          </cell>
          <cell r="D647">
            <v>-28834.07</v>
          </cell>
        </row>
        <row r="648">
          <cell r="A648">
            <v>2220990401</v>
          </cell>
          <cell r="B648" t="str">
            <v>COBROS POR CUENTA AJENA - ML</v>
          </cell>
          <cell r="C648">
            <v>-5676.7</v>
          </cell>
          <cell r="D648">
            <v>-5676.7</v>
          </cell>
        </row>
        <row r="649">
          <cell r="A649">
            <v>222099040101</v>
          </cell>
          <cell r="B649" t="str">
            <v>SEGUROS</v>
          </cell>
          <cell r="C649">
            <v>-5676.7</v>
          </cell>
          <cell r="D649">
            <v>-5676.7</v>
          </cell>
        </row>
        <row r="650">
          <cell r="A650">
            <v>22209904010102</v>
          </cell>
          <cell r="B650" t="str">
            <v>SEGURO DE DEUDA</v>
          </cell>
          <cell r="C650">
            <v>-1380.22</v>
          </cell>
          <cell r="D650">
            <v>-1380.22</v>
          </cell>
        </row>
        <row r="651">
          <cell r="A651">
            <v>22209904010104</v>
          </cell>
          <cell r="B651" t="str">
            <v>SEGUROS DE CESANTIA</v>
          </cell>
          <cell r="C651">
            <v>-1451.68</v>
          </cell>
          <cell r="D651">
            <v>-1451.68</v>
          </cell>
        </row>
        <row r="652">
          <cell r="A652">
            <v>22209904010107</v>
          </cell>
          <cell r="B652" t="str">
            <v>SEGURO POR DANOS</v>
          </cell>
          <cell r="C652">
            <v>-2844.8</v>
          </cell>
          <cell r="D652">
            <v>-2844.8</v>
          </cell>
        </row>
        <row r="653">
          <cell r="A653">
            <v>2220999101</v>
          </cell>
          <cell r="B653" t="str">
            <v>OTRAS</v>
          </cell>
          <cell r="C653">
            <v>-267547956.71000001</v>
          </cell>
          <cell r="D653">
            <v>-267547956.71000001</v>
          </cell>
        </row>
        <row r="654">
          <cell r="A654">
            <v>222099910102</v>
          </cell>
          <cell r="B654" t="str">
            <v>EXCEDENTES DE CUOTAS</v>
          </cell>
          <cell r="C654">
            <v>-388.12</v>
          </cell>
          <cell r="D654">
            <v>-388.12</v>
          </cell>
        </row>
        <row r="655">
          <cell r="A655">
            <v>222099910105</v>
          </cell>
          <cell r="B655" t="str">
            <v>FONDO PARA GASTOS DE PUBLICIDAD DEL SISTEMA FEDECREDITO</v>
          </cell>
          <cell r="C655">
            <v>-1610593</v>
          </cell>
          <cell r="D655">
            <v>-1610593</v>
          </cell>
        </row>
        <row r="656">
          <cell r="A656">
            <v>222099910106</v>
          </cell>
          <cell r="B656" t="str">
            <v>VALORES PENDIENTES DE OPERACIONES TRANSFER365</v>
          </cell>
          <cell r="C656">
            <v>-13935.55</v>
          </cell>
          <cell r="D656">
            <v>-13935.55</v>
          </cell>
        </row>
        <row r="657">
          <cell r="A657">
            <v>222099910109</v>
          </cell>
          <cell r="B657" t="str">
            <v>RESERVA DE LIQUIDEZ</v>
          </cell>
          <cell r="C657">
            <v>-249761446.38</v>
          </cell>
          <cell r="D657">
            <v>-249761446.38</v>
          </cell>
        </row>
        <row r="658">
          <cell r="A658">
            <v>22209991010901</v>
          </cell>
          <cell r="B658" t="str">
            <v>ENTIDADES SOCIAS SUPERVISADAS POR SSF</v>
          </cell>
          <cell r="C658">
            <v>-249761446.38</v>
          </cell>
          <cell r="D658">
            <v>-249761446.38</v>
          </cell>
        </row>
        <row r="659">
          <cell r="A659">
            <v>2.2209991010900998E+17</v>
          </cell>
          <cell r="B659" t="str">
            <v>CAJAS DE CREDITO</v>
          </cell>
          <cell r="C659">
            <v>-236194149.19</v>
          </cell>
          <cell r="D659">
            <v>-236194149.19</v>
          </cell>
        </row>
        <row r="660">
          <cell r="A660">
            <v>2.2209991010900998E+17</v>
          </cell>
          <cell r="B660" t="str">
            <v>BANCOS DE LOS TRABAJADORES</v>
          </cell>
          <cell r="C660">
            <v>-13567297.189999999</v>
          </cell>
          <cell r="D660">
            <v>-13567297.189999999</v>
          </cell>
        </row>
        <row r="661">
          <cell r="A661">
            <v>222099910111</v>
          </cell>
          <cell r="B661" t="str">
            <v>DISPONIBLE DE ENTIDADES SOCIAS</v>
          </cell>
          <cell r="C661">
            <v>-6439106.1399999997</v>
          </cell>
          <cell r="D661">
            <v>-6439106.1399999997</v>
          </cell>
        </row>
        <row r="662">
          <cell r="A662">
            <v>22209991011101</v>
          </cell>
          <cell r="B662" t="str">
            <v>CAJAS DE CREDITO</v>
          </cell>
          <cell r="C662">
            <v>-5721409.6600000001</v>
          </cell>
          <cell r="D662">
            <v>-5721409.6600000001</v>
          </cell>
        </row>
        <row r="663">
          <cell r="A663">
            <v>22209991011102</v>
          </cell>
          <cell r="B663" t="str">
            <v>BANCOS DE LOS TRABAJADORES</v>
          </cell>
          <cell r="C663">
            <v>-681797.36</v>
          </cell>
          <cell r="D663">
            <v>-681797.36</v>
          </cell>
        </row>
        <row r="664">
          <cell r="A664">
            <v>22209991011103</v>
          </cell>
          <cell r="B664" t="str">
            <v>FEDESERVI</v>
          </cell>
          <cell r="C664">
            <v>-35899.120000000003</v>
          </cell>
          <cell r="D664">
            <v>-35899.120000000003</v>
          </cell>
        </row>
        <row r="665">
          <cell r="A665">
            <v>222099910114</v>
          </cell>
          <cell r="B665" t="str">
            <v>FONDO BECAS</v>
          </cell>
          <cell r="C665">
            <v>-15147</v>
          </cell>
          <cell r="D665">
            <v>-15147</v>
          </cell>
        </row>
        <row r="666">
          <cell r="A666">
            <v>222099910115</v>
          </cell>
          <cell r="B666" t="str">
            <v>IPSFA</v>
          </cell>
          <cell r="C666">
            <v>-61.21</v>
          </cell>
          <cell r="D666">
            <v>-61.21</v>
          </cell>
        </row>
        <row r="667">
          <cell r="A667">
            <v>222099910119</v>
          </cell>
          <cell r="B667" t="str">
            <v>CUOTAS GASTOS FUNCIONAMIENTO CADI</v>
          </cell>
          <cell r="C667">
            <v>-368820.96</v>
          </cell>
          <cell r="D667">
            <v>-368820.96</v>
          </cell>
        </row>
        <row r="668">
          <cell r="A668">
            <v>222099910122</v>
          </cell>
          <cell r="B668" t="str">
            <v>ADMINISTRACION DE VENTAS</v>
          </cell>
          <cell r="C668">
            <v>-7142.77</v>
          </cell>
          <cell r="D668">
            <v>-7142.77</v>
          </cell>
        </row>
        <row r="669">
          <cell r="A669">
            <v>22209991012202</v>
          </cell>
          <cell r="B669" t="str">
            <v>CONTRACARGOS</v>
          </cell>
          <cell r="C669">
            <v>-7142.77</v>
          </cell>
          <cell r="D669">
            <v>-7142.77</v>
          </cell>
        </row>
        <row r="670">
          <cell r="A670">
            <v>222099910123</v>
          </cell>
          <cell r="B670" t="str">
            <v>EMPRESA PROMOTORA DE SALUD</v>
          </cell>
          <cell r="C670">
            <v>-50.21</v>
          </cell>
          <cell r="D670">
            <v>-50.21</v>
          </cell>
        </row>
        <row r="671">
          <cell r="A671">
            <v>222099910124</v>
          </cell>
          <cell r="B671" t="str">
            <v>OPERACIONES POR APLICAR</v>
          </cell>
          <cell r="C671">
            <v>-299248.53000000003</v>
          </cell>
          <cell r="D671">
            <v>-299248.53000000003</v>
          </cell>
        </row>
        <row r="672">
          <cell r="A672">
            <v>222099910128</v>
          </cell>
          <cell r="B672" t="str">
            <v>COMISIONES POR SERVICIO</v>
          </cell>
          <cell r="C672">
            <v>-42813.91</v>
          </cell>
          <cell r="D672">
            <v>-42813.91</v>
          </cell>
        </row>
        <row r="673">
          <cell r="A673">
            <v>22209991012802</v>
          </cell>
          <cell r="B673" t="str">
            <v>COMISION POR SERVICIOS DE COLECTORES DE MESES ANTERIORES</v>
          </cell>
          <cell r="C673">
            <v>-42804.03</v>
          </cell>
          <cell r="D673">
            <v>-42804.03</v>
          </cell>
        </row>
        <row r="674">
          <cell r="A674">
            <v>22209991012805</v>
          </cell>
          <cell r="B674" t="str">
            <v>COMISION POR SERVICIO DE COMERCIALIZACION DE SEGUROS</v>
          </cell>
          <cell r="C674">
            <v>-9.8800000000000008</v>
          </cell>
          <cell r="D674">
            <v>-9.8800000000000008</v>
          </cell>
        </row>
        <row r="675">
          <cell r="A675">
            <v>222099910129</v>
          </cell>
          <cell r="B675" t="str">
            <v>FONDOS AUTORIZADOS POR ASAMBLEA GENERAL DE ACCIONISTAS</v>
          </cell>
          <cell r="C675">
            <v>-8686531.8499999996</v>
          </cell>
          <cell r="D675">
            <v>-8686531.8499999996</v>
          </cell>
        </row>
        <row r="676">
          <cell r="A676">
            <v>22209991012901</v>
          </cell>
          <cell r="B676" t="str">
            <v>FONDO PARA TRANSFORMACION DIGITAL</v>
          </cell>
          <cell r="C676">
            <v>-6165608.7699999996</v>
          </cell>
          <cell r="D676">
            <v>-6165608.7699999996</v>
          </cell>
        </row>
        <row r="677">
          <cell r="A677">
            <v>22209991012902</v>
          </cell>
          <cell r="B677" t="str">
            <v>FONDO PARA CONTINGENCIAS</v>
          </cell>
          <cell r="C677">
            <v>-2520923.08</v>
          </cell>
          <cell r="D677">
            <v>-2520923.08</v>
          </cell>
        </row>
        <row r="678">
          <cell r="A678">
            <v>222099910199</v>
          </cell>
          <cell r="B678" t="str">
            <v>OTRAS</v>
          </cell>
          <cell r="C678">
            <v>-302671.08</v>
          </cell>
          <cell r="D678">
            <v>-302671.08</v>
          </cell>
        </row>
        <row r="679">
          <cell r="A679">
            <v>2221</v>
          </cell>
          <cell r="B679" t="str">
            <v>IMPUESTOS</v>
          </cell>
          <cell r="C679">
            <v>-5212316.25</v>
          </cell>
          <cell r="D679">
            <v>-5212316.25</v>
          </cell>
        </row>
        <row r="680">
          <cell r="A680">
            <v>222101</v>
          </cell>
          <cell r="B680" t="str">
            <v>IMPUESTO SOBRE LA GANANCIA CORRIENTE</v>
          </cell>
          <cell r="C680">
            <v>-5212316.25</v>
          </cell>
          <cell r="D680">
            <v>-5212316.25</v>
          </cell>
        </row>
        <row r="681">
          <cell r="A681">
            <v>2221010201</v>
          </cell>
          <cell r="B681" t="str">
            <v>IMPUESTO SOBRE LAS GANANCIAS DEL EJERCICIO</v>
          </cell>
          <cell r="C681">
            <v>-5212316.25</v>
          </cell>
          <cell r="D681">
            <v>-5212316.25</v>
          </cell>
        </row>
        <row r="682">
          <cell r="A682">
            <v>223</v>
          </cell>
          <cell r="B682" t="str">
            <v>RETENCIONES Y APORTACIONES PATRONALES</v>
          </cell>
          <cell r="C682">
            <v>-535394.64</v>
          </cell>
          <cell r="D682">
            <v>-535394.64</v>
          </cell>
        </row>
        <row r="683">
          <cell r="A683">
            <v>2230</v>
          </cell>
          <cell r="B683" t="str">
            <v>RETENCIONES Y APORTACIONES PATRONALES</v>
          </cell>
          <cell r="C683">
            <v>-535394.64</v>
          </cell>
          <cell r="D683">
            <v>-535394.64</v>
          </cell>
        </row>
        <row r="684">
          <cell r="A684">
            <v>223000</v>
          </cell>
          <cell r="B684" t="str">
            <v>RETENCIONES</v>
          </cell>
          <cell r="C684">
            <v>-481967.21</v>
          </cell>
          <cell r="D684">
            <v>-481967.21</v>
          </cell>
        </row>
        <row r="685">
          <cell r="A685">
            <v>2230000100</v>
          </cell>
          <cell r="B685" t="str">
            <v>IMPUESTO SOBRE LA RENTA</v>
          </cell>
          <cell r="C685">
            <v>-423524.3</v>
          </cell>
          <cell r="D685">
            <v>-423524.3</v>
          </cell>
        </row>
        <row r="686">
          <cell r="A686">
            <v>223000010001</v>
          </cell>
          <cell r="B686" t="str">
            <v>EMPLEADOS</v>
          </cell>
          <cell r="C686">
            <v>-63934.58</v>
          </cell>
          <cell r="D686">
            <v>-63934.58</v>
          </cell>
        </row>
        <row r="687">
          <cell r="A687">
            <v>223000010003</v>
          </cell>
          <cell r="B687" t="str">
            <v>CAJAS DE CREDITO</v>
          </cell>
          <cell r="C687">
            <v>-252959.51</v>
          </cell>
          <cell r="D687">
            <v>-252959.51</v>
          </cell>
        </row>
        <row r="688">
          <cell r="A688">
            <v>223000010004</v>
          </cell>
          <cell r="B688" t="str">
            <v>BANCOS DE LOS TRABAJADORES</v>
          </cell>
          <cell r="C688">
            <v>-33983.32</v>
          </cell>
          <cell r="D688">
            <v>-33983.32</v>
          </cell>
        </row>
        <row r="689">
          <cell r="A689">
            <v>223000010005</v>
          </cell>
          <cell r="B689" t="str">
            <v>TERCERAS PERSONAS</v>
          </cell>
          <cell r="C689">
            <v>-72646.89</v>
          </cell>
          <cell r="D689">
            <v>-72646.89</v>
          </cell>
        </row>
        <row r="690">
          <cell r="A690">
            <v>22300001000501</v>
          </cell>
          <cell r="B690" t="str">
            <v>DOMICILIADAS</v>
          </cell>
          <cell r="C690">
            <v>-39882.400000000001</v>
          </cell>
          <cell r="D690">
            <v>-39882.400000000001</v>
          </cell>
        </row>
        <row r="691">
          <cell r="A691">
            <v>22300001000502</v>
          </cell>
          <cell r="B691" t="str">
            <v>NO DOMICILIADAS</v>
          </cell>
          <cell r="C691">
            <v>-32764.49</v>
          </cell>
          <cell r="D691">
            <v>-32764.49</v>
          </cell>
        </row>
        <row r="692">
          <cell r="A692">
            <v>2230000200</v>
          </cell>
          <cell r="B692" t="str">
            <v>ISSS</v>
          </cell>
          <cell r="C692">
            <v>-7909.37</v>
          </cell>
          <cell r="D692">
            <v>-7909.37</v>
          </cell>
        </row>
        <row r="693">
          <cell r="A693">
            <v>223000020001</v>
          </cell>
          <cell r="B693" t="str">
            <v>SALUD</v>
          </cell>
          <cell r="C693">
            <v>-7905.3</v>
          </cell>
          <cell r="D693">
            <v>-7905.3</v>
          </cell>
        </row>
        <row r="694">
          <cell r="A694">
            <v>223000020002</v>
          </cell>
          <cell r="B694" t="str">
            <v>INVALIDEZ, VEJEZ Y SOBREVIVIENCIA</v>
          </cell>
          <cell r="C694">
            <v>-4.07</v>
          </cell>
          <cell r="D694">
            <v>-4.07</v>
          </cell>
        </row>
        <row r="695">
          <cell r="A695">
            <v>2230000300</v>
          </cell>
          <cell r="B695" t="str">
            <v>AFPS</v>
          </cell>
          <cell r="C695">
            <v>-35804.720000000001</v>
          </cell>
          <cell r="D695">
            <v>-35804.720000000001</v>
          </cell>
        </row>
        <row r="696">
          <cell r="A696">
            <v>223000030001</v>
          </cell>
          <cell r="B696" t="str">
            <v>CONFIA</v>
          </cell>
          <cell r="C696">
            <v>-19307.86</v>
          </cell>
          <cell r="D696">
            <v>-19307.86</v>
          </cell>
        </row>
        <row r="697">
          <cell r="A697">
            <v>223000030002</v>
          </cell>
          <cell r="B697" t="str">
            <v>CRECER</v>
          </cell>
          <cell r="C697">
            <v>-16496.86</v>
          </cell>
          <cell r="D697">
            <v>-16496.86</v>
          </cell>
        </row>
        <row r="698">
          <cell r="A698">
            <v>2230000400</v>
          </cell>
          <cell r="B698" t="str">
            <v>ENTIDADES FINANCIERAS</v>
          </cell>
          <cell r="C698">
            <v>-8011.78</v>
          </cell>
          <cell r="D698">
            <v>-8011.78</v>
          </cell>
        </row>
        <row r="699">
          <cell r="A699">
            <v>223000040001</v>
          </cell>
          <cell r="B699" t="str">
            <v>BANCOS</v>
          </cell>
          <cell r="C699">
            <v>-8011.78</v>
          </cell>
          <cell r="D699">
            <v>-8011.78</v>
          </cell>
        </row>
        <row r="700">
          <cell r="A700">
            <v>22300004000101</v>
          </cell>
          <cell r="B700" t="str">
            <v>BANCO AGRICOLA S.A.</v>
          </cell>
          <cell r="C700">
            <v>-1972.78</v>
          </cell>
          <cell r="D700">
            <v>-1972.78</v>
          </cell>
        </row>
        <row r="701">
          <cell r="A701">
            <v>22300004000102</v>
          </cell>
          <cell r="B701" t="str">
            <v>BANCO CUSCATLAN SV, S.A.</v>
          </cell>
          <cell r="C701">
            <v>-457.57</v>
          </cell>
          <cell r="D701">
            <v>-457.57</v>
          </cell>
        </row>
        <row r="702">
          <cell r="A702">
            <v>22300004000103</v>
          </cell>
          <cell r="B702" t="str">
            <v>BANCO DE AMERICA CENTRAL</v>
          </cell>
          <cell r="C702">
            <v>-120.24</v>
          </cell>
          <cell r="D702">
            <v>-120.24</v>
          </cell>
        </row>
        <row r="703">
          <cell r="A703">
            <v>22300004000104</v>
          </cell>
          <cell r="B703" t="str">
            <v>BANCO CUSCATLAN, S.A.</v>
          </cell>
          <cell r="C703">
            <v>-291.29000000000002</v>
          </cell>
          <cell r="D703">
            <v>-291.29000000000002</v>
          </cell>
        </row>
        <row r="704">
          <cell r="A704">
            <v>22300004000105</v>
          </cell>
          <cell r="B704" t="str">
            <v>BANCO DE FOMENTO AGROPECUARIO</v>
          </cell>
          <cell r="C704">
            <v>-90</v>
          </cell>
          <cell r="D704">
            <v>-90</v>
          </cell>
        </row>
        <row r="705">
          <cell r="A705">
            <v>22300004000108</v>
          </cell>
          <cell r="B705" t="str">
            <v>BANCO PROMERICA</v>
          </cell>
          <cell r="C705">
            <v>-306.16000000000003</v>
          </cell>
          <cell r="D705">
            <v>-306.16000000000003</v>
          </cell>
        </row>
        <row r="706">
          <cell r="A706">
            <v>22300004000109</v>
          </cell>
          <cell r="B706" t="str">
            <v>DAVIVIENDA</v>
          </cell>
          <cell r="C706">
            <v>-632.77</v>
          </cell>
          <cell r="D706">
            <v>-632.77</v>
          </cell>
        </row>
        <row r="707">
          <cell r="A707">
            <v>22300004000113</v>
          </cell>
          <cell r="B707" t="str">
            <v>INTERMEDIARIOS FINANCIEROS NO BANCARIOS</v>
          </cell>
          <cell r="C707">
            <v>-581.17999999999995</v>
          </cell>
          <cell r="D707">
            <v>-581.17999999999995</v>
          </cell>
        </row>
        <row r="708">
          <cell r="A708">
            <v>2230000400011300</v>
          </cell>
          <cell r="B708" t="str">
            <v>BANCOS DE LOS TRABAJADORES</v>
          </cell>
          <cell r="C708">
            <v>-143.29</v>
          </cell>
          <cell r="D708">
            <v>-143.29</v>
          </cell>
        </row>
        <row r="709">
          <cell r="A709">
            <v>2230000400011300</v>
          </cell>
          <cell r="B709" t="str">
            <v>CAJAS DE CREDITO</v>
          </cell>
          <cell r="C709">
            <v>-437.89</v>
          </cell>
          <cell r="D709">
            <v>-437.89</v>
          </cell>
        </row>
        <row r="710">
          <cell r="A710">
            <v>22300004000114</v>
          </cell>
          <cell r="B710" t="str">
            <v>FEDECREDITO</v>
          </cell>
          <cell r="C710">
            <v>-3559.79</v>
          </cell>
          <cell r="D710">
            <v>-3559.79</v>
          </cell>
        </row>
        <row r="711">
          <cell r="A711">
            <v>2230000500</v>
          </cell>
          <cell r="B711" t="str">
            <v>PROCURADURIA GENERAL DE LA REPUBLICA</v>
          </cell>
          <cell r="C711">
            <v>-134.78</v>
          </cell>
          <cell r="D711">
            <v>-134.78</v>
          </cell>
        </row>
        <row r="712">
          <cell r="A712">
            <v>2230000600</v>
          </cell>
          <cell r="B712" t="str">
            <v>EMBARGOS JUDICIALES</v>
          </cell>
          <cell r="C712">
            <v>-5309.77</v>
          </cell>
          <cell r="D712">
            <v>-5309.77</v>
          </cell>
        </row>
        <row r="713">
          <cell r="A713">
            <v>2230009701</v>
          </cell>
          <cell r="B713" t="str">
            <v>OTRAS RETENCIONES</v>
          </cell>
          <cell r="C713">
            <v>-1272.49</v>
          </cell>
          <cell r="D713">
            <v>-1272.49</v>
          </cell>
        </row>
        <row r="714">
          <cell r="A714">
            <v>223000970101</v>
          </cell>
          <cell r="B714" t="str">
            <v>FONDO SOCIAL PARA LA VIVIENDA</v>
          </cell>
          <cell r="C714">
            <v>-116.48</v>
          </cell>
          <cell r="D714">
            <v>-116.48</v>
          </cell>
        </row>
        <row r="715">
          <cell r="A715">
            <v>223000970102</v>
          </cell>
          <cell r="B715" t="str">
            <v>PAN AMERICAM LIFE</v>
          </cell>
          <cell r="C715">
            <v>-82.91</v>
          </cell>
          <cell r="D715">
            <v>-82.91</v>
          </cell>
        </row>
        <row r="716">
          <cell r="A716">
            <v>223000970106</v>
          </cell>
          <cell r="B716" t="str">
            <v>IPSFA</v>
          </cell>
          <cell r="C716">
            <v>-59.66</v>
          </cell>
          <cell r="D716">
            <v>-59.66</v>
          </cell>
        </row>
        <row r="717">
          <cell r="A717">
            <v>223000970108</v>
          </cell>
          <cell r="B717" t="str">
            <v>OTROS</v>
          </cell>
          <cell r="C717">
            <v>-1013.44</v>
          </cell>
          <cell r="D717">
            <v>-1013.44</v>
          </cell>
        </row>
        <row r="718">
          <cell r="A718">
            <v>223002</v>
          </cell>
          <cell r="B718" t="str">
            <v>APORTACIONES PATRONALES</v>
          </cell>
          <cell r="C718">
            <v>-53427.43</v>
          </cell>
          <cell r="D718">
            <v>-53427.43</v>
          </cell>
        </row>
        <row r="719">
          <cell r="A719">
            <v>2230020100</v>
          </cell>
          <cell r="B719" t="str">
            <v>ISSS</v>
          </cell>
          <cell r="C719">
            <v>-19058.37</v>
          </cell>
          <cell r="D719">
            <v>-19058.37</v>
          </cell>
        </row>
        <row r="720">
          <cell r="A720">
            <v>223002010001</v>
          </cell>
          <cell r="B720" t="str">
            <v>SALUD</v>
          </cell>
          <cell r="C720">
            <v>-17918.75</v>
          </cell>
          <cell r="D720">
            <v>-17918.75</v>
          </cell>
        </row>
        <row r="721">
          <cell r="A721">
            <v>223002010003</v>
          </cell>
          <cell r="B721" t="str">
            <v>INSTITUTO SALVADORENO DE FORMACION PROFESIONAL</v>
          </cell>
          <cell r="C721">
            <v>-1139.6199999999999</v>
          </cell>
          <cell r="D721">
            <v>-1139.6199999999999</v>
          </cell>
        </row>
        <row r="722">
          <cell r="A722">
            <v>2230020200</v>
          </cell>
          <cell r="B722" t="str">
            <v>AFPS</v>
          </cell>
          <cell r="C722">
            <v>-34369.06</v>
          </cell>
          <cell r="D722">
            <v>-34369.06</v>
          </cell>
        </row>
        <row r="723">
          <cell r="A723">
            <v>223002020001</v>
          </cell>
          <cell r="B723" t="str">
            <v>CONFIA</v>
          </cell>
          <cell r="C723">
            <v>-19109.259999999998</v>
          </cell>
          <cell r="D723">
            <v>-19109.259999999998</v>
          </cell>
        </row>
        <row r="724">
          <cell r="A724">
            <v>223002020002</v>
          </cell>
          <cell r="B724" t="str">
            <v>CRECER</v>
          </cell>
          <cell r="C724">
            <v>-15259.8</v>
          </cell>
          <cell r="D724">
            <v>-15259.8</v>
          </cell>
        </row>
        <row r="725">
          <cell r="A725">
            <v>224</v>
          </cell>
          <cell r="B725" t="str">
            <v>OTROS PASIVOS</v>
          </cell>
          <cell r="C725">
            <v>-1486041.02</v>
          </cell>
          <cell r="D725">
            <v>-1486041.02</v>
          </cell>
        </row>
        <row r="726">
          <cell r="A726">
            <v>2240</v>
          </cell>
          <cell r="B726" t="str">
            <v>PROVISIONES</v>
          </cell>
          <cell r="C726">
            <v>-1486041.02</v>
          </cell>
          <cell r="D726">
            <v>-1486041.02</v>
          </cell>
        </row>
        <row r="727">
          <cell r="A727">
            <v>224001</v>
          </cell>
          <cell r="B727" t="str">
            <v>PROVISIONES LABORALES</v>
          </cell>
          <cell r="C727">
            <v>-743299.26</v>
          </cell>
          <cell r="D727">
            <v>-743299.26</v>
          </cell>
        </row>
        <row r="728">
          <cell r="A728">
            <v>2240010201</v>
          </cell>
          <cell r="B728" t="str">
            <v>VACACIONES</v>
          </cell>
          <cell r="C728">
            <v>-340469.11</v>
          </cell>
          <cell r="D728">
            <v>-340469.11</v>
          </cell>
        </row>
        <row r="729">
          <cell r="A729">
            <v>224001020101</v>
          </cell>
          <cell r="B729" t="str">
            <v>ORDINARIAS</v>
          </cell>
          <cell r="C729">
            <v>-340469.11</v>
          </cell>
          <cell r="D729">
            <v>-340469.11</v>
          </cell>
        </row>
        <row r="730">
          <cell r="A730">
            <v>2240010301</v>
          </cell>
          <cell r="B730" t="str">
            <v>GRATIFICACIONES</v>
          </cell>
          <cell r="C730">
            <v>-234508.09</v>
          </cell>
          <cell r="D730">
            <v>-234508.09</v>
          </cell>
        </row>
        <row r="731">
          <cell r="A731">
            <v>2240010401</v>
          </cell>
          <cell r="B731" t="str">
            <v>AGUINALDOS</v>
          </cell>
          <cell r="C731">
            <v>-77852.3</v>
          </cell>
          <cell r="D731">
            <v>-77852.3</v>
          </cell>
        </row>
        <row r="732">
          <cell r="A732">
            <v>2240010501</v>
          </cell>
          <cell r="B732" t="str">
            <v>INDEMNIZACIONES</v>
          </cell>
          <cell r="C732">
            <v>-90469.759999999995</v>
          </cell>
          <cell r="D732">
            <v>-90469.759999999995</v>
          </cell>
        </row>
        <row r="733">
          <cell r="A733">
            <v>224009</v>
          </cell>
          <cell r="B733" t="str">
            <v>PROGRAMAS DE LEALTAD</v>
          </cell>
          <cell r="C733">
            <v>-731075.22</v>
          </cell>
          <cell r="D733">
            <v>-731075.22</v>
          </cell>
        </row>
        <row r="734">
          <cell r="A734">
            <v>2240090101</v>
          </cell>
          <cell r="B734" t="str">
            <v>PROGRAMAS DE LEALTAD-ML</v>
          </cell>
          <cell r="C734">
            <v>-731075.22</v>
          </cell>
          <cell r="D734">
            <v>-731075.22</v>
          </cell>
        </row>
        <row r="735">
          <cell r="A735">
            <v>224009010101</v>
          </cell>
          <cell r="B735" t="str">
            <v>PROGRAMAS DE LEALTAD DE TARJETAS</v>
          </cell>
          <cell r="C735">
            <v>-731075.22</v>
          </cell>
          <cell r="D735">
            <v>-731075.22</v>
          </cell>
        </row>
        <row r="736">
          <cell r="A736">
            <v>22400901010103</v>
          </cell>
          <cell r="B736" t="str">
            <v>ADMINISTRACION PROGRAMA DE PROTECCION- TARJETA DE CREDITO</v>
          </cell>
          <cell r="C736">
            <v>-731075.22</v>
          </cell>
          <cell r="D736">
            <v>-731075.22</v>
          </cell>
        </row>
        <row r="737">
          <cell r="A737">
            <v>224099</v>
          </cell>
          <cell r="B737" t="str">
            <v>OTRAS PROVISIONES</v>
          </cell>
          <cell r="C737">
            <v>-11666.54</v>
          </cell>
          <cell r="D737">
            <v>-11666.54</v>
          </cell>
        </row>
        <row r="738">
          <cell r="A738">
            <v>2240999701</v>
          </cell>
          <cell r="B738" t="str">
            <v>OTRAS PROVISIONES ML</v>
          </cell>
          <cell r="C738">
            <v>-11666.54</v>
          </cell>
          <cell r="D738">
            <v>-11666.54</v>
          </cell>
        </row>
        <row r="739">
          <cell r="A739">
            <v>224099970103</v>
          </cell>
          <cell r="B739" t="str">
            <v>SERVICIOS DE AUDITORIA</v>
          </cell>
          <cell r="C739">
            <v>-11666.54</v>
          </cell>
          <cell r="D739">
            <v>-11666.54</v>
          </cell>
        </row>
        <row r="740">
          <cell r="A740">
            <v>22409997010301</v>
          </cell>
          <cell r="B740" t="str">
            <v>AUDITORIA EXTERNA</v>
          </cell>
          <cell r="C740">
            <v>-7500</v>
          </cell>
          <cell r="D740">
            <v>-7500</v>
          </cell>
        </row>
        <row r="741">
          <cell r="A741">
            <v>22409997010302</v>
          </cell>
          <cell r="B741" t="str">
            <v>AUDITORIA FISCAL</v>
          </cell>
          <cell r="C741">
            <v>-4166.54</v>
          </cell>
          <cell r="D741">
            <v>-4166.54</v>
          </cell>
        </row>
        <row r="742">
          <cell r="A742">
            <v>225</v>
          </cell>
          <cell r="B742" t="str">
            <v>PASIVOS DIFERIDOS</v>
          </cell>
          <cell r="C742">
            <v>-4906549.93</v>
          </cell>
          <cell r="D742">
            <v>-4906549.93</v>
          </cell>
        </row>
        <row r="743">
          <cell r="A743">
            <v>2250</v>
          </cell>
          <cell r="B743" t="str">
            <v>PASIVOS DIFERIDOS</v>
          </cell>
          <cell r="C743">
            <v>-4906549.93</v>
          </cell>
          <cell r="D743">
            <v>-4906549.93</v>
          </cell>
        </row>
        <row r="744">
          <cell r="A744">
            <v>225004</v>
          </cell>
          <cell r="B744" t="str">
            <v>INGRESOS PERCIBIDOS NO DEVENGADOS</v>
          </cell>
          <cell r="C744">
            <v>-4906549.93</v>
          </cell>
          <cell r="D744">
            <v>-4906549.93</v>
          </cell>
        </row>
        <row r="745">
          <cell r="A745">
            <v>2250040500</v>
          </cell>
          <cell r="B745" t="str">
            <v>OTRAS OPERACIONES</v>
          </cell>
          <cell r="C745">
            <v>-4906549.93</v>
          </cell>
          <cell r="D745">
            <v>-4906549.93</v>
          </cell>
        </row>
        <row r="746">
          <cell r="C746"/>
          <cell r="D746"/>
        </row>
        <row r="747">
          <cell r="B747" t="str">
            <v>TOTAL PASIVOS</v>
          </cell>
          <cell r="C747">
            <v>-440961026.55000001</v>
          </cell>
          <cell r="D747">
            <v>-440961026.55000001</v>
          </cell>
        </row>
        <row r="748">
          <cell r="C748"/>
          <cell r="D748"/>
        </row>
        <row r="749">
          <cell r="A749">
            <v>31</v>
          </cell>
          <cell r="B749" t="str">
            <v>PATRIMONIO</v>
          </cell>
          <cell r="C749">
            <v>-155243396.72999999</v>
          </cell>
          <cell r="D749">
            <v>-155243396.72999999</v>
          </cell>
        </row>
        <row r="750">
          <cell r="A750">
            <v>311</v>
          </cell>
          <cell r="B750" t="str">
            <v>CAPITAL SOCIAL</v>
          </cell>
          <cell r="C750">
            <v>-115670800</v>
          </cell>
          <cell r="D750">
            <v>-115670800</v>
          </cell>
        </row>
        <row r="751">
          <cell r="A751">
            <v>3110</v>
          </cell>
          <cell r="B751" t="str">
            <v>CAPITAL SOCIAL SUSCRITO</v>
          </cell>
          <cell r="C751">
            <v>-5714300</v>
          </cell>
          <cell r="D751">
            <v>-5714300</v>
          </cell>
        </row>
        <row r="752">
          <cell r="A752">
            <v>311001</v>
          </cell>
          <cell r="B752" t="str">
            <v>CAPITAL SUSCRITO</v>
          </cell>
          <cell r="C752">
            <v>-5714300</v>
          </cell>
          <cell r="D752">
            <v>-5714300</v>
          </cell>
        </row>
        <row r="753">
          <cell r="A753">
            <v>3110010101</v>
          </cell>
          <cell r="B753" t="str">
            <v>ACCIONES COMUNES</v>
          </cell>
          <cell r="C753">
            <v>-5714300</v>
          </cell>
          <cell r="D753">
            <v>-5714300</v>
          </cell>
        </row>
        <row r="754">
          <cell r="A754">
            <v>311001010101</v>
          </cell>
          <cell r="B754" t="str">
            <v>CAPITAL FIJO</v>
          </cell>
          <cell r="C754">
            <v>-5714300</v>
          </cell>
          <cell r="D754">
            <v>-5714300</v>
          </cell>
        </row>
        <row r="755">
          <cell r="A755">
            <v>3111</v>
          </cell>
          <cell r="B755" t="str">
            <v>CAPITAL SOCIAL VARIABLE</v>
          </cell>
          <cell r="C755">
            <v>-109956500</v>
          </cell>
          <cell r="D755">
            <v>-109956500</v>
          </cell>
        </row>
        <row r="756">
          <cell r="A756">
            <v>311101</v>
          </cell>
          <cell r="B756" t="str">
            <v>CAPITAL SUSCRITO PAGADO</v>
          </cell>
          <cell r="C756">
            <v>-109956500</v>
          </cell>
          <cell r="D756">
            <v>-109956500</v>
          </cell>
        </row>
        <row r="757">
          <cell r="A757">
            <v>3111010200</v>
          </cell>
          <cell r="B757" t="str">
            <v>ACCIONES</v>
          </cell>
          <cell r="C757">
            <v>-109956500</v>
          </cell>
          <cell r="D757">
            <v>-109956500</v>
          </cell>
        </row>
        <row r="758">
          <cell r="A758">
            <v>313</v>
          </cell>
          <cell r="B758" t="str">
            <v>RESERVAS DE CAPITAL</v>
          </cell>
          <cell r="C758">
            <v>-39572596.729999997</v>
          </cell>
          <cell r="D758">
            <v>-39572596.729999997</v>
          </cell>
        </row>
        <row r="759">
          <cell r="A759">
            <v>3130</v>
          </cell>
          <cell r="B759" t="str">
            <v>RESERVAS DE CAPITAL</v>
          </cell>
          <cell r="C759">
            <v>-39572596.729999997</v>
          </cell>
          <cell r="D759">
            <v>-39572596.729999997</v>
          </cell>
        </row>
        <row r="760">
          <cell r="A760">
            <v>313001</v>
          </cell>
          <cell r="B760" t="str">
            <v>RESERVAS</v>
          </cell>
          <cell r="C760">
            <v>-39572596.729999997</v>
          </cell>
          <cell r="D760">
            <v>-39572596.729999997</v>
          </cell>
        </row>
        <row r="761">
          <cell r="A761">
            <v>3130010100</v>
          </cell>
          <cell r="B761" t="str">
            <v>RESERVA LEGAL</v>
          </cell>
          <cell r="C761">
            <v>-39561232.340000004</v>
          </cell>
          <cell r="D761">
            <v>-39561232.340000004</v>
          </cell>
        </row>
        <row r="762">
          <cell r="A762">
            <v>3130010300</v>
          </cell>
          <cell r="B762" t="str">
            <v>RESERVAS VOLUNTARIAS</v>
          </cell>
          <cell r="C762">
            <v>-11364.39</v>
          </cell>
          <cell r="D762">
            <v>-11364.39</v>
          </cell>
        </row>
        <row r="763">
          <cell r="A763">
            <v>32</v>
          </cell>
          <cell r="B763" t="str">
            <v>PATRIMONIO RESTRINGIDO</v>
          </cell>
          <cell r="C763">
            <v>-4809209.38</v>
          </cell>
          <cell r="D763">
            <v>-4809209.38</v>
          </cell>
        </row>
        <row r="764">
          <cell r="A764">
            <v>321</v>
          </cell>
          <cell r="B764" t="str">
            <v>UTILIDADES NO DISTRIBUIBLES</v>
          </cell>
          <cell r="C764">
            <v>-1524783.35</v>
          </cell>
          <cell r="D764">
            <v>-1524783.35</v>
          </cell>
        </row>
        <row r="765">
          <cell r="A765">
            <v>3210</v>
          </cell>
          <cell r="B765" t="str">
            <v>UTILIDADES NO DISTRIBUIBLES</v>
          </cell>
          <cell r="C765">
            <v>-1524783.35</v>
          </cell>
          <cell r="D765">
            <v>-1524783.35</v>
          </cell>
        </row>
        <row r="766">
          <cell r="A766">
            <v>321001</v>
          </cell>
          <cell r="B766" t="str">
            <v>INGRESOS DEVENGADOS NO PERCIBIDOS</v>
          </cell>
          <cell r="C766">
            <v>-1524783.35</v>
          </cell>
          <cell r="D766">
            <v>-1524783.35</v>
          </cell>
        </row>
        <row r="767">
          <cell r="A767">
            <v>3210010101</v>
          </cell>
          <cell r="B767" t="str">
            <v>INTERESES</v>
          </cell>
          <cell r="C767">
            <v>-1524783.35</v>
          </cell>
          <cell r="D767">
            <v>-1524783.35</v>
          </cell>
        </row>
        <row r="768">
          <cell r="A768">
            <v>322</v>
          </cell>
          <cell r="B768" t="str">
            <v>DONACIONES</v>
          </cell>
          <cell r="C768">
            <v>-879.35</v>
          </cell>
          <cell r="D768">
            <v>-879.35</v>
          </cell>
        </row>
        <row r="769">
          <cell r="A769">
            <v>3220</v>
          </cell>
          <cell r="B769" t="str">
            <v>DONACIONES</v>
          </cell>
          <cell r="C769">
            <v>-879.35</v>
          </cell>
          <cell r="D769">
            <v>-879.35</v>
          </cell>
        </row>
        <row r="770">
          <cell r="A770">
            <v>322002</v>
          </cell>
          <cell r="B770" t="str">
            <v>OTRAS DONACIONES</v>
          </cell>
          <cell r="C770">
            <v>-879.35</v>
          </cell>
          <cell r="D770">
            <v>-879.35</v>
          </cell>
        </row>
        <row r="771">
          <cell r="A771">
            <v>3220020300</v>
          </cell>
          <cell r="B771" t="str">
            <v>MUEBLES</v>
          </cell>
          <cell r="C771">
            <v>-879.35</v>
          </cell>
          <cell r="D771">
            <v>-879.35</v>
          </cell>
        </row>
        <row r="772">
          <cell r="A772">
            <v>323</v>
          </cell>
          <cell r="B772" t="str">
            <v>OTRO RESULTADO INTEGRAL</v>
          </cell>
          <cell r="C772">
            <v>-3283546.68</v>
          </cell>
          <cell r="D772">
            <v>-3283546.68</v>
          </cell>
        </row>
        <row r="773">
          <cell r="A773">
            <v>3230</v>
          </cell>
          <cell r="B773" t="str">
            <v>OTRO RESULTADO INTEGRAL DE EJERCICIOS ANTERIORES</v>
          </cell>
          <cell r="C773">
            <v>-3283546.68</v>
          </cell>
          <cell r="D773">
            <v>-3283546.68</v>
          </cell>
        </row>
        <row r="774">
          <cell r="A774">
            <v>323001</v>
          </cell>
          <cell r="B774" t="str">
            <v>ELEMENTOS QUE NO SE RECLASIFICARAN EN RESULTADOS</v>
          </cell>
          <cell r="C774">
            <v>-3283546.68</v>
          </cell>
          <cell r="D774">
            <v>-3283546.68</v>
          </cell>
        </row>
        <row r="775">
          <cell r="A775">
            <v>3230010101</v>
          </cell>
          <cell r="B775" t="str">
            <v>SUPERAVIT POR REVALUACION</v>
          </cell>
          <cell r="C775">
            <v>-3283546.68</v>
          </cell>
          <cell r="D775">
            <v>-3283546.68</v>
          </cell>
        </row>
        <row r="776">
          <cell r="A776">
            <v>323001010101</v>
          </cell>
          <cell r="B776" t="str">
            <v>REVALUO DE INMUEBLES DEL ACTIVO FIJO</v>
          </cell>
          <cell r="C776">
            <v>-3283546.68</v>
          </cell>
          <cell r="D776">
            <v>-3283546.68</v>
          </cell>
        </row>
        <row r="777">
          <cell r="A777">
            <v>32300101010101</v>
          </cell>
          <cell r="B777" t="str">
            <v>TERRENOS</v>
          </cell>
          <cell r="C777">
            <v>-1504291.48</v>
          </cell>
          <cell r="D777">
            <v>-1504291.48</v>
          </cell>
        </row>
        <row r="778">
          <cell r="A778">
            <v>32300101010102</v>
          </cell>
          <cell r="B778" t="str">
            <v>EDIFICACIONES</v>
          </cell>
          <cell r="C778">
            <v>-1779255.2</v>
          </cell>
          <cell r="D778">
            <v>-1779255.2</v>
          </cell>
        </row>
        <row r="779">
          <cell r="C779"/>
          <cell r="D779"/>
        </row>
        <row r="780">
          <cell r="B780" t="str">
            <v>TOTAL PATRIMONIO</v>
          </cell>
          <cell r="C780">
            <v>-160052606.11000001</v>
          </cell>
          <cell r="D780">
            <v>-160052606.11000001</v>
          </cell>
        </row>
        <row r="781">
          <cell r="C781"/>
          <cell r="D781"/>
        </row>
        <row r="782">
          <cell r="A782">
            <v>61</v>
          </cell>
          <cell r="B782" t="str">
            <v>INGRESOS FINANCIEROS</v>
          </cell>
          <cell r="C782">
            <v>-7315213.6699999999</v>
          </cell>
          <cell r="D782">
            <v>-7315213.6699999999</v>
          </cell>
        </row>
        <row r="783">
          <cell r="A783">
            <v>611</v>
          </cell>
          <cell r="B783" t="str">
            <v>INGRESOS FINANCIEROS</v>
          </cell>
          <cell r="C783">
            <v>-7315213.6699999999</v>
          </cell>
          <cell r="D783">
            <v>-7315213.6699999999</v>
          </cell>
        </row>
        <row r="784">
          <cell r="A784">
            <v>6110</v>
          </cell>
          <cell r="B784" t="str">
            <v>INGRESOS FINANCIEROS</v>
          </cell>
          <cell r="C784">
            <v>-7315213.6699999999</v>
          </cell>
          <cell r="D784">
            <v>-7315213.6699999999</v>
          </cell>
        </row>
        <row r="785">
          <cell r="A785">
            <v>611001</v>
          </cell>
          <cell r="B785" t="str">
            <v>CARTERA DE PRESTAMOS</v>
          </cell>
          <cell r="C785">
            <v>-5801206.3300000001</v>
          </cell>
          <cell r="D785">
            <v>-5801206.3300000001</v>
          </cell>
        </row>
        <row r="786">
          <cell r="A786">
            <v>6110010100</v>
          </cell>
          <cell r="B786" t="str">
            <v>INTERESES</v>
          </cell>
          <cell r="C786">
            <v>-5801206.3300000001</v>
          </cell>
          <cell r="D786">
            <v>-5801206.3300000001</v>
          </cell>
        </row>
        <row r="787">
          <cell r="A787">
            <v>611001010001</v>
          </cell>
          <cell r="B787" t="str">
            <v>PACTADOS HASTA UN AÑO PLAZO</v>
          </cell>
          <cell r="C787">
            <v>-148661.9</v>
          </cell>
          <cell r="D787">
            <v>-148661.9</v>
          </cell>
        </row>
        <row r="788">
          <cell r="A788">
            <v>61100101000101</v>
          </cell>
          <cell r="B788" t="str">
            <v>OTORGAMIENTOS ORIGINALES</v>
          </cell>
          <cell r="C788">
            <v>-148661.9</v>
          </cell>
          <cell r="D788">
            <v>-148661.9</v>
          </cell>
        </row>
        <row r="789">
          <cell r="A789">
            <v>611001010002</v>
          </cell>
          <cell r="B789" t="str">
            <v>PACTADOS A MAS DE UN AÑO PLAZO</v>
          </cell>
          <cell r="C789">
            <v>-5652544.4299999997</v>
          </cell>
          <cell r="D789">
            <v>-5652544.4299999997</v>
          </cell>
        </row>
        <row r="790">
          <cell r="A790">
            <v>61100101000201</v>
          </cell>
          <cell r="B790" t="str">
            <v>OTORGAMIENTOS ORIGINALES</v>
          </cell>
          <cell r="C790">
            <v>-5652541.8799999999</v>
          </cell>
          <cell r="D790">
            <v>-5652541.8799999999</v>
          </cell>
        </row>
        <row r="791">
          <cell r="A791">
            <v>61100101000203</v>
          </cell>
          <cell r="B791" t="str">
            <v>INTERESES MORATORIOS</v>
          </cell>
          <cell r="C791">
            <v>-2.5499999999999998</v>
          </cell>
          <cell r="D791">
            <v>-2.5499999999999998</v>
          </cell>
        </row>
        <row r="792">
          <cell r="A792">
            <v>611002</v>
          </cell>
          <cell r="B792" t="str">
            <v>INSTRUMENTOS FINANCIEROS DE INVERSION</v>
          </cell>
          <cell r="C792">
            <v>-1381373.64</v>
          </cell>
          <cell r="D792">
            <v>-1381373.64</v>
          </cell>
        </row>
        <row r="793">
          <cell r="A793">
            <v>6110020600</v>
          </cell>
          <cell r="B793" t="str">
            <v>OTROS ACTIVOS A COSTO AMORTIZADO</v>
          </cell>
          <cell r="C793">
            <v>-1381373.64</v>
          </cell>
          <cell r="D793">
            <v>-1381373.64</v>
          </cell>
        </row>
        <row r="794">
          <cell r="A794">
            <v>611002060001</v>
          </cell>
          <cell r="B794" t="str">
            <v>CARTERA DE INVERSIONES</v>
          </cell>
          <cell r="C794">
            <v>-1381373.64</v>
          </cell>
          <cell r="D794">
            <v>-1381373.64</v>
          </cell>
        </row>
        <row r="795">
          <cell r="A795">
            <v>61100206000101</v>
          </cell>
          <cell r="B795" t="str">
            <v>INTERESES</v>
          </cell>
          <cell r="C795">
            <v>-1381373.64</v>
          </cell>
          <cell r="D795">
            <v>-1381373.64</v>
          </cell>
        </row>
        <row r="796">
          <cell r="A796">
            <v>6.1100206000101005E+17</v>
          </cell>
          <cell r="B796" t="str">
            <v>TITULOS VALORES TRANSFERIDOS</v>
          </cell>
          <cell r="C796">
            <v>-1381373.64</v>
          </cell>
          <cell r="D796">
            <v>-1381373.64</v>
          </cell>
        </row>
        <row r="797">
          <cell r="A797">
            <v>611004</v>
          </cell>
          <cell r="B797" t="str">
            <v>INTERESES SOBRE DEPOSITOS</v>
          </cell>
          <cell r="C797">
            <v>-132633.70000000001</v>
          </cell>
          <cell r="D797">
            <v>-132633.70000000001</v>
          </cell>
        </row>
        <row r="798">
          <cell r="A798">
            <v>6110040100</v>
          </cell>
          <cell r="B798" t="str">
            <v>EN EL BCR</v>
          </cell>
          <cell r="C798">
            <v>-7152.86</v>
          </cell>
          <cell r="D798">
            <v>-7152.86</v>
          </cell>
        </row>
        <row r="799">
          <cell r="A799">
            <v>611004010001</v>
          </cell>
          <cell r="B799" t="str">
            <v>DEPOSITOS PARA RESERVA DE LIQUDEZ</v>
          </cell>
          <cell r="C799">
            <v>-7152.86</v>
          </cell>
          <cell r="D799">
            <v>-7152.86</v>
          </cell>
        </row>
        <row r="800">
          <cell r="A800">
            <v>6110040200</v>
          </cell>
          <cell r="B800" t="str">
            <v>EN OTRAS INSTITUCIONES FINANCIERAS</v>
          </cell>
          <cell r="C800">
            <v>-125480.84</v>
          </cell>
          <cell r="D800">
            <v>-125480.84</v>
          </cell>
        </row>
        <row r="801">
          <cell r="A801">
            <v>611004020001</v>
          </cell>
          <cell r="B801" t="str">
            <v>OTRAS ENTIDADES DEL SISTEMA FINANCIERO</v>
          </cell>
          <cell r="C801">
            <v>-125480.84</v>
          </cell>
          <cell r="D801">
            <v>-125480.84</v>
          </cell>
        </row>
        <row r="802">
          <cell r="A802">
            <v>61100402000101</v>
          </cell>
          <cell r="B802" t="str">
            <v>DEPOSITOS A LA VISTA</v>
          </cell>
          <cell r="C802">
            <v>-116297.69</v>
          </cell>
          <cell r="D802">
            <v>-116297.69</v>
          </cell>
        </row>
        <row r="803">
          <cell r="A803">
            <v>6110040200010100</v>
          </cell>
          <cell r="B803" t="str">
            <v>BANCOS</v>
          </cell>
          <cell r="C803">
            <v>-116297.69</v>
          </cell>
          <cell r="D803">
            <v>-116297.69</v>
          </cell>
        </row>
        <row r="804">
          <cell r="A804">
            <v>61100402000103</v>
          </cell>
          <cell r="B804" t="str">
            <v>DEPOSITOS A PLAZO</v>
          </cell>
          <cell r="C804">
            <v>-9183.15</v>
          </cell>
          <cell r="D804">
            <v>-9183.15</v>
          </cell>
        </row>
        <row r="805">
          <cell r="A805">
            <v>6110040200010300</v>
          </cell>
          <cell r="B805" t="str">
            <v>INTERMEDIARIOS FINANCIEROS NO BANCARIOS</v>
          </cell>
          <cell r="C805">
            <v>-9183.15</v>
          </cell>
          <cell r="D805">
            <v>-9183.15</v>
          </cell>
        </row>
        <row r="806">
          <cell r="A806">
            <v>62</v>
          </cell>
          <cell r="B806" t="str">
            <v>OTROS INGRESOS FINANCIEROS</v>
          </cell>
          <cell r="C806">
            <v>-3524895.71</v>
          </cell>
          <cell r="D806">
            <v>-3524895.71</v>
          </cell>
        </row>
        <row r="807">
          <cell r="A807">
            <v>621</v>
          </cell>
          <cell r="B807" t="str">
            <v>OTROS INGRESOS FINANCIEROS</v>
          </cell>
          <cell r="C807">
            <v>-3524895.71</v>
          </cell>
          <cell r="D807">
            <v>-3524895.71</v>
          </cell>
        </row>
        <row r="808">
          <cell r="A808">
            <v>6210</v>
          </cell>
          <cell r="B808" t="str">
            <v>OTROS INGRESOS FINANCIEROS</v>
          </cell>
          <cell r="C808">
            <v>-3524895.71</v>
          </cell>
          <cell r="D808">
            <v>-3524895.71</v>
          </cell>
        </row>
        <row r="809">
          <cell r="A809">
            <v>621004</v>
          </cell>
          <cell r="B809" t="str">
            <v>COMISIONES DE OTROS SERVICIOS</v>
          </cell>
          <cell r="C809">
            <v>-3524895.71</v>
          </cell>
          <cell r="D809">
            <v>-3524895.71</v>
          </cell>
        </row>
        <row r="810">
          <cell r="A810">
            <v>6210041400</v>
          </cell>
          <cell r="B810" t="str">
            <v>POR OPERACIONES CON SOCIEDADES DE SEGUROS</v>
          </cell>
          <cell r="C810">
            <v>-4.6399999999999997</v>
          </cell>
          <cell r="D810">
            <v>-4.6399999999999997</v>
          </cell>
        </row>
        <row r="811">
          <cell r="A811">
            <v>621004140001</v>
          </cell>
          <cell r="B811" t="str">
            <v>SERVICIO DE COMERCIALIZACION</v>
          </cell>
          <cell r="C811">
            <v>-4.6399999999999997</v>
          </cell>
          <cell r="D811">
            <v>-4.6399999999999997</v>
          </cell>
        </row>
        <row r="812">
          <cell r="A812">
            <v>62100414000103</v>
          </cell>
          <cell r="B812" t="str">
            <v>COMERCIALIZACION DE SEGURO REMESAS FAMILIARES</v>
          </cell>
          <cell r="C812">
            <v>-4.6399999999999997</v>
          </cell>
          <cell r="D812">
            <v>-4.6399999999999997</v>
          </cell>
        </row>
        <row r="813">
          <cell r="A813">
            <v>6210041700</v>
          </cell>
          <cell r="B813" t="str">
            <v>SERVICIOS DE CAPACITACION</v>
          </cell>
          <cell r="C813">
            <v>-66699.539999999994</v>
          </cell>
          <cell r="D813">
            <v>-66699.539999999994</v>
          </cell>
        </row>
        <row r="814">
          <cell r="A814">
            <v>6210042100</v>
          </cell>
          <cell r="B814" t="str">
            <v>ASESORIAS</v>
          </cell>
          <cell r="C814">
            <v>-12750</v>
          </cell>
          <cell r="D814">
            <v>-12750</v>
          </cell>
        </row>
        <row r="815">
          <cell r="A815">
            <v>6210049700</v>
          </cell>
          <cell r="B815" t="str">
            <v>OTROS</v>
          </cell>
          <cell r="C815">
            <v>-3445441.53</v>
          </cell>
          <cell r="D815">
            <v>-3445441.53</v>
          </cell>
        </row>
        <row r="816">
          <cell r="A816">
            <v>621004970001</v>
          </cell>
          <cell r="B816" t="str">
            <v>CONSULTA RIESGO CREDITICIO</v>
          </cell>
          <cell r="C816">
            <v>-10.18</v>
          </cell>
          <cell r="D816">
            <v>-10.18</v>
          </cell>
        </row>
        <row r="817">
          <cell r="A817">
            <v>62100497000102</v>
          </cell>
          <cell r="B817" t="str">
            <v>COMISION POR RUTEO DE TRANSACCION DE KIOSKOS</v>
          </cell>
          <cell r="C817">
            <v>-10.18</v>
          </cell>
          <cell r="D817">
            <v>-10.18</v>
          </cell>
        </row>
        <row r="818">
          <cell r="A818">
            <v>621004970002</v>
          </cell>
          <cell r="B818" t="str">
            <v>SERVICIO DE REMESAS</v>
          </cell>
          <cell r="C818">
            <v>-208419.73</v>
          </cell>
          <cell r="D818">
            <v>-208419.73</v>
          </cell>
        </row>
        <row r="819">
          <cell r="A819">
            <v>62100497000201</v>
          </cell>
          <cell r="B819" t="str">
            <v>COMISION POR PAGO REMESAS FAMILIARES</v>
          </cell>
          <cell r="C819">
            <v>-208385.59</v>
          </cell>
          <cell r="D819">
            <v>-208385.59</v>
          </cell>
        </row>
        <row r="820">
          <cell r="A820">
            <v>62100497000202</v>
          </cell>
          <cell r="B820" t="str">
            <v>COMISION POR PAGO DE REMESAS LOCALES</v>
          </cell>
          <cell r="C820">
            <v>-34.14</v>
          </cell>
          <cell r="D820">
            <v>-34.14</v>
          </cell>
        </row>
        <row r="821">
          <cell r="A821">
            <v>621004970003</v>
          </cell>
          <cell r="B821" t="str">
            <v>SERVICIO DE COLECTURIA</v>
          </cell>
          <cell r="C821">
            <v>-1591.66</v>
          </cell>
          <cell r="D821">
            <v>-1591.66</v>
          </cell>
        </row>
        <row r="822">
          <cell r="A822">
            <v>62100497000304</v>
          </cell>
          <cell r="B822" t="str">
            <v>COMISION POR SERVICIO DE COLECTURIA BELCORP</v>
          </cell>
          <cell r="C822">
            <v>-588.38</v>
          </cell>
          <cell r="D822">
            <v>-588.38</v>
          </cell>
        </row>
        <row r="823">
          <cell r="A823">
            <v>62100497000305</v>
          </cell>
          <cell r="B823" t="str">
            <v>OTROS SERVICIOS DE COLECTURIA</v>
          </cell>
          <cell r="C823">
            <v>-1003.28</v>
          </cell>
          <cell r="D823">
            <v>-1003.28</v>
          </cell>
        </row>
        <row r="824">
          <cell r="A824">
            <v>621004970004</v>
          </cell>
          <cell r="B824" t="str">
            <v>SERVICIO DE TARJETAS</v>
          </cell>
          <cell r="C824">
            <v>-1756913.27</v>
          </cell>
          <cell r="D824">
            <v>-1756913.27</v>
          </cell>
        </row>
        <row r="825">
          <cell r="A825">
            <v>62100497000401</v>
          </cell>
          <cell r="B825" t="str">
            <v>TARJETAS DE CREDITO</v>
          </cell>
          <cell r="C825">
            <v>-943253.53</v>
          </cell>
          <cell r="D825">
            <v>-943253.53</v>
          </cell>
        </row>
        <row r="826">
          <cell r="A826">
            <v>6210049700040100</v>
          </cell>
          <cell r="B826" t="str">
            <v>COMISIONES POR SERVICIO DE RETIRO TARJETA DE CREDITO ATMS</v>
          </cell>
          <cell r="C826">
            <v>-94.2</v>
          </cell>
          <cell r="D826">
            <v>-94.2</v>
          </cell>
        </row>
        <row r="827">
          <cell r="A827">
            <v>6210049700040100</v>
          </cell>
          <cell r="B827" t="str">
            <v>COMISION RUTEO TRANSACCIONES TARJETA DE CREDITO POS</v>
          </cell>
          <cell r="C827">
            <v>-420725</v>
          </cell>
          <cell r="D827">
            <v>-420725</v>
          </cell>
        </row>
        <row r="828">
          <cell r="A828">
            <v>6210049700040100</v>
          </cell>
          <cell r="B828" t="str">
            <v>ADMINISTRACION TARJETA DE CREDITO</v>
          </cell>
          <cell r="C828">
            <v>-522434.33</v>
          </cell>
          <cell r="D828">
            <v>-522434.33</v>
          </cell>
        </row>
        <row r="829">
          <cell r="A829">
            <v>62100497000402</v>
          </cell>
          <cell r="B829" t="str">
            <v>TARJETAS DE DEBITO</v>
          </cell>
          <cell r="C829">
            <v>-813659.74</v>
          </cell>
          <cell r="D829">
            <v>-813659.74</v>
          </cell>
        </row>
        <row r="830">
          <cell r="A830">
            <v>6210049700040200</v>
          </cell>
          <cell r="B830" t="str">
            <v>COMISIONES POR COMPRA TARJETAS DE DEBITO</v>
          </cell>
          <cell r="C830">
            <v>-137476.35999999999</v>
          </cell>
          <cell r="D830">
            <v>-137476.35999999999</v>
          </cell>
        </row>
        <row r="831">
          <cell r="A831">
            <v>6210049700040200</v>
          </cell>
          <cell r="B831" t="str">
            <v>COMISIONES POR SERVICIO RETIRO DE EFECTIVO TARJETA DE DEBITO</v>
          </cell>
          <cell r="C831">
            <v>-25460.25</v>
          </cell>
          <cell r="D831">
            <v>-25460.25</v>
          </cell>
        </row>
        <row r="832">
          <cell r="A832">
            <v>6210049700040200</v>
          </cell>
          <cell r="B832" t="str">
            <v>COMISION RUTEO TRANSACCIONES TARJETA DE DEBITO POS</v>
          </cell>
          <cell r="C832">
            <v>-181700.13</v>
          </cell>
          <cell r="D832">
            <v>-181700.13</v>
          </cell>
        </row>
        <row r="833">
          <cell r="A833">
            <v>6210049700040210</v>
          </cell>
          <cell r="B833" t="str">
            <v>ADMINISTRACION TARJETA DE DEBITO</v>
          </cell>
          <cell r="C833">
            <v>-469023</v>
          </cell>
          <cell r="D833">
            <v>-469023</v>
          </cell>
        </row>
        <row r="834">
          <cell r="A834">
            <v>621004970005</v>
          </cell>
          <cell r="B834" t="str">
            <v>SERVICIO DE CALL CENTER</v>
          </cell>
          <cell r="C834">
            <v>-243652.72</v>
          </cell>
          <cell r="D834">
            <v>-243652.72</v>
          </cell>
        </row>
        <row r="835">
          <cell r="A835">
            <v>62100497000502</v>
          </cell>
          <cell r="B835" t="str">
            <v>CALL CENTER TARJETAS</v>
          </cell>
          <cell r="C835">
            <v>-243652.72</v>
          </cell>
          <cell r="D835">
            <v>-243652.72</v>
          </cell>
        </row>
        <row r="836">
          <cell r="A836">
            <v>621004970006</v>
          </cell>
          <cell r="B836" t="str">
            <v>SERVICIO DE ATM´S</v>
          </cell>
          <cell r="C836">
            <v>-318555.11</v>
          </cell>
          <cell r="D836">
            <v>-318555.11</v>
          </cell>
        </row>
        <row r="837">
          <cell r="A837">
            <v>62100497000601</v>
          </cell>
          <cell r="B837" t="str">
            <v>COMISIONES POR SERVICIO DE RED ATM´S</v>
          </cell>
          <cell r="C837">
            <v>-299405.11</v>
          </cell>
          <cell r="D837">
            <v>-299405.11</v>
          </cell>
        </row>
        <row r="838">
          <cell r="A838">
            <v>62100497000602</v>
          </cell>
          <cell r="B838" t="str">
            <v>ADMINISTRACION Y OTROS SERVICIOS ATM´S</v>
          </cell>
          <cell r="C838">
            <v>-19150</v>
          </cell>
          <cell r="D838">
            <v>-19150</v>
          </cell>
        </row>
        <row r="839">
          <cell r="A839">
            <v>621004970007</v>
          </cell>
          <cell r="B839" t="str">
            <v>CORRESPONSALES NO BANCARIOS</v>
          </cell>
          <cell r="C839">
            <v>-67908.679999999993</v>
          </cell>
          <cell r="D839">
            <v>-67908.679999999993</v>
          </cell>
        </row>
        <row r="840">
          <cell r="A840">
            <v>62100497000702</v>
          </cell>
          <cell r="B840" t="str">
            <v>COMISION POR SERVICIOS DE RED DE CNB</v>
          </cell>
          <cell r="C840">
            <v>-54812.1</v>
          </cell>
          <cell r="D840">
            <v>-54812.1</v>
          </cell>
        </row>
        <row r="841">
          <cell r="A841">
            <v>62100497000704</v>
          </cell>
          <cell r="B841" t="str">
            <v>COMISION DE SERVICIOS CNB´S ADMINISTRADOS POR FEDESERVI</v>
          </cell>
          <cell r="C841">
            <v>-971.58</v>
          </cell>
          <cell r="D841">
            <v>-971.58</v>
          </cell>
        </row>
        <row r="842">
          <cell r="A842">
            <v>62100497000706</v>
          </cell>
          <cell r="B842" t="str">
            <v>ADMINISTRACION Y OTROS SERVICIOS CNB</v>
          </cell>
          <cell r="C842">
            <v>-12125</v>
          </cell>
          <cell r="D842">
            <v>-12125</v>
          </cell>
        </row>
        <row r="843">
          <cell r="A843">
            <v>621004970008</v>
          </cell>
          <cell r="B843" t="str">
            <v>SERVICIO DE BANCA MOVIL</v>
          </cell>
          <cell r="C843">
            <v>-571636.78</v>
          </cell>
          <cell r="D843">
            <v>-571636.78</v>
          </cell>
        </row>
        <row r="844">
          <cell r="A844">
            <v>62100497000801</v>
          </cell>
          <cell r="B844" t="str">
            <v>COMISION POR SERVICIO DE BANCA MOVIL</v>
          </cell>
          <cell r="C844">
            <v>-308636.53000000003</v>
          </cell>
          <cell r="D844">
            <v>-308636.53000000003</v>
          </cell>
        </row>
        <row r="845">
          <cell r="A845">
            <v>62100497000802</v>
          </cell>
          <cell r="B845" t="str">
            <v>SERVICIO DE ADMINISTRACION DE BANCA MOVIL</v>
          </cell>
          <cell r="C845">
            <v>-263000.25</v>
          </cell>
          <cell r="D845">
            <v>-263000.25</v>
          </cell>
        </row>
        <row r="846">
          <cell r="A846">
            <v>621004970010</v>
          </cell>
          <cell r="B846" t="str">
            <v>SERVICIO DE KIOSKOS FINANCIEROS</v>
          </cell>
          <cell r="C846">
            <v>-1950</v>
          </cell>
          <cell r="D846">
            <v>-1950</v>
          </cell>
        </row>
        <row r="847">
          <cell r="A847">
            <v>62100497001003</v>
          </cell>
          <cell r="B847" t="str">
            <v>COMISION POR SERVICIO DE ADMINISTRACION DE KIOSKOS</v>
          </cell>
          <cell r="C847">
            <v>-1950</v>
          </cell>
          <cell r="D847">
            <v>-1950</v>
          </cell>
        </row>
        <row r="848">
          <cell r="A848">
            <v>621004970011</v>
          </cell>
          <cell r="B848" t="str">
            <v>INGRESO POR SERVICIOS DE AGENCIAS DE FEDECREDITO</v>
          </cell>
          <cell r="C848">
            <v>-5856.45</v>
          </cell>
          <cell r="D848">
            <v>-5856.45</v>
          </cell>
        </row>
        <row r="849">
          <cell r="A849">
            <v>62100497001101</v>
          </cell>
          <cell r="B849" t="str">
            <v>AGENCIA MULTIPLAZA</v>
          </cell>
          <cell r="C849">
            <v>-4013.3</v>
          </cell>
          <cell r="D849">
            <v>-4013.3</v>
          </cell>
        </row>
        <row r="850">
          <cell r="A850">
            <v>62100497001102</v>
          </cell>
          <cell r="B850" t="str">
            <v>AGENCIA WORLD TRADE CENTER</v>
          </cell>
          <cell r="C850">
            <v>-1843.15</v>
          </cell>
          <cell r="D850">
            <v>-1843.15</v>
          </cell>
        </row>
        <row r="851">
          <cell r="A851">
            <v>621004970099</v>
          </cell>
          <cell r="B851" t="str">
            <v>OTROS</v>
          </cell>
          <cell r="C851">
            <v>-268946.95</v>
          </cell>
          <cell r="D851">
            <v>-268946.95</v>
          </cell>
        </row>
        <row r="852">
          <cell r="A852">
            <v>62100497009903</v>
          </cell>
          <cell r="B852" t="str">
            <v>SERVICIO DE SALUD A TU ALCANCE</v>
          </cell>
          <cell r="C852">
            <v>-1428.32</v>
          </cell>
          <cell r="D852">
            <v>-1428.32</v>
          </cell>
        </row>
        <row r="853">
          <cell r="A853">
            <v>62100497009905</v>
          </cell>
          <cell r="B853" t="str">
            <v>RESGUARDO Y CUSTODIA DE DOCUMENTOS</v>
          </cell>
          <cell r="C853">
            <v>-4884.6000000000004</v>
          </cell>
          <cell r="D853">
            <v>-4884.6000000000004</v>
          </cell>
        </row>
        <row r="854">
          <cell r="A854">
            <v>62100497009906</v>
          </cell>
          <cell r="B854" t="str">
            <v>OTRAS COMISIONES</v>
          </cell>
          <cell r="C854">
            <v>-12819.52</v>
          </cell>
          <cell r="D854">
            <v>-12819.52</v>
          </cell>
        </row>
        <row r="855">
          <cell r="A855">
            <v>62100497009908</v>
          </cell>
          <cell r="B855" t="str">
            <v>SERVICIO SARO</v>
          </cell>
          <cell r="C855">
            <v>-65663.820000000007</v>
          </cell>
          <cell r="D855">
            <v>-65663.820000000007</v>
          </cell>
        </row>
        <row r="856">
          <cell r="A856">
            <v>62100497009909</v>
          </cell>
          <cell r="B856" t="str">
            <v>SERVICIO CREDIT SCORING</v>
          </cell>
          <cell r="C856">
            <v>-66902.759999999995</v>
          </cell>
          <cell r="D856">
            <v>-66902.759999999995</v>
          </cell>
        </row>
        <row r="857">
          <cell r="A857">
            <v>62100497009910</v>
          </cell>
          <cell r="B857" t="str">
            <v>COMISION POR OPERACIONES INTERENTIDADES</v>
          </cell>
          <cell r="C857">
            <v>-914.5</v>
          </cell>
          <cell r="D857">
            <v>-914.5</v>
          </cell>
        </row>
        <row r="858">
          <cell r="A858">
            <v>62100497009913</v>
          </cell>
          <cell r="B858" t="str">
            <v>SERVICIO DE SELECCION Y EVALUACION DE RECURSOS HUMANOS</v>
          </cell>
          <cell r="C858">
            <v>-6000</v>
          </cell>
          <cell r="D858">
            <v>-6000</v>
          </cell>
        </row>
        <row r="859">
          <cell r="A859">
            <v>62100497009914</v>
          </cell>
          <cell r="B859" t="str">
            <v>SERVICIO DE CIERRE CENTRALIZADO EN CADI</v>
          </cell>
          <cell r="C859">
            <v>-46017.919999999998</v>
          </cell>
          <cell r="D859">
            <v>-46017.919999999998</v>
          </cell>
        </row>
        <row r="860">
          <cell r="A860">
            <v>62100497009915</v>
          </cell>
          <cell r="B860" t="str">
            <v>SERVICIO DE ASESORIA MYPE</v>
          </cell>
          <cell r="C860">
            <v>-64315.51</v>
          </cell>
          <cell r="D860">
            <v>-64315.51</v>
          </cell>
        </row>
        <row r="861">
          <cell r="A861">
            <v>63</v>
          </cell>
          <cell r="B861" t="str">
            <v>INGRESOS DE OTRAS OPERACIONES</v>
          </cell>
          <cell r="C861">
            <v>-852067.86</v>
          </cell>
          <cell r="D861">
            <v>-852067.86</v>
          </cell>
        </row>
        <row r="862">
          <cell r="A862">
            <v>631</v>
          </cell>
          <cell r="B862" t="str">
            <v>INGRESOS DE OTRAS OPERACIONES</v>
          </cell>
          <cell r="C862">
            <v>-852067.86</v>
          </cell>
          <cell r="D862">
            <v>-852067.86</v>
          </cell>
        </row>
        <row r="863">
          <cell r="A863">
            <v>6310</v>
          </cell>
          <cell r="B863" t="str">
            <v>INGRESOS DE OTRAS OPERACIONES</v>
          </cell>
          <cell r="C863">
            <v>-852067.86</v>
          </cell>
          <cell r="D863">
            <v>-852067.86</v>
          </cell>
        </row>
        <row r="864">
          <cell r="A864">
            <v>631002</v>
          </cell>
          <cell r="B864" t="str">
            <v>GANANCIA EN VENTA DE ACTIVOS</v>
          </cell>
          <cell r="C864">
            <v>-18054.63</v>
          </cell>
          <cell r="D864">
            <v>-18054.63</v>
          </cell>
        </row>
        <row r="865">
          <cell r="A865">
            <v>6310020100</v>
          </cell>
          <cell r="B865" t="str">
            <v>PROPIEDADES Y EQUIPO</v>
          </cell>
          <cell r="C865">
            <v>-18054.63</v>
          </cell>
          <cell r="D865">
            <v>-18054.63</v>
          </cell>
        </row>
        <row r="866">
          <cell r="A866">
            <v>631002010002</v>
          </cell>
          <cell r="B866" t="str">
            <v>MUEBLES</v>
          </cell>
          <cell r="C866">
            <v>-18054.63</v>
          </cell>
          <cell r="D866">
            <v>-18054.63</v>
          </cell>
        </row>
        <row r="867">
          <cell r="A867">
            <v>631003</v>
          </cell>
          <cell r="B867" t="str">
            <v>INGRESOS POR EXPLOTACION DE ACTIVOS</v>
          </cell>
          <cell r="C867">
            <v>-15920.38</v>
          </cell>
          <cell r="D867">
            <v>-15920.38</v>
          </cell>
        </row>
        <row r="868">
          <cell r="A868">
            <v>6310030100</v>
          </cell>
          <cell r="B868" t="str">
            <v>ACTIVO FISICOS</v>
          </cell>
          <cell r="C868">
            <v>-15920.38</v>
          </cell>
          <cell r="D868">
            <v>-15920.38</v>
          </cell>
        </row>
        <row r="869">
          <cell r="A869">
            <v>631003010001</v>
          </cell>
          <cell r="B869" t="str">
            <v>INMUEBLES</v>
          </cell>
          <cell r="C869">
            <v>-15920.38</v>
          </cell>
          <cell r="D869">
            <v>-15920.38</v>
          </cell>
        </row>
        <row r="870">
          <cell r="A870">
            <v>631099</v>
          </cell>
          <cell r="B870" t="str">
            <v>OTROS INGRESOS</v>
          </cell>
          <cell r="C870">
            <v>-818092.85</v>
          </cell>
          <cell r="D870">
            <v>-818092.85</v>
          </cell>
        </row>
        <row r="871">
          <cell r="A871">
            <v>6310990300</v>
          </cell>
          <cell r="B871" t="str">
            <v>REVERSION DE PROVISIONES CONSTITUIDAS</v>
          </cell>
          <cell r="C871">
            <v>-41.36</v>
          </cell>
          <cell r="D871">
            <v>-41.36</v>
          </cell>
        </row>
        <row r="872">
          <cell r="A872">
            <v>631099030001</v>
          </cell>
          <cell r="B872" t="str">
            <v>LIBERACION DE RESERVAS DE SANEAMIENTO</v>
          </cell>
          <cell r="C872">
            <v>-41.36</v>
          </cell>
          <cell r="D872">
            <v>-41.36</v>
          </cell>
        </row>
        <row r="873">
          <cell r="A873">
            <v>63109903000102</v>
          </cell>
          <cell r="B873" t="str">
            <v>INTERESES</v>
          </cell>
          <cell r="C873">
            <v>-41.36</v>
          </cell>
          <cell r="D873">
            <v>-41.36</v>
          </cell>
        </row>
        <row r="874">
          <cell r="A874">
            <v>6310990300010200</v>
          </cell>
          <cell r="B874" t="str">
            <v>RESERVA PRESTAMOS CATEGORIA A2 Y B</v>
          </cell>
          <cell r="C874">
            <v>-41.36</v>
          </cell>
          <cell r="D874">
            <v>-41.36</v>
          </cell>
        </row>
        <row r="875">
          <cell r="A875">
            <v>6310999700</v>
          </cell>
          <cell r="B875" t="str">
            <v>OTROS</v>
          </cell>
          <cell r="C875">
            <v>-818051.49</v>
          </cell>
          <cell r="D875">
            <v>-818051.49</v>
          </cell>
        </row>
        <row r="876">
          <cell r="A876">
            <v>631099970004</v>
          </cell>
          <cell r="B876" t="str">
            <v>ASISTENCIA MEDICA</v>
          </cell>
          <cell r="C876">
            <v>-637.16</v>
          </cell>
          <cell r="D876">
            <v>-637.16</v>
          </cell>
        </row>
        <row r="877">
          <cell r="A877">
            <v>631099970006</v>
          </cell>
          <cell r="B877" t="str">
            <v>INGRESOS POR SOBREGIRO DISPONIBLE DE ENTIDADES SOCIAS</v>
          </cell>
          <cell r="C877">
            <v>-6139.11</v>
          </cell>
          <cell r="D877">
            <v>-6139.11</v>
          </cell>
        </row>
        <row r="878">
          <cell r="A878">
            <v>631099970099</v>
          </cell>
          <cell r="B878" t="str">
            <v>OTROS</v>
          </cell>
          <cell r="C878">
            <v>-811275.22</v>
          </cell>
          <cell r="D878">
            <v>-811275.22</v>
          </cell>
        </row>
        <row r="879">
          <cell r="C879"/>
          <cell r="D879"/>
        </row>
        <row r="880">
          <cell r="B880" t="str">
            <v>TOTAL INGRESOS</v>
          </cell>
          <cell r="C880">
            <v>-11692177.24</v>
          </cell>
          <cell r="D880">
            <v>-11692177.24</v>
          </cell>
        </row>
        <row r="881">
          <cell r="C881"/>
          <cell r="D881"/>
        </row>
        <row r="882">
          <cell r="B882" t="str">
            <v>TOTAL CUENTAS ACREEDORAS</v>
          </cell>
          <cell r="C882">
            <v>-612705809.89999998</v>
          </cell>
          <cell r="D882">
            <v>-612705809.89999998</v>
          </cell>
        </row>
        <row r="883">
          <cell r="C883"/>
          <cell r="D883"/>
        </row>
        <row r="884">
          <cell r="B884" t="str">
            <v>CUENTAS DE ORDEN</v>
          </cell>
          <cell r="C884">
            <v>0</v>
          </cell>
          <cell r="D884">
            <v>0</v>
          </cell>
        </row>
        <row r="885">
          <cell r="C885"/>
          <cell r="D885"/>
        </row>
        <row r="886">
          <cell r="A886">
            <v>91</v>
          </cell>
          <cell r="B886" t="str">
            <v>INFORMACION FINANCIERA</v>
          </cell>
          <cell r="C886">
            <v>185760508.16</v>
          </cell>
          <cell r="D886">
            <v>185760508.16</v>
          </cell>
        </row>
        <row r="887">
          <cell r="A887">
            <v>911</v>
          </cell>
          <cell r="B887" t="str">
            <v>DERECHOS Y OBLIGACIONES POR CREDITOS</v>
          </cell>
          <cell r="C887">
            <v>87922778.560000002</v>
          </cell>
          <cell r="D887">
            <v>87922778.560000002</v>
          </cell>
        </row>
        <row r="888">
          <cell r="A888">
            <v>9110</v>
          </cell>
          <cell r="B888" t="str">
            <v>DERECHOS Y OBLIGACIONES POR CREDITOS</v>
          </cell>
          <cell r="C888">
            <v>87922778.560000002</v>
          </cell>
          <cell r="D888">
            <v>87922778.560000002</v>
          </cell>
        </row>
        <row r="889">
          <cell r="A889">
            <v>911001</v>
          </cell>
          <cell r="B889" t="str">
            <v>DISPONIBILIDAD POR CREDITOS OBTENIDOS</v>
          </cell>
          <cell r="C889">
            <v>87922778.560000002</v>
          </cell>
          <cell r="D889">
            <v>87922778.560000002</v>
          </cell>
        </row>
        <row r="890">
          <cell r="A890">
            <v>9110010101</v>
          </cell>
          <cell r="B890" t="str">
            <v>OTORGADOS POR BANDESAL - ML</v>
          </cell>
          <cell r="C890">
            <v>47604606.530000001</v>
          </cell>
          <cell r="D890">
            <v>47604606.530000001</v>
          </cell>
        </row>
        <row r="891">
          <cell r="A891">
            <v>9110010501</v>
          </cell>
          <cell r="B891" t="str">
            <v>OTORGADOS POR BANCOS - ML</v>
          </cell>
          <cell r="C891">
            <v>17425000</v>
          </cell>
          <cell r="D891">
            <v>17425000</v>
          </cell>
        </row>
        <row r="892">
          <cell r="A892">
            <v>9110010701</v>
          </cell>
          <cell r="B892" t="str">
            <v>OTORGADOS POR BANCOS EXTRANJEROS - ML</v>
          </cell>
          <cell r="C892">
            <v>22893172.030000001</v>
          </cell>
          <cell r="D892">
            <v>22893172.030000001</v>
          </cell>
        </row>
        <row r="893">
          <cell r="A893">
            <v>912</v>
          </cell>
          <cell r="B893" t="str">
            <v>FIDEICOMISOS Y FONDOS RECIBIDOS EN ADMINISTRACION</v>
          </cell>
          <cell r="C893">
            <v>6772055.0599999996</v>
          </cell>
          <cell r="D893">
            <v>6772055.0599999996</v>
          </cell>
        </row>
        <row r="894">
          <cell r="A894">
            <v>9120</v>
          </cell>
          <cell r="B894" t="str">
            <v>FIDEICOMISOS Y FONDOS RECIBIDOS EN ADMINISTRACION</v>
          </cell>
          <cell r="C894">
            <v>6772055.0599999996</v>
          </cell>
          <cell r="D894">
            <v>6772055.0599999996</v>
          </cell>
        </row>
        <row r="895">
          <cell r="A895">
            <v>912002</v>
          </cell>
          <cell r="B895" t="str">
            <v>FONDOS RECIBIDOS EN ADMINISTRACION</v>
          </cell>
          <cell r="C895">
            <v>6772055.0599999996</v>
          </cell>
          <cell r="D895">
            <v>6772055.0599999996</v>
          </cell>
        </row>
        <row r="896">
          <cell r="A896">
            <v>9120020001</v>
          </cell>
          <cell r="B896" t="str">
            <v>FONDOS RECIBIDOS EN ADMINISTRACION - ML</v>
          </cell>
          <cell r="C896">
            <v>6772055.0599999996</v>
          </cell>
          <cell r="D896">
            <v>6772055.0599999996</v>
          </cell>
        </row>
        <row r="897">
          <cell r="A897">
            <v>912002000101</v>
          </cell>
          <cell r="B897" t="str">
            <v>PRODERNOR</v>
          </cell>
          <cell r="C897">
            <v>6346.6</v>
          </cell>
          <cell r="D897">
            <v>6346.6</v>
          </cell>
        </row>
        <row r="898">
          <cell r="A898">
            <v>912002000103</v>
          </cell>
          <cell r="B898" t="str">
            <v>OTROS FONDOS</v>
          </cell>
          <cell r="C898">
            <v>5257165.34</v>
          </cell>
          <cell r="D898">
            <v>5257165.34</v>
          </cell>
        </row>
        <row r="899">
          <cell r="A899">
            <v>91200200010301</v>
          </cell>
          <cell r="B899" t="str">
            <v>PROYECTO IMCA - FEDECREDITO</v>
          </cell>
          <cell r="C899">
            <v>5257165.34</v>
          </cell>
          <cell r="D899">
            <v>5257165.34</v>
          </cell>
        </row>
        <row r="900">
          <cell r="A900">
            <v>9120020001030100</v>
          </cell>
          <cell r="B900" t="str">
            <v>APORTE IMCA WSBI</v>
          </cell>
          <cell r="C900">
            <v>1800000</v>
          </cell>
          <cell r="D900">
            <v>1800000</v>
          </cell>
        </row>
        <row r="901">
          <cell r="A901">
            <v>9120020001030100</v>
          </cell>
          <cell r="B901" t="str">
            <v>APORTE ENTIDADES SOCIAS</v>
          </cell>
          <cell r="C901">
            <v>1999980.8</v>
          </cell>
          <cell r="D901">
            <v>1999980.8</v>
          </cell>
        </row>
        <row r="902">
          <cell r="A902">
            <v>9120020001030100</v>
          </cell>
          <cell r="B902" t="str">
            <v>APORTE FEDECREDITO</v>
          </cell>
          <cell r="C902">
            <v>1457184.54</v>
          </cell>
          <cell r="D902">
            <v>1457184.54</v>
          </cell>
        </row>
        <row r="903">
          <cell r="A903">
            <v>912002000104</v>
          </cell>
          <cell r="B903" t="str">
            <v>PROYECTO IMCA - FEDECREDITO</v>
          </cell>
          <cell r="C903">
            <v>1388738.07</v>
          </cell>
          <cell r="D903">
            <v>1388738.07</v>
          </cell>
        </row>
        <row r="904">
          <cell r="A904">
            <v>912002000105</v>
          </cell>
          <cell r="B904" t="str">
            <v>ACTIVOS PROYECTO DE TRANSFORMACION DIGITAL</v>
          </cell>
          <cell r="C904">
            <v>119805.05</v>
          </cell>
          <cell r="D904">
            <v>119805.05</v>
          </cell>
        </row>
        <row r="905">
          <cell r="A905">
            <v>91200200010503</v>
          </cell>
          <cell r="B905" t="str">
            <v>AMORTIZABLES PROYECTO DE TRANSFORMACION DIGITAL</v>
          </cell>
          <cell r="C905">
            <v>119805.05</v>
          </cell>
          <cell r="D905">
            <v>119805.05</v>
          </cell>
        </row>
        <row r="906">
          <cell r="A906">
            <v>9120020001050300</v>
          </cell>
          <cell r="B906" t="str">
            <v>ACTIVOS AMORTIZABLES</v>
          </cell>
          <cell r="C906">
            <v>119805.05</v>
          </cell>
          <cell r="D906">
            <v>119805.05</v>
          </cell>
        </row>
        <row r="907">
          <cell r="A907">
            <v>915</v>
          </cell>
          <cell r="B907" t="str">
            <v>INTERESES SOBRE PRESTAMOS DE DUDOSA RECUPERACION</v>
          </cell>
          <cell r="C907">
            <v>38901.300000000003</v>
          </cell>
          <cell r="D907">
            <v>38901.300000000003</v>
          </cell>
        </row>
        <row r="908">
          <cell r="A908">
            <v>9150</v>
          </cell>
          <cell r="B908" t="str">
            <v>INTERESES SOBRE PRESTAMOS DE DUDOSA RECUPERACION</v>
          </cell>
          <cell r="C908">
            <v>38901.300000000003</v>
          </cell>
          <cell r="D908">
            <v>38901.300000000003</v>
          </cell>
        </row>
        <row r="909">
          <cell r="A909">
            <v>915000</v>
          </cell>
          <cell r="B909" t="str">
            <v>INTERESES SOBRE PRESTAMOS DE DUDOSA RECUPERACION</v>
          </cell>
          <cell r="C909">
            <v>38901.300000000003</v>
          </cell>
          <cell r="D909">
            <v>38901.300000000003</v>
          </cell>
        </row>
        <row r="910">
          <cell r="A910">
            <v>916</v>
          </cell>
          <cell r="B910" t="str">
            <v>CARTERA DE PRESTAMOS PIGNORADA</v>
          </cell>
          <cell r="C910">
            <v>90751124.260000005</v>
          </cell>
          <cell r="D910">
            <v>90751124.260000005</v>
          </cell>
        </row>
        <row r="911">
          <cell r="A911">
            <v>9160</v>
          </cell>
          <cell r="B911" t="str">
            <v>CARTERA DE PRESTAMOS PIGNORADA</v>
          </cell>
          <cell r="C911">
            <v>90751124.260000005</v>
          </cell>
          <cell r="D911">
            <v>90751124.260000005</v>
          </cell>
        </row>
        <row r="912">
          <cell r="A912">
            <v>916001</v>
          </cell>
          <cell r="B912" t="str">
            <v>A FAVOR DEL BANCO CENTRAL DE RESERVA</v>
          </cell>
          <cell r="C912">
            <v>12051060.16</v>
          </cell>
          <cell r="D912">
            <v>12051060.16</v>
          </cell>
        </row>
        <row r="913">
          <cell r="A913">
            <v>9160010101</v>
          </cell>
          <cell r="B913" t="str">
            <v>A FAVOR DEL BANCO CENTRAL DE RESERVA</v>
          </cell>
          <cell r="C913">
            <v>12051060.16</v>
          </cell>
          <cell r="D913">
            <v>12051060.16</v>
          </cell>
        </row>
        <row r="914">
          <cell r="A914">
            <v>916001010117</v>
          </cell>
          <cell r="B914" t="str">
            <v>9160010901</v>
          </cell>
          <cell r="C914">
            <v>12051060.16</v>
          </cell>
          <cell r="D914">
            <v>12051060.16</v>
          </cell>
        </row>
        <row r="915">
          <cell r="A915">
            <v>916006</v>
          </cell>
          <cell r="B915" t="str">
            <v>A FAVOR DE OTRAS ENTIDADES DEL SISTEMA FINANCIERO</v>
          </cell>
          <cell r="C915">
            <v>21790158.690000001</v>
          </cell>
          <cell r="D915">
            <v>21790158.690000001</v>
          </cell>
        </row>
        <row r="916">
          <cell r="A916">
            <v>9160060101</v>
          </cell>
          <cell r="B916" t="str">
            <v>A FAVOR DE OTRAS ENTIDADES DEL SISTEMA FINANCIERO</v>
          </cell>
          <cell r="C916">
            <v>21790158.690000001</v>
          </cell>
          <cell r="D916">
            <v>21790158.690000001</v>
          </cell>
        </row>
        <row r="917">
          <cell r="A917">
            <v>916006010117</v>
          </cell>
          <cell r="B917" t="str">
            <v>PRESTAMOS A OTROS</v>
          </cell>
          <cell r="C917">
            <v>21790158.690000001</v>
          </cell>
          <cell r="D917">
            <v>21790158.690000001</v>
          </cell>
        </row>
        <row r="918">
          <cell r="A918">
            <v>91600601011701</v>
          </cell>
          <cell r="B918" t="str">
            <v>BANCOS</v>
          </cell>
          <cell r="C918">
            <v>21790158.690000001</v>
          </cell>
          <cell r="D918">
            <v>21790158.690000001</v>
          </cell>
        </row>
        <row r="919">
          <cell r="A919">
            <v>916007</v>
          </cell>
          <cell r="B919" t="str">
            <v>A FAVOR DE OTRAS ENTIDADES EXTRANJERAS</v>
          </cell>
          <cell r="C919">
            <v>56909905.409999996</v>
          </cell>
          <cell r="D919">
            <v>56909905.409999996</v>
          </cell>
        </row>
        <row r="920">
          <cell r="A920">
            <v>9160070101</v>
          </cell>
          <cell r="B920" t="str">
            <v>A FAVOR DE OTRAS ENTIDADES EXTRANJERAS</v>
          </cell>
          <cell r="C920">
            <v>56909905.409999996</v>
          </cell>
          <cell r="D920">
            <v>56909905.409999996</v>
          </cell>
        </row>
        <row r="921">
          <cell r="A921">
            <v>916007010117</v>
          </cell>
          <cell r="B921" t="str">
            <v>PRESTAMOS A OTROS</v>
          </cell>
          <cell r="C921">
            <v>56909905.409999996</v>
          </cell>
          <cell r="D921">
            <v>56909905.409999996</v>
          </cell>
        </row>
        <row r="922">
          <cell r="A922">
            <v>917</v>
          </cell>
          <cell r="B922" t="str">
            <v>SALDOS A CARGO DE DEUDORES</v>
          </cell>
          <cell r="C922">
            <v>275648.98</v>
          </cell>
          <cell r="D922">
            <v>275648.98</v>
          </cell>
        </row>
        <row r="923">
          <cell r="A923">
            <v>9170</v>
          </cell>
          <cell r="B923" t="str">
            <v>SALDOS A CARGO DE DEUDORES</v>
          </cell>
          <cell r="C923">
            <v>275648.98</v>
          </cell>
          <cell r="D923">
            <v>275648.98</v>
          </cell>
        </row>
        <row r="924">
          <cell r="A924">
            <v>917000</v>
          </cell>
          <cell r="B924" t="str">
            <v>SALDOS A CARGO DE DEUDORES</v>
          </cell>
          <cell r="C924">
            <v>275648.98</v>
          </cell>
          <cell r="D924">
            <v>275648.98</v>
          </cell>
        </row>
        <row r="925">
          <cell r="A925">
            <v>9170000001</v>
          </cell>
          <cell r="B925" t="str">
            <v>SALDOS A CARGO DE DEUDORES - ML</v>
          </cell>
          <cell r="C925">
            <v>275648.98</v>
          </cell>
          <cell r="D925">
            <v>275648.98</v>
          </cell>
        </row>
        <row r="926">
          <cell r="A926">
            <v>917000000104</v>
          </cell>
          <cell r="B926" t="str">
            <v>OTROS</v>
          </cell>
          <cell r="C926">
            <v>275648.98</v>
          </cell>
          <cell r="D926">
            <v>275648.98</v>
          </cell>
        </row>
        <row r="927">
          <cell r="A927">
            <v>92</v>
          </cell>
          <cell r="B927" t="str">
            <v>EXISTENCIAS EN LA BOVEDA</v>
          </cell>
          <cell r="C927">
            <v>172807044.47</v>
          </cell>
          <cell r="D927">
            <v>172807044.47</v>
          </cell>
        </row>
        <row r="928">
          <cell r="A928">
            <v>921</v>
          </cell>
          <cell r="B928" t="str">
            <v>DOCUMENTOS</v>
          </cell>
          <cell r="C928">
            <v>59518079.299999997</v>
          </cell>
          <cell r="D928">
            <v>59518079.299999997</v>
          </cell>
        </row>
        <row r="929">
          <cell r="A929">
            <v>9210</v>
          </cell>
          <cell r="B929" t="str">
            <v>DOCUMENTOS DE PRESTAMOS Y CREDITOS</v>
          </cell>
          <cell r="C929">
            <v>59518079.299999997</v>
          </cell>
          <cell r="D929">
            <v>59518079.299999997</v>
          </cell>
        </row>
        <row r="930">
          <cell r="A930">
            <v>921000</v>
          </cell>
          <cell r="B930" t="str">
            <v>DOCUMENTOS DE PRESTAMOS Y CREDITOS</v>
          </cell>
          <cell r="C930">
            <v>59518079.299999997</v>
          </cell>
          <cell r="D930">
            <v>59518079.299999997</v>
          </cell>
        </row>
        <row r="931">
          <cell r="A931">
            <v>9210000100</v>
          </cell>
          <cell r="B931" t="str">
            <v>CON HIPOTECA</v>
          </cell>
          <cell r="C931">
            <v>7450242.5899999999</v>
          </cell>
          <cell r="D931">
            <v>7450242.5899999999</v>
          </cell>
        </row>
        <row r="932">
          <cell r="A932">
            <v>9210000400</v>
          </cell>
          <cell r="B932" t="str">
            <v>CON PRENDA SIN DESPLAZAMIENTO</v>
          </cell>
          <cell r="C932">
            <v>52067836.710000001</v>
          </cell>
          <cell r="D932">
            <v>52067836.710000001</v>
          </cell>
        </row>
        <row r="933">
          <cell r="A933">
            <v>922</v>
          </cell>
          <cell r="B933" t="str">
            <v>INSTRUMENTOS FINANCIEROS Y OTROS DOCUMENTOS</v>
          </cell>
          <cell r="C933">
            <v>56603.65</v>
          </cell>
          <cell r="D933">
            <v>56603.65</v>
          </cell>
        </row>
        <row r="934">
          <cell r="A934">
            <v>9220</v>
          </cell>
          <cell r="B934" t="str">
            <v>INSTRUMENTOS FINANCIEROS Y OTROS DOCUMENTOS</v>
          </cell>
          <cell r="C934">
            <v>56603.65</v>
          </cell>
          <cell r="D934">
            <v>56603.65</v>
          </cell>
        </row>
        <row r="935">
          <cell r="A935">
            <v>922008</v>
          </cell>
          <cell r="B935" t="str">
            <v>DOCUMENTOS EN CUSTODIA</v>
          </cell>
          <cell r="C935">
            <v>56603.65</v>
          </cell>
          <cell r="D935">
            <v>56603.65</v>
          </cell>
        </row>
        <row r="936">
          <cell r="A936">
            <v>9220080101</v>
          </cell>
          <cell r="B936" t="str">
            <v>PROPIOS</v>
          </cell>
          <cell r="C936">
            <v>56603.65</v>
          </cell>
          <cell r="D936">
            <v>56603.65</v>
          </cell>
        </row>
        <row r="937">
          <cell r="A937">
            <v>923</v>
          </cell>
          <cell r="B937" t="str">
            <v>INTRUMENTOS FINANCIEROS DE INVERSION</v>
          </cell>
          <cell r="C937">
            <v>113033561.56</v>
          </cell>
          <cell r="D937">
            <v>113033561.56</v>
          </cell>
        </row>
        <row r="938">
          <cell r="A938">
            <v>9230</v>
          </cell>
          <cell r="B938" t="str">
            <v>A VALOR RAZONABLE CON CAMBIOS EN RESULTADOS (VRCR)</v>
          </cell>
          <cell r="C938">
            <v>107500000</v>
          </cell>
          <cell r="D938">
            <v>107500000</v>
          </cell>
        </row>
        <row r="939">
          <cell r="A939">
            <v>923001</v>
          </cell>
          <cell r="B939" t="str">
            <v>MANTENIDOS PARA NEGOCIAR DE DEUDA DISTINTOS A DERIVADOS</v>
          </cell>
          <cell r="C939">
            <v>107500000</v>
          </cell>
          <cell r="D939">
            <v>107500000</v>
          </cell>
        </row>
        <row r="940">
          <cell r="A940">
            <v>9230010201</v>
          </cell>
          <cell r="B940" t="str">
            <v>EMITIDOS POR EL ESTADO - ML</v>
          </cell>
          <cell r="C940">
            <v>107500000</v>
          </cell>
          <cell r="D940">
            <v>107500000</v>
          </cell>
        </row>
        <row r="941">
          <cell r="A941">
            <v>9234</v>
          </cell>
          <cell r="B941" t="str">
            <v>INSTRUMENTOS FINANCIEROS RESTRINGIDOS</v>
          </cell>
          <cell r="C941">
            <v>5533561.5599999996</v>
          </cell>
          <cell r="D941">
            <v>5533561.5599999996</v>
          </cell>
        </row>
        <row r="942">
          <cell r="A942">
            <v>923401</v>
          </cell>
          <cell r="B942" t="str">
            <v>DE DEUDA DESIGNADOS A VALOR RAZONABLE CON CAMBIOS EN RESULTA</v>
          </cell>
          <cell r="C942">
            <v>5533561.5599999996</v>
          </cell>
          <cell r="D942">
            <v>5533561.5599999996</v>
          </cell>
        </row>
        <row r="943">
          <cell r="A943">
            <v>9234010101</v>
          </cell>
          <cell r="B943" t="str">
            <v>MANTENIDOS PARA NEGOCIAR DISTINTOS A DERIVADOS - ML</v>
          </cell>
          <cell r="C943">
            <v>5533561.5599999996</v>
          </cell>
          <cell r="D943">
            <v>5533561.5599999996</v>
          </cell>
        </row>
        <row r="944">
          <cell r="A944">
            <v>923401010111</v>
          </cell>
          <cell r="B944" t="str">
            <v>EMITIDOS POR INSTITUCIONES EXTRANJERAS</v>
          </cell>
          <cell r="C944">
            <v>5533561.5599999996</v>
          </cell>
          <cell r="D944">
            <v>5533561.5599999996</v>
          </cell>
        </row>
        <row r="945">
          <cell r="A945">
            <v>924</v>
          </cell>
          <cell r="B945" t="str">
            <v>ACTIVOS CASTIGADOS</v>
          </cell>
          <cell r="C945">
            <v>198799.96</v>
          </cell>
          <cell r="D945">
            <v>198799.96</v>
          </cell>
        </row>
        <row r="946">
          <cell r="A946">
            <v>9240</v>
          </cell>
          <cell r="B946" t="str">
            <v>ACTIVOS CASTIGADOS</v>
          </cell>
          <cell r="C946">
            <v>198799.96</v>
          </cell>
          <cell r="D946">
            <v>198799.96</v>
          </cell>
        </row>
        <row r="947">
          <cell r="A947">
            <v>924001</v>
          </cell>
          <cell r="B947" t="str">
            <v>CARTERA DE PRESTAMOS</v>
          </cell>
          <cell r="C947">
            <v>68483.22</v>
          </cell>
          <cell r="D947">
            <v>68483.22</v>
          </cell>
        </row>
        <row r="948">
          <cell r="A948">
            <v>9240010001</v>
          </cell>
          <cell r="B948" t="str">
            <v>CARTERA DE PRESTAMOS - ML</v>
          </cell>
          <cell r="C948">
            <v>68483.22</v>
          </cell>
          <cell r="D948">
            <v>68483.22</v>
          </cell>
        </row>
        <row r="949">
          <cell r="A949">
            <v>924001000101</v>
          </cell>
          <cell r="B949" t="str">
            <v>CAPITAL</v>
          </cell>
          <cell r="C949">
            <v>61442.22</v>
          </cell>
          <cell r="D949">
            <v>61442.22</v>
          </cell>
        </row>
        <row r="950">
          <cell r="A950">
            <v>924001000102</v>
          </cell>
          <cell r="B950" t="str">
            <v>INTERESES</v>
          </cell>
          <cell r="C950">
            <v>7041</v>
          </cell>
          <cell r="D950">
            <v>7041</v>
          </cell>
        </row>
        <row r="951">
          <cell r="A951">
            <v>924003</v>
          </cell>
          <cell r="B951" t="str">
            <v>CUENTAS POR COBRAR</v>
          </cell>
          <cell r="C951">
            <v>130316.74</v>
          </cell>
          <cell r="D951">
            <v>130316.74</v>
          </cell>
        </row>
        <row r="952">
          <cell r="A952">
            <v>9240030001</v>
          </cell>
          <cell r="B952" t="str">
            <v>CUENTAS POR COBRAR</v>
          </cell>
          <cell r="C952">
            <v>130316.74</v>
          </cell>
          <cell r="D952">
            <v>130316.74</v>
          </cell>
        </row>
        <row r="953">
          <cell r="A953">
            <v>924003000107</v>
          </cell>
          <cell r="B953" t="str">
            <v>OTRAS</v>
          </cell>
          <cell r="C953">
            <v>130316.74</v>
          </cell>
          <cell r="D953">
            <v>130316.74</v>
          </cell>
        </row>
        <row r="954">
          <cell r="A954">
            <v>93</v>
          </cell>
          <cell r="B954" t="str">
            <v>INFORMACION FINANCIERA POR CONTRA</v>
          </cell>
          <cell r="C954">
            <v>-185760508.16</v>
          </cell>
          <cell r="D954">
            <v>-185760508.16</v>
          </cell>
        </row>
        <row r="955">
          <cell r="A955">
            <v>94</v>
          </cell>
          <cell r="B955" t="str">
            <v>EXISTENCIAS EN LA BOVEDA POR CONTRA</v>
          </cell>
          <cell r="C955">
            <v>-172807044.47</v>
          </cell>
          <cell r="D955">
            <v>-172807044.47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53F5FD-8B9A-403D-ADDE-4071E98FB688}">
  <sheetPr>
    <pageSetUpPr fitToPage="1"/>
  </sheetPr>
  <dimension ref="A1:I52"/>
  <sheetViews>
    <sheetView topLeftCell="A12" zoomScale="50" zoomScaleNormal="50" workbookViewId="0">
      <selection activeCell="E42" sqref="E42"/>
    </sheetView>
  </sheetViews>
  <sheetFormatPr baseColWidth="10" defaultRowHeight="14.4" x14ac:dyDescent="0.3"/>
  <cols>
    <col min="1" max="1" width="69.5546875" bestFit="1" customWidth="1"/>
    <col min="2" max="2" width="14.5546875" bestFit="1" customWidth="1"/>
    <col min="3" max="3" width="17.88671875" bestFit="1" customWidth="1"/>
    <col min="4" max="4" width="7.44140625" bestFit="1" customWidth="1"/>
    <col min="5" max="5" width="17.88671875" bestFit="1" customWidth="1"/>
    <col min="7" max="7" width="26.77734375" bestFit="1" customWidth="1"/>
    <col min="9" max="9" width="15.21875" bestFit="1" customWidth="1"/>
  </cols>
  <sheetData>
    <row r="1" spans="1:9" ht="21" thickTop="1" x14ac:dyDescent="0.35">
      <c r="A1" s="112" t="s">
        <v>65</v>
      </c>
      <c r="B1" s="113"/>
      <c r="C1" s="113"/>
      <c r="D1" s="113"/>
      <c r="E1" s="113"/>
      <c r="F1" s="113"/>
      <c r="G1" s="113"/>
      <c r="H1" s="113"/>
      <c r="I1" s="114"/>
    </row>
    <row r="2" spans="1:9" ht="20.399999999999999" x14ac:dyDescent="0.35">
      <c r="A2" s="1"/>
      <c r="B2" s="2"/>
      <c r="C2" s="3"/>
      <c r="D2" s="3"/>
      <c r="E2" s="3"/>
      <c r="F2" s="3"/>
      <c r="G2" s="3"/>
      <c r="H2" s="3"/>
      <c r="I2" s="4"/>
    </row>
    <row r="3" spans="1:9" ht="20.399999999999999" x14ac:dyDescent="0.35">
      <c r="A3" s="115" t="s">
        <v>67</v>
      </c>
      <c r="B3" s="116"/>
      <c r="C3" s="116"/>
      <c r="D3" s="116"/>
      <c r="E3" s="116"/>
      <c r="F3" s="116"/>
      <c r="G3" s="116"/>
      <c r="H3" s="116"/>
      <c r="I3" s="117"/>
    </row>
    <row r="4" spans="1:9" ht="21" thickBot="1" x14ac:dyDescent="0.4">
      <c r="A4" s="118" t="s">
        <v>1</v>
      </c>
      <c r="B4" s="119"/>
      <c r="C4" s="119"/>
      <c r="D4" s="119"/>
      <c r="E4" s="119"/>
      <c r="F4" s="119"/>
      <c r="G4" s="119"/>
      <c r="H4" s="119"/>
      <c r="I4" s="120"/>
    </row>
    <row r="5" spans="1:9" ht="21" thickTop="1" x14ac:dyDescent="0.35">
      <c r="A5" s="121"/>
      <c r="B5" s="122"/>
      <c r="C5" s="122"/>
      <c r="D5" s="122"/>
      <c r="E5" s="122"/>
      <c r="F5" s="122"/>
      <c r="G5" s="122"/>
      <c r="H5" s="122"/>
      <c r="I5" s="123"/>
    </row>
    <row r="6" spans="1:9" ht="20.399999999999999" x14ac:dyDescent="0.35">
      <c r="A6" s="5"/>
      <c r="B6" s="6"/>
      <c r="C6" s="7" t="s">
        <v>2</v>
      </c>
      <c r="D6" s="7"/>
      <c r="E6" s="7" t="s">
        <v>2</v>
      </c>
      <c r="F6" s="8"/>
      <c r="G6" s="9" t="s">
        <v>3</v>
      </c>
      <c r="H6" s="8"/>
      <c r="I6" s="10"/>
    </row>
    <row r="7" spans="1:9" ht="20.399999999999999" x14ac:dyDescent="0.35">
      <c r="A7" s="11" t="s">
        <v>4</v>
      </c>
      <c r="B7" s="12"/>
      <c r="C7" s="13">
        <v>2025</v>
      </c>
      <c r="D7" s="14"/>
      <c r="E7" s="13">
        <v>2024</v>
      </c>
      <c r="F7" s="14"/>
      <c r="G7" s="15" t="s">
        <v>5</v>
      </c>
      <c r="H7" s="16"/>
      <c r="I7" s="17" t="s">
        <v>6</v>
      </c>
    </row>
    <row r="8" spans="1:9" ht="20.399999999999999" x14ac:dyDescent="0.35">
      <c r="A8" s="11"/>
      <c r="B8" s="12"/>
      <c r="C8" s="18"/>
      <c r="D8" s="18"/>
      <c r="E8" s="18"/>
      <c r="F8" s="18"/>
      <c r="G8" s="12"/>
      <c r="H8" s="12"/>
      <c r="I8" s="19"/>
    </row>
    <row r="9" spans="1:9" ht="20.399999999999999" x14ac:dyDescent="0.35">
      <c r="A9" s="20" t="s">
        <v>7</v>
      </c>
      <c r="B9" s="21"/>
      <c r="C9" s="22">
        <f>C10+C11+C12+C13+C14+C18</f>
        <v>750544.4</v>
      </c>
      <c r="D9" s="23"/>
      <c r="E9" s="22">
        <f>E10+E12+E14+E18</f>
        <v>625099</v>
      </c>
      <c r="F9" s="23"/>
      <c r="G9" s="22">
        <f t="shared" ref="G9:G15" si="0">C9-E9</f>
        <v>125445.40000000002</v>
      </c>
      <c r="H9" s="23"/>
      <c r="I9" s="24">
        <f t="shared" ref="I9:I15" si="1">G9/E9*100</f>
        <v>20.068085215301899</v>
      </c>
    </row>
    <row r="10" spans="1:9" ht="20.399999999999999" x14ac:dyDescent="0.35">
      <c r="A10" s="25" t="s">
        <v>8</v>
      </c>
      <c r="B10" s="26"/>
      <c r="C10" s="27">
        <v>207485.7</v>
      </c>
      <c r="D10" s="27"/>
      <c r="E10" s="27">
        <v>92873.2</v>
      </c>
      <c r="F10" s="27"/>
      <c r="G10" s="27">
        <f t="shared" si="0"/>
        <v>114612.50000000001</v>
      </c>
      <c r="H10" s="27"/>
      <c r="I10" s="28">
        <f t="shared" si="1"/>
        <v>123.40750614816763</v>
      </c>
    </row>
    <row r="11" spans="1:9" ht="20.399999999999999" x14ac:dyDescent="0.35">
      <c r="A11" s="25" t="s">
        <v>72</v>
      </c>
      <c r="B11" s="26"/>
      <c r="C11" s="27">
        <v>6800</v>
      </c>
      <c r="D11" s="27"/>
      <c r="E11" s="27">
        <v>0</v>
      </c>
      <c r="F11" s="27"/>
      <c r="G11" s="27">
        <f t="shared" ref="G11" si="2">C11-E11</f>
        <v>6800</v>
      </c>
      <c r="H11" s="27"/>
      <c r="I11" s="28" t="e">
        <f t="shared" ref="I11" si="3">G11/E11*100</f>
        <v>#DIV/0!</v>
      </c>
    </row>
    <row r="12" spans="1:9" ht="20.399999999999999" x14ac:dyDescent="0.35">
      <c r="A12" s="25" t="s">
        <v>10</v>
      </c>
      <c r="B12" s="26"/>
      <c r="C12" s="27">
        <v>189389.4</v>
      </c>
      <c r="D12" s="27"/>
      <c r="E12" s="27">
        <v>111683.7</v>
      </c>
      <c r="F12" s="27"/>
      <c r="G12" s="27">
        <f t="shared" si="0"/>
        <v>77705.7</v>
      </c>
      <c r="H12" s="27"/>
      <c r="I12" s="28">
        <f t="shared" si="1"/>
        <v>69.576581005106391</v>
      </c>
    </row>
    <row r="13" spans="1:9" ht="20.399999999999999" x14ac:dyDescent="0.35">
      <c r="A13" s="25" t="s">
        <v>9</v>
      </c>
      <c r="B13" s="26"/>
      <c r="C13" s="27">
        <v>0</v>
      </c>
      <c r="D13" s="27"/>
      <c r="E13" s="27">
        <v>0</v>
      </c>
      <c r="F13" s="27"/>
      <c r="G13" s="27">
        <f t="shared" ref="G13" si="4">C13-E13</f>
        <v>0</v>
      </c>
      <c r="H13" s="27"/>
      <c r="I13" s="28">
        <v>0</v>
      </c>
    </row>
    <row r="14" spans="1:9" ht="20.399999999999999" x14ac:dyDescent="0.35">
      <c r="A14" s="11" t="s">
        <v>11</v>
      </c>
      <c r="B14" s="12"/>
      <c r="C14" s="29">
        <v>351119.7</v>
      </c>
      <c r="D14" s="30"/>
      <c r="E14" s="29">
        <f>E15+E16</f>
        <v>424790</v>
      </c>
      <c r="F14" s="30"/>
      <c r="G14" s="29">
        <f t="shared" si="0"/>
        <v>-73670.299999999988</v>
      </c>
      <c r="H14" s="30"/>
      <c r="I14" s="31">
        <f t="shared" si="1"/>
        <v>-17.342757597871884</v>
      </c>
    </row>
    <row r="15" spans="1:9" ht="20.399999999999999" x14ac:dyDescent="0.35">
      <c r="A15" s="25" t="s">
        <v>12</v>
      </c>
      <c r="B15" s="26"/>
      <c r="C15" s="27">
        <v>349995.8</v>
      </c>
      <c r="D15" s="27"/>
      <c r="E15" s="27">
        <v>423449.9</v>
      </c>
      <c r="F15" s="27"/>
      <c r="G15" s="27">
        <f t="shared" si="0"/>
        <v>-73454.100000000035</v>
      </c>
      <c r="H15" s="27"/>
      <c r="I15" s="28">
        <f t="shared" si="1"/>
        <v>-17.346585747215912</v>
      </c>
    </row>
    <row r="16" spans="1:9" ht="20.399999999999999" x14ac:dyDescent="0.35">
      <c r="A16" s="25" t="s">
        <v>13</v>
      </c>
      <c r="B16" s="26"/>
      <c r="C16" s="27">
        <v>1123.9000000000001</v>
      </c>
      <c r="D16" s="27"/>
      <c r="E16" s="27">
        <v>1340.1</v>
      </c>
      <c r="F16" s="27"/>
      <c r="G16" s="27">
        <f>C16-E16</f>
        <v>-216.19999999999982</v>
      </c>
      <c r="H16" s="27"/>
      <c r="I16" s="28">
        <f>G16/E16*100</f>
        <v>-16.133124393701952</v>
      </c>
    </row>
    <row r="17" spans="1:9" ht="20.399999999999999" x14ac:dyDescent="0.35">
      <c r="A17" s="25"/>
      <c r="B17" s="26"/>
      <c r="C17" s="27"/>
      <c r="D17" s="27"/>
      <c r="E17" s="27"/>
      <c r="F17" s="27"/>
      <c r="G17" s="27"/>
      <c r="H17" s="27"/>
      <c r="I17" s="28"/>
    </row>
    <row r="18" spans="1:9" ht="20.399999999999999" x14ac:dyDescent="0.35">
      <c r="A18" s="32" t="s">
        <v>14</v>
      </c>
      <c r="B18" s="26"/>
      <c r="C18" s="33">
        <v>-4250.3999999999996</v>
      </c>
      <c r="D18" s="33"/>
      <c r="E18" s="33">
        <v>-4247.8999999999996</v>
      </c>
      <c r="F18" s="33"/>
      <c r="G18" s="33">
        <f>C18-E18</f>
        <v>-2.5</v>
      </c>
      <c r="H18" s="33"/>
      <c r="I18" s="34">
        <f>G18/E18*100</f>
        <v>5.8852609524706327E-2</v>
      </c>
    </row>
    <row r="19" spans="1:9" ht="20.399999999999999" x14ac:dyDescent="0.35">
      <c r="A19" s="25"/>
      <c r="B19" s="26"/>
      <c r="C19" s="6" t="s">
        <v>2</v>
      </c>
      <c r="D19" s="6"/>
      <c r="E19" s="6" t="s">
        <v>2</v>
      </c>
      <c r="F19" s="6"/>
      <c r="G19" s="6"/>
      <c r="H19" s="6"/>
      <c r="I19" s="35"/>
    </row>
    <row r="20" spans="1:9" ht="20.399999999999999" x14ac:dyDescent="0.35">
      <c r="A20" s="25" t="s">
        <v>15</v>
      </c>
      <c r="B20" s="26"/>
      <c r="C20" s="27">
        <v>23302.5</v>
      </c>
      <c r="D20" s="27"/>
      <c r="E20" s="27">
        <v>21800.3</v>
      </c>
      <c r="F20" s="27"/>
      <c r="G20" s="27">
        <f>C20-E20</f>
        <v>1502.2000000000007</v>
      </c>
      <c r="H20" s="27"/>
      <c r="I20" s="28">
        <f>G20/E20*100</f>
        <v>6.8907308615019094</v>
      </c>
    </row>
    <row r="21" spans="1:9" ht="20.399999999999999" x14ac:dyDescent="0.35">
      <c r="A21" s="25" t="s">
        <v>16</v>
      </c>
      <c r="B21" s="26"/>
      <c r="C21" s="27">
        <v>5870.5</v>
      </c>
      <c r="D21" s="27"/>
      <c r="E21" s="27">
        <v>5137.1000000000004</v>
      </c>
      <c r="F21" s="27"/>
      <c r="G21" s="27">
        <f>C21-E21</f>
        <v>733.39999999999964</v>
      </c>
      <c r="H21" s="27"/>
      <c r="I21" s="28">
        <f>G21/E21*100</f>
        <v>14.2765373459734</v>
      </c>
    </row>
    <row r="22" spans="1:9" ht="20.399999999999999" x14ac:dyDescent="0.35">
      <c r="A22" s="25" t="s">
        <v>17</v>
      </c>
      <c r="B22" s="26"/>
      <c r="C22" s="27">
        <v>18080.3</v>
      </c>
      <c r="D22" s="27"/>
      <c r="E22" s="27">
        <v>19089.3</v>
      </c>
      <c r="F22" s="27"/>
      <c r="G22" s="27">
        <f>C22-E22</f>
        <v>-1009</v>
      </c>
      <c r="H22" s="27"/>
      <c r="I22" s="28">
        <f>G22/E22*100</f>
        <v>-5.2856836028560501</v>
      </c>
    </row>
    <row r="23" spans="1:9" ht="20.399999999999999" x14ac:dyDescent="0.35">
      <c r="A23" s="25" t="s">
        <v>2</v>
      </c>
      <c r="B23" s="26"/>
      <c r="C23" s="29"/>
      <c r="D23" s="27"/>
      <c r="E23" s="29"/>
      <c r="F23" s="27"/>
      <c r="G23" s="29"/>
      <c r="H23" s="27"/>
      <c r="I23" s="31"/>
    </row>
    <row r="24" spans="1:9" ht="21" thickBot="1" x14ac:dyDescent="0.4">
      <c r="A24" s="36" t="s">
        <v>18</v>
      </c>
      <c r="B24" s="26"/>
      <c r="C24" s="37">
        <f>C9+C20+C21+C22</f>
        <v>797797.70000000007</v>
      </c>
      <c r="D24" s="33"/>
      <c r="E24" s="37">
        <f>E9+E20+E21+E22</f>
        <v>671125.70000000007</v>
      </c>
      <c r="F24" s="33"/>
      <c r="G24" s="37">
        <f>G9+G20+G21+G22</f>
        <v>126672.00000000001</v>
      </c>
      <c r="H24" s="33"/>
      <c r="I24" s="38">
        <f>G24/E24*100</f>
        <v>18.874556584556366</v>
      </c>
    </row>
    <row r="25" spans="1:9" ht="21" thickTop="1" x14ac:dyDescent="0.35">
      <c r="A25" s="25"/>
      <c r="B25" s="26"/>
      <c r="C25" s="39"/>
      <c r="D25" s="39"/>
      <c r="E25" s="39"/>
      <c r="F25" s="39"/>
      <c r="G25" s="39"/>
      <c r="H25" s="39"/>
      <c r="I25" s="40"/>
    </row>
    <row r="26" spans="1:9" ht="20.399999999999999" x14ac:dyDescent="0.35">
      <c r="A26" s="11" t="s">
        <v>19</v>
      </c>
      <c r="B26" s="12"/>
      <c r="C26" s="6"/>
      <c r="D26" s="6"/>
      <c r="E26" s="6"/>
      <c r="F26" s="6"/>
      <c r="G26" s="6"/>
      <c r="H26" s="6"/>
      <c r="I26" s="41" t="s">
        <v>2</v>
      </c>
    </row>
    <row r="27" spans="1:9" ht="20.399999999999999" x14ac:dyDescent="0.35">
      <c r="A27" s="11"/>
      <c r="B27" s="12"/>
      <c r="C27" s="6"/>
      <c r="D27" s="6"/>
      <c r="E27" s="6"/>
      <c r="F27" s="6"/>
      <c r="G27" s="6"/>
      <c r="H27" s="6"/>
      <c r="I27" s="41"/>
    </row>
    <row r="28" spans="1:9" ht="20.399999999999999" x14ac:dyDescent="0.35">
      <c r="A28" s="42" t="s">
        <v>20</v>
      </c>
      <c r="B28" s="12"/>
      <c r="C28" s="29">
        <f>SUM(C29,C30,C31,C32)</f>
        <v>258090.4</v>
      </c>
      <c r="D28" s="30"/>
      <c r="E28" s="29">
        <f>SUM(E29,E30,E31,E32)</f>
        <v>205557.9</v>
      </c>
      <c r="F28" s="30"/>
      <c r="G28" s="29">
        <f t="shared" ref="G28:G33" si="5">C28-E28</f>
        <v>52532.5</v>
      </c>
      <c r="H28" s="30"/>
      <c r="I28" s="31">
        <f>G28/E28*100</f>
        <v>25.556059874127925</v>
      </c>
    </row>
    <row r="29" spans="1:9" ht="20.399999999999999" x14ac:dyDescent="0.35">
      <c r="A29" s="25" t="s">
        <v>21</v>
      </c>
      <c r="B29" s="12"/>
      <c r="C29" s="27">
        <v>77750.100000000006</v>
      </c>
      <c r="D29" s="27"/>
      <c r="E29" s="27">
        <v>53734.1</v>
      </c>
      <c r="F29" s="30"/>
      <c r="G29" s="27">
        <f t="shared" si="5"/>
        <v>24016.000000000007</v>
      </c>
      <c r="H29" s="27"/>
      <c r="I29" s="28">
        <f>G29/E29*100</f>
        <v>44.694151386177502</v>
      </c>
    </row>
    <row r="30" spans="1:9" ht="20.399999999999999" x14ac:dyDescent="0.35">
      <c r="A30" s="25" t="s">
        <v>11</v>
      </c>
      <c r="B30" s="26"/>
      <c r="C30" s="27">
        <v>172195.1</v>
      </c>
      <c r="D30" s="27"/>
      <c r="E30" s="27">
        <v>145297.79999999999</v>
      </c>
      <c r="F30" s="27"/>
      <c r="G30" s="27">
        <f t="shared" si="5"/>
        <v>26897.300000000017</v>
      </c>
      <c r="H30" s="27"/>
      <c r="I30" s="28">
        <f>G30/E30*100</f>
        <v>18.511842574354201</v>
      </c>
    </row>
    <row r="31" spans="1:9" ht="20.399999999999999" x14ac:dyDescent="0.35">
      <c r="A31" s="25" t="s">
        <v>22</v>
      </c>
      <c r="B31" s="26"/>
      <c r="C31" s="27">
        <v>8017.3</v>
      </c>
      <c r="D31" s="27"/>
      <c r="E31" s="27">
        <v>6013.3</v>
      </c>
      <c r="F31" s="27"/>
      <c r="G31" s="27">
        <f>C31-E31</f>
        <v>2004</v>
      </c>
      <c r="H31" s="27"/>
      <c r="I31" s="28">
        <f>IFERROR(G31/E31*100,0)</f>
        <v>33.326127084961662</v>
      </c>
    </row>
    <row r="32" spans="1:9" ht="20.399999999999999" x14ac:dyDescent="0.35">
      <c r="A32" s="25" t="s">
        <v>23</v>
      </c>
      <c r="B32" s="26"/>
      <c r="C32" s="27">
        <v>127.9</v>
      </c>
      <c r="D32" s="27"/>
      <c r="E32" s="27">
        <v>512.70000000000005</v>
      </c>
      <c r="F32" s="27"/>
      <c r="G32" s="27">
        <f t="shared" si="5"/>
        <v>-384.80000000000007</v>
      </c>
      <c r="H32" s="27"/>
      <c r="I32" s="28">
        <f>G32/E32*100</f>
        <v>-75.053637604837149</v>
      </c>
    </row>
    <row r="33" spans="1:9" ht="20.399999999999999" x14ac:dyDescent="0.35">
      <c r="A33" s="25" t="s">
        <v>24</v>
      </c>
      <c r="B33" s="26"/>
      <c r="C33" s="27">
        <v>330415.5</v>
      </c>
      <c r="D33" s="27"/>
      <c r="E33" s="27">
        <v>286942</v>
      </c>
      <c r="F33" s="27"/>
      <c r="G33" s="27">
        <f t="shared" si="5"/>
        <v>43473.5</v>
      </c>
      <c r="H33" s="27"/>
      <c r="I33" s="28">
        <f>IFERROR(G33/E33*100,0)</f>
        <v>15.150622773940379</v>
      </c>
    </row>
    <row r="34" spans="1:9" ht="21" thickBot="1" x14ac:dyDescent="0.4">
      <c r="A34" s="36" t="s">
        <v>25</v>
      </c>
      <c r="B34" s="26"/>
      <c r="C34" s="37">
        <f>SUM(C28,C33)</f>
        <v>588505.9</v>
      </c>
      <c r="D34" s="33"/>
      <c r="E34" s="37">
        <f>SUM(E28,E33)</f>
        <v>492499.9</v>
      </c>
      <c r="F34" s="33"/>
      <c r="G34" s="37">
        <f t="shared" ref="G34" si="6">C34-E34</f>
        <v>96006</v>
      </c>
      <c r="H34" s="33"/>
      <c r="I34" s="38">
        <f>G34/E34*100</f>
        <v>19.493608019006704</v>
      </c>
    </row>
    <row r="35" spans="1:9" ht="21" thickTop="1" x14ac:dyDescent="0.35">
      <c r="A35" s="25" t="s">
        <v>2</v>
      </c>
      <c r="B35" s="26"/>
      <c r="C35" s="39"/>
      <c r="D35" s="39"/>
      <c r="E35" s="39"/>
      <c r="F35" s="39"/>
      <c r="G35" s="39"/>
      <c r="H35" s="39"/>
      <c r="I35" s="40"/>
    </row>
    <row r="36" spans="1:9" ht="20.399999999999999" x14ac:dyDescent="0.35">
      <c r="A36" s="25"/>
      <c r="B36" s="26"/>
      <c r="C36" s="39"/>
      <c r="D36" s="39"/>
      <c r="E36" s="39"/>
      <c r="F36" s="39"/>
      <c r="G36" s="39"/>
      <c r="H36" s="39"/>
      <c r="I36" s="40"/>
    </row>
    <row r="37" spans="1:9" ht="22.2" x14ac:dyDescent="0.5">
      <c r="A37" s="11" t="s">
        <v>26</v>
      </c>
      <c r="B37" s="12"/>
      <c r="C37" s="43"/>
      <c r="D37" s="43"/>
      <c r="E37" s="43"/>
      <c r="F37" s="6"/>
      <c r="G37" s="6"/>
      <c r="H37" s="6"/>
      <c r="I37" s="35"/>
    </row>
    <row r="38" spans="1:9" ht="20.399999999999999" x14ac:dyDescent="0.35">
      <c r="A38" s="25" t="s">
        <v>2</v>
      </c>
      <c r="B38" s="26"/>
      <c r="C38" s="44" t="s">
        <v>2</v>
      </c>
      <c r="D38" s="44"/>
      <c r="E38" s="44" t="s">
        <v>2</v>
      </c>
      <c r="F38" s="44"/>
      <c r="G38" s="26" t="s">
        <v>2</v>
      </c>
      <c r="H38" s="26"/>
      <c r="I38" s="41" t="s">
        <v>2</v>
      </c>
    </row>
    <row r="39" spans="1:9" ht="20.399999999999999" x14ac:dyDescent="0.35">
      <c r="A39" s="42" t="s">
        <v>27</v>
      </c>
      <c r="B39" s="12"/>
      <c r="C39" s="22">
        <f>SUM(C40:C41)</f>
        <v>131796</v>
      </c>
      <c r="D39" s="23"/>
      <c r="E39" s="22">
        <f>SUM(E40:E41)</f>
        <v>116783.9</v>
      </c>
      <c r="F39" s="23"/>
      <c r="G39" s="22">
        <f>C39-E39</f>
        <v>15012.100000000006</v>
      </c>
      <c r="H39" s="23"/>
      <c r="I39" s="24">
        <f t="shared" ref="I39:I40" si="7">G39/E39*100</f>
        <v>12.854597251847222</v>
      </c>
    </row>
    <row r="40" spans="1:9" ht="20.399999999999999" x14ac:dyDescent="0.35">
      <c r="A40" s="25" t="s">
        <v>28</v>
      </c>
      <c r="B40" s="26"/>
      <c r="C40" s="27">
        <v>132557.6</v>
      </c>
      <c r="D40" s="27"/>
      <c r="E40" s="27">
        <v>117558.39999999999</v>
      </c>
      <c r="F40" s="27"/>
      <c r="G40" s="27">
        <f>C40-E40</f>
        <v>14999.200000000012</v>
      </c>
      <c r="H40" s="27"/>
      <c r="I40" s="28">
        <f t="shared" si="7"/>
        <v>12.758935133516628</v>
      </c>
    </row>
    <row r="41" spans="1:9" ht="20.399999999999999" x14ac:dyDescent="0.35">
      <c r="A41" s="25" t="s">
        <v>29</v>
      </c>
      <c r="B41" s="26"/>
      <c r="C41" s="27">
        <v>-761.6</v>
      </c>
      <c r="D41" s="27"/>
      <c r="E41" s="27">
        <v>-774.5</v>
      </c>
      <c r="F41" s="27"/>
      <c r="G41" s="27">
        <f>C41-E41</f>
        <v>12.899999999999977</v>
      </c>
      <c r="H41" s="27"/>
      <c r="I41" s="28">
        <f>G41/E41*100</f>
        <v>-1.6655907036797906</v>
      </c>
    </row>
    <row r="42" spans="1:9" ht="20.399999999999999" x14ac:dyDescent="0.35">
      <c r="A42" s="25" t="s">
        <v>30</v>
      </c>
      <c r="B42" s="26"/>
      <c r="C42" s="27">
        <v>46444.6</v>
      </c>
      <c r="D42" s="27"/>
      <c r="E42" s="27">
        <v>39572.6</v>
      </c>
      <c r="F42" s="27"/>
      <c r="G42" s="27">
        <f t="shared" ref="G42:G45" si="8">C42-E42</f>
        <v>6872</v>
      </c>
      <c r="H42" s="27"/>
      <c r="I42" s="28">
        <f>G42/E42*100</f>
        <v>17.365550911489265</v>
      </c>
    </row>
    <row r="43" spans="1:9" ht="20.399999999999999" x14ac:dyDescent="0.35">
      <c r="A43" s="45" t="s">
        <v>31</v>
      </c>
      <c r="B43" s="26"/>
      <c r="C43" s="27">
        <v>8007.7</v>
      </c>
      <c r="D43" s="27"/>
      <c r="E43" s="27">
        <v>1524.8</v>
      </c>
      <c r="F43" s="27"/>
      <c r="G43" s="27">
        <f t="shared" si="8"/>
        <v>6482.9</v>
      </c>
      <c r="H43" s="27"/>
      <c r="I43" s="28">
        <f>G43/E43*100</f>
        <v>425.16395592864632</v>
      </c>
    </row>
    <row r="44" spans="1:9" ht="20.399999999999999" x14ac:dyDescent="0.35">
      <c r="A44" s="25" t="s">
        <v>32</v>
      </c>
      <c r="B44" s="26"/>
      <c r="C44" s="27">
        <v>4827.8999999999996</v>
      </c>
      <c r="D44" s="27"/>
      <c r="E44" s="27">
        <v>3283.5</v>
      </c>
      <c r="F44" s="27"/>
      <c r="G44" s="27">
        <f t="shared" si="8"/>
        <v>1544.3999999999996</v>
      </c>
      <c r="H44" s="27"/>
      <c r="I44" s="28">
        <f>G44/E44*100</f>
        <v>47.035175879396974</v>
      </c>
    </row>
    <row r="45" spans="1:9" ht="20.399999999999999" x14ac:dyDescent="0.35">
      <c r="A45" s="25" t="s">
        <v>33</v>
      </c>
      <c r="B45" s="26"/>
      <c r="C45" s="27">
        <v>0.9</v>
      </c>
      <c r="D45" s="27"/>
      <c r="E45" s="27">
        <v>0.9</v>
      </c>
      <c r="F45" s="27"/>
      <c r="G45" s="27">
        <f t="shared" si="8"/>
        <v>0</v>
      </c>
      <c r="H45" s="27"/>
      <c r="I45" s="28">
        <v>0</v>
      </c>
    </row>
    <row r="46" spans="1:9" ht="20.399999999999999" x14ac:dyDescent="0.35">
      <c r="A46" s="25"/>
      <c r="B46" s="26"/>
      <c r="C46" s="27"/>
      <c r="D46" s="27"/>
      <c r="E46" s="27"/>
      <c r="F46" s="27"/>
      <c r="G46" s="27"/>
      <c r="H46" s="27"/>
      <c r="I46" s="28"/>
    </row>
    <row r="47" spans="1:9" ht="20.399999999999999" x14ac:dyDescent="0.35">
      <c r="A47" s="5" t="s">
        <v>34</v>
      </c>
      <c r="B47" s="6"/>
      <c r="C47" s="27">
        <v>18214.7</v>
      </c>
      <c r="D47" s="46"/>
      <c r="E47" s="27">
        <v>17460.099999999999</v>
      </c>
      <c r="F47" s="33"/>
      <c r="G47" s="27">
        <f>C47-E47</f>
        <v>754.60000000000218</v>
      </c>
      <c r="H47" s="27"/>
      <c r="I47" s="28">
        <f>G47/E47*100</f>
        <v>4.3218538267249462</v>
      </c>
    </row>
    <row r="48" spans="1:9" ht="21" thickBot="1" x14ac:dyDescent="0.4">
      <c r="A48" s="36" t="s">
        <v>35</v>
      </c>
      <c r="B48" s="26"/>
      <c r="C48" s="37">
        <f>C39+C42+C43+C44+C45+C46+C47</f>
        <v>209291.80000000002</v>
      </c>
      <c r="D48" s="33"/>
      <c r="E48" s="37">
        <f>E39+E42+E43+E44+E45+E46+E47</f>
        <v>178625.8</v>
      </c>
      <c r="F48" s="33"/>
      <c r="G48" s="37">
        <f>G39+G42+G43+G44+G45+G46+G47</f>
        <v>30666.000000000011</v>
      </c>
      <c r="H48" s="33"/>
      <c r="I48" s="38">
        <f>G48/E48*100</f>
        <v>17.167732768726584</v>
      </c>
    </row>
    <row r="49" spans="1:9" ht="21" thickTop="1" x14ac:dyDescent="0.35">
      <c r="A49" s="25"/>
      <c r="B49" s="26"/>
      <c r="C49" s="47"/>
      <c r="D49" s="47"/>
      <c r="E49" s="47"/>
      <c r="F49" s="47"/>
      <c r="G49" s="47"/>
      <c r="H49" s="47"/>
      <c r="I49" s="48"/>
    </row>
    <row r="50" spans="1:9" ht="21" thickBot="1" x14ac:dyDescent="0.4">
      <c r="A50" s="25" t="s">
        <v>36</v>
      </c>
      <c r="B50" s="26"/>
      <c r="C50" s="49">
        <f>C34+C48</f>
        <v>797797.70000000007</v>
      </c>
      <c r="D50" s="33"/>
      <c r="E50" s="49">
        <f>E34+E48</f>
        <v>671125.7</v>
      </c>
      <c r="F50" s="33"/>
      <c r="G50" s="49">
        <f>C50-E50</f>
        <v>126672.00000000012</v>
      </c>
      <c r="H50" s="33"/>
      <c r="I50" s="50">
        <f>G50/E50*100</f>
        <v>18.874556584556384</v>
      </c>
    </row>
    <row r="51" spans="1:9" ht="21.6" thickTop="1" thickBot="1" x14ac:dyDescent="0.4">
      <c r="A51" s="107" t="s">
        <v>2</v>
      </c>
      <c r="B51" s="108"/>
      <c r="C51" s="109"/>
      <c r="D51" s="109"/>
      <c r="E51" s="109"/>
      <c r="F51" s="109"/>
      <c r="G51" s="109"/>
      <c r="H51" s="109"/>
      <c r="I51" s="110"/>
    </row>
    <row r="52" spans="1:9" ht="15" thickTop="1" x14ac:dyDescent="0.3"/>
  </sheetData>
  <mergeCells count="4">
    <mergeCell ref="A1:I1"/>
    <mergeCell ref="A3:I3"/>
    <mergeCell ref="A4:I4"/>
    <mergeCell ref="A5:I5"/>
  </mergeCells>
  <pageMargins left="0.7" right="0.7" top="0.75" bottom="0.75" header="0.3" footer="0.3"/>
  <pageSetup scale="47" orientation="portrait" r:id="rId1"/>
  <ignoredErrors>
    <ignoredError sqref="I31:I33" formula="1"/>
    <ignoredError sqref="C39 E39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2BC68-9851-4485-9DF0-A8CBFA3550D1}">
  <dimension ref="A1:H49"/>
  <sheetViews>
    <sheetView topLeftCell="A25" zoomScaleNormal="100" zoomScaleSheetLayoutView="100" workbookViewId="0">
      <selection activeCell="D41" sqref="D41"/>
    </sheetView>
  </sheetViews>
  <sheetFormatPr baseColWidth="10" defaultRowHeight="14.4" x14ac:dyDescent="0.3"/>
  <cols>
    <col min="1" max="1" width="53.109375" customWidth="1"/>
    <col min="2" max="2" width="10.5546875" bestFit="1" customWidth="1"/>
    <col min="3" max="3" width="1.5546875" customWidth="1"/>
    <col min="4" max="4" width="10.5546875" bestFit="1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4" t="s">
        <v>65</v>
      </c>
      <c r="B1" s="125"/>
      <c r="C1" s="125"/>
      <c r="D1" s="125"/>
      <c r="E1" s="125"/>
      <c r="F1" s="125"/>
      <c r="G1" s="125"/>
      <c r="H1" s="126"/>
    </row>
    <row r="2" spans="1:8" x14ac:dyDescent="0.3">
      <c r="A2" s="127" t="s">
        <v>38</v>
      </c>
      <c r="B2" s="128"/>
      <c r="C2" s="128"/>
      <c r="D2" s="128"/>
      <c r="E2" s="128"/>
      <c r="F2" s="128"/>
      <c r="G2" s="128"/>
      <c r="H2" s="129"/>
    </row>
    <row r="3" spans="1:8" x14ac:dyDescent="0.3">
      <c r="A3" s="127" t="s">
        <v>71</v>
      </c>
      <c r="B3" s="128"/>
      <c r="C3" s="128"/>
      <c r="D3" s="128"/>
      <c r="E3" s="128"/>
      <c r="F3" s="128"/>
      <c r="G3" s="128"/>
      <c r="H3" s="129"/>
    </row>
    <row r="4" spans="1:8" ht="15" thickBot="1" x14ac:dyDescent="0.35">
      <c r="A4" s="130" t="s">
        <v>1</v>
      </c>
      <c r="B4" s="131"/>
      <c r="C4" s="131"/>
      <c r="D4" s="131"/>
      <c r="E4" s="131"/>
      <c r="F4" s="131"/>
      <c r="G4" s="131"/>
      <c r="H4" s="132"/>
    </row>
    <row r="5" spans="1:8" ht="15" thickTop="1" x14ac:dyDescent="0.3">
      <c r="A5" s="133"/>
      <c r="B5" s="134"/>
      <c r="C5" s="134"/>
      <c r="D5" s="134"/>
      <c r="E5" s="134"/>
      <c r="F5" s="134"/>
      <c r="G5" s="134"/>
      <c r="H5" s="135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41</v>
      </c>
      <c r="C7" s="59"/>
      <c r="D7" s="58" t="s">
        <v>42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68">
        <v>19301.400000000001</v>
      </c>
      <c r="C9" s="68"/>
      <c r="D9" s="68">
        <v>20856.2</v>
      </c>
      <c r="E9" s="68"/>
      <c r="F9" s="69">
        <f>B9-D9</f>
        <v>-1554.7999999999993</v>
      </c>
      <c r="G9" s="69"/>
      <c r="H9" s="70">
        <f>F9/D9*100</f>
        <v>-7.454857548354922</v>
      </c>
    </row>
    <row r="10" spans="1:8" x14ac:dyDescent="0.3">
      <c r="A10" s="67" t="s">
        <v>10</v>
      </c>
      <c r="B10" s="68">
        <v>6967.5</v>
      </c>
      <c r="C10" s="68"/>
      <c r="D10" s="68">
        <v>4926.8</v>
      </c>
      <c r="E10" s="68"/>
      <c r="F10" s="69">
        <f>B10-D10</f>
        <v>2040.6999999999998</v>
      </c>
      <c r="G10" s="69"/>
      <c r="H10" s="70">
        <f>F10/D10*100</f>
        <v>41.420394576601439</v>
      </c>
    </row>
    <row r="11" spans="1:8" x14ac:dyDescent="0.3">
      <c r="A11" s="67" t="s">
        <v>9</v>
      </c>
      <c r="B11" s="68">
        <v>78.5</v>
      </c>
      <c r="C11" s="68"/>
      <c r="D11" s="68">
        <f>IFERROR(IF(VLOOKUP($A11,'[1]Escoja el formato de Salida'!$A$5:$D$90000,4,FALSE)&lt;0,(VLOOKUP($A11,'[1]Escoja el formato de Salida'!$A$5:$D$90000,4,FALSE))*-1,VLOOKUP($A11,'[1]Escoja el formato de Salida'!$A$5:$D$90000,4,FALSE)),0)/1000</f>
        <v>0</v>
      </c>
      <c r="E11" s="68"/>
      <c r="F11" s="69">
        <f>B11-D11</f>
        <v>78.5</v>
      </c>
      <c r="G11" s="69"/>
      <c r="H11" s="70">
        <v>0</v>
      </c>
    </row>
    <row r="12" spans="1:8" x14ac:dyDescent="0.3">
      <c r="A12" s="67" t="s">
        <v>45</v>
      </c>
      <c r="B12" s="68">
        <v>3240.9</v>
      </c>
      <c r="C12" s="68"/>
      <c r="D12" s="68">
        <v>826.1</v>
      </c>
      <c r="E12" s="68"/>
      <c r="F12" s="69">
        <f>B12-D12</f>
        <v>2414.8000000000002</v>
      </c>
      <c r="G12" s="69"/>
      <c r="H12" s="70">
        <f>F12/D12*100</f>
        <v>292.31327926401167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29588.300000000003</v>
      </c>
      <c r="C14" s="53"/>
      <c r="D14" s="71">
        <f>SUM(D9:D12)</f>
        <v>26609.1</v>
      </c>
      <c r="E14" s="53"/>
      <c r="F14" s="72">
        <f>B14-D14</f>
        <v>2979.2000000000044</v>
      </c>
      <c r="G14" s="73"/>
      <c r="H14" s="74">
        <f>F14/D14*100</f>
        <v>11.196169731407693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68">
        <v>254.7</v>
      </c>
      <c r="C18" s="65"/>
      <c r="D18" s="68">
        <v>81.8</v>
      </c>
      <c r="E18" s="65"/>
      <c r="F18" s="69">
        <f t="shared" ref="F18:F24" si="0">B18-D18</f>
        <v>172.89999999999998</v>
      </c>
      <c r="G18" s="65"/>
      <c r="H18" s="70">
        <f>F18/D18*100</f>
        <v>211.36919315403421</v>
      </c>
    </row>
    <row r="19" spans="1:8" x14ac:dyDescent="0.3">
      <c r="A19" s="67" t="s">
        <v>47</v>
      </c>
      <c r="B19" s="68">
        <v>7581.6</v>
      </c>
      <c r="C19" s="68"/>
      <c r="D19" s="68">
        <v>5628.7</v>
      </c>
      <c r="E19" s="68"/>
      <c r="F19" s="69">
        <f t="shared" si="0"/>
        <v>1952.9000000000005</v>
      </c>
      <c r="G19" s="69"/>
      <c r="H19" s="70">
        <f>F19/D19*100</f>
        <v>34.695400358875062</v>
      </c>
    </row>
    <row r="20" spans="1:8" x14ac:dyDescent="0.3">
      <c r="A20" s="67" t="s">
        <v>48</v>
      </c>
      <c r="B20" s="68">
        <v>783.1</v>
      </c>
      <c r="C20" s="68"/>
      <c r="D20" s="68">
        <v>508.3</v>
      </c>
      <c r="E20" s="68"/>
      <c r="F20" s="69">
        <f t="shared" si="0"/>
        <v>274.8</v>
      </c>
      <c r="G20" s="69"/>
      <c r="H20" s="70">
        <f>IFERROR(F20/D20*100,0)</f>
        <v>54.062561479441271</v>
      </c>
    </row>
    <row r="21" spans="1:8" x14ac:dyDescent="0.3">
      <c r="A21" s="67" t="s">
        <v>22</v>
      </c>
      <c r="B21" s="68">
        <v>56.9</v>
      </c>
      <c r="C21" s="68"/>
      <c r="D21" s="68">
        <v>254.7</v>
      </c>
      <c r="E21" s="68"/>
      <c r="F21" s="69">
        <f t="shared" si="0"/>
        <v>-197.79999999999998</v>
      </c>
      <c r="G21" s="69"/>
      <c r="H21" s="70">
        <f t="shared" ref="H21:H23" si="1">IFERROR(F21/D21*100,0)</f>
        <v>-77.659992147624664</v>
      </c>
    </row>
    <row r="22" spans="1:8" x14ac:dyDescent="0.3">
      <c r="A22" s="67" t="s">
        <v>49</v>
      </c>
      <c r="B22" s="68">
        <v>158.6</v>
      </c>
      <c r="C22" s="68"/>
      <c r="D22" s="68">
        <v>0</v>
      </c>
      <c r="E22" s="68"/>
      <c r="F22" s="69">
        <f t="shared" si="0"/>
        <v>158.6</v>
      </c>
      <c r="G22" s="69"/>
      <c r="H22" s="70">
        <f t="shared" si="1"/>
        <v>0</v>
      </c>
    </row>
    <row r="23" spans="1:8" x14ac:dyDescent="0.3">
      <c r="A23" s="67" t="s">
        <v>50</v>
      </c>
      <c r="B23" s="68">
        <v>144.69999999999999</v>
      </c>
      <c r="C23" s="68"/>
      <c r="D23" s="68">
        <v>70</v>
      </c>
      <c r="E23" s="68"/>
      <c r="F23" s="69">
        <f t="shared" si="0"/>
        <v>74.699999999999989</v>
      </c>
      <c r="G23" s="69"/>
      <c r="H23" s="70">
        <f t="shared" si="1"/>
        <v>106.71428571428569</v>
      </c>
    </row>
    <row r="24" spans="1:8" x14ac:dyDescent="0.3">
      <c r="A24" s="67"/>
      <c r="B24" s="75">
        <f>SUM(B18:B23)</f>
        <v>8979.6</v>
      </c>
      <c r="C24" s="53"/>
      <c r="D24" s="75">
        <f>SUM(D18:D23)</f>
        <v>6543.5</v>
      </c>
      <c r="E24" s="53"/>
      <c r="F24" s="76">
        <f t="shared" si="0"/>
        <v>2436.1000000000004</v>
      </c>
      <c r="G24" s="73"/>
      <c r="H24" s="77">
        <f>F24/D24*100</f>
        <v>37.229311530526481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68">
        <v>0</v>
      </c>
      <c r="C26" s="65"/>
      <c r="D26" s="68">
        <v>214.8</v>
      </c>
      <c r="E26" s="65"/>
      <c r="F26" s="69">
        <f>B26-D26</f>
        <v>-214.8</v>
      </c>
      <c r="G26" s="65"/>
      <c r="H26" s="70">
        <f t="shared" ref="H26" si="2">IFERROR(F26/D26*100,0)</f>
        <v>-100</v>
      </c>
    </row>
    <row r="27" spans="1:8" x14ac:dyDescent="0.3">
      <c r="A27" s="51"/>
      <c r="B27" s="71">
        <f>SUM(B24:B26)</f>
        <v>8979.6</v>
      </c>
      <c r="C27" s="53"/>
      <c r="D27" s="71">
        <f>SUM(D24:D26)</f>
        <v>6758.3</v>
      </c>
      <c r="E27" s="53"/>
      <c r="F27" s="72">
        <f>B27-D27</f>
        <v>2221.3000000000002</v>
      </c>
      <c r="G27" s="73"/>
      <c r="H27" s="74">
        <f>F27/D27*100</f>
        <v>32.867733009780572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20608.700000000004</v>
      </c>
      <c r="C29" s="80"/>
      <c r="D29" s="80">
        <f>+D14-D27</f>
        <v>19850.8</v>
      </c>
      <c r="E29" s="80"/>
      <c r="F29" s="73">
        <f>B29-D29</f>
        <v>757.90000000000509</v>
      </c>
      <c r="G29" s="73"/>
      <c r="H29" s="81">
        <f>F29/D29*100</f>
        <v>3.8179821468152673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68">
        <v>14188.1</v>
      </c>
      <c r="C31" s="69"/>
      <c r="D31" s="68">
        <v>12026</v>
      </c>
      <c r="E31" s="69"/>
      <c r="F31" s="69">
        <f>B31-D31</f>
        <v>2162.1000000000004</v>
      </c>
      <c r="G31" s="69"/>
      <c r="H31" s="70">
        <f>F31/D31*100</f>
        <v>17.978546482620992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54</v>
      </c>
      <c r="B33" s="68">
        <v>6798.8</v>
      </c>
      <c r="C33" s="69"/>
      <c r="D33" s="68">
        <v>6516.7</v>
      </c>
      <c r="E33" s="69"/>
      <c r="F33" s="69">
        <f>B33-D33</f>
        <v>282.10000000000036</v>
      </c>
      <c r="G33" s="69"/>
      <c r="H33" s="70">
        <f>F33/D33*100</f>
        <v>4.3288781131554366</v>
      </c>
    </row>
    <row r="34" spans="1:8" x14ac:dyDescent="0.3">
      <c r="A34" s="84"/>
      <c r="B34" s="68"/>
      <c r="C34" s="69"/>
      <c r="D34" s="68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7389.3</v>
      </c>
      <c r="C35" s="73"/>
      <c r="D35" s="87">
        <f>SUM(D31-D33)</f>
        <v>5509.3</v>
      </c>
      <c r="E35" s="73"/>
      <c r="F35" s="87">
        <f>SUM(F31-F33)</f>
        <v>1880</v>
      </c>
      <c r="G35" s="73"/>
      <c r="H35" s="88">
        <f>F35/D35*100</f>
        <v>34.12411740148476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3"/>
    </row>
    <row r="37" spans="1:8" x14ac:dyDescent="0.3">
      <c r="A37" s="90" t="s">
        <v>56</v>
      </c>
      <c r="B37" s="68">
        <v>419.8</v>
      </c>
      <c r="C37" s="69"/>
      <c r="D37" s="68">
        <v>1059.9000000000001</v>
      </c>
      <c r="E37" s="69"/>
      <c r="F37" s="69">
        <f>B37-D37</f>
        <v>-640.10000000000014</v>
      </c>
      <c r="G37" s="69"/>
      <c r="H37" s="70">
        <f>F37/D37*100</f>
        <v>-60.392489857533739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60">
        <f>SUM(B40:B42)</f>
        <v>6787.2</v>
      </c>
      <c r="C39" s="53"/>
      <c r="D39" s="60">
        <f>SUM(D40:D42)</f>
        <v>6962.3</v>
      </c>
      <c r="E39" s="53"/>
      <c r="F39" s="92">
        <f>B39-D39</f>
        <v>-175.10000000000036</v>
      </c>
      <c r="G39" s="73"/>
      <c r="H39" s="93">
        <f>F39/D39*100</f>
        <v>-2.5149735001364544</v>
      </c>
    </row>
    <row r="40" spans="1:8" x14ac:dyDescent="0.3">
      <c r="A40" s="67" t="s">
        <v>58</v>
      </c>
      <c r="B40" s="68">
        <v>6341.7</v>
      </c>
      <c r="C40" s="68"/>
      <c r="D40" s="68">
        <v>6080.1</v>
      </c>
      <c r="E40" s="68"/>
      <c r="F40" s="69">
        <f>B40-D40</f>
        <v>261.59999999999945</v>
      </c>
      <c r="G40" s="65"/>
      <c r="H40" s="70">
        <f>F40/D40*100</f>
        <v>4.3025608131445114</v>
      </c>
    </row>
    <row r="41" spans="1:8" x14ac:dyDescent="0.3">
      <c r="A41" s="67" t="s">
        <v>59</v>
      </c>
      <c r="B41" s="68">
        <v>307.5</v>
      </c>
      <c r="C41" s="68"/>
      <c r="D41" s="68">
        <v>331.5</v>
      </c>
      <c r="E41" s="68"/>
      <c r="F41" s="69">
        <f>B41-D41</f>
        <v>-24</v>
      </c>
      <c r="G41" s="65"/>
      <c r="H41" s="70">
        <f>F41/D41*100</f>
        <v>-7.2398190045248878</v>
      </c>
    </row>
    <row r="42" spans="1:8" x14ac:dyDescent="0.3">
      <c r="A42" s="94" t="s">
        <v>60</v>
      </c>
      <c r="B42" s="68">
        <v>138</v>
      </c>
      <c r="C42" s="69"/>
      <c r="D42" s="68">
        <v>550.70000000000005</v>
      </c>
      <c r="E42" s="69"/>
      <c r="F42" s="69">
        <f>B42-D42</f>
        <v>-412.70000000000005</v>
      </c>
      <c r="G42" s="69"/>
      <c r="H42" s="111">
        <f>F42/D42*100</f>
        <v>-74.94098420192482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51"/>
      <c r="B44" s="68"/>
      <c r="C44" s="68"/>
      <c r="D44" s="68"/>
      <c r="E44" s="68"/>
      <c r="F44" s="65"/>
      <c r="G44" s="65"/>
      <c r="H44" s="66"/>
    </row>
    <row r="45" spans="1:8" x14ac:dyDescent="0.3">
      <c r="A45" s="79" t="s">
        <v>61</v>
      </c>
      <c r="B45" s="80">
        <f>+B29+B35+B37-B39</f>
        <v>21630.600000000002</v>
      </c>
      <c r="C45" s="80"/>
      <c r="D45" s="80">
        <f>+D29+D35+D37-D39</f>
        <v>19457.7</v>
      </c>
      <c r="E45" s="80"/>
      <c r="F45" s="73">
        <f>B45-D45</f>
        <v>2172.9000000000015</v>
      </c>
      <c r="G45" s="73"/>
      <c r="H45" s="81">
        <f>F45/D45*100</f>
        <v>11.16730137683283</v>
      </c>
    </row>
    <row r="46" spans="1:8" x14ac:dyDescent="0.3">
      <c r="A46" s="85" t="s">
        <v>62</v>
      </c>
      <c r="B46" s="68">
        <v>3415.9</v>
      </c>
      <c r="C46" s="69"/>
      <c r="D46" s="68">
        <v>1997.6</v>
      </c>
      <c r="E46" s="69"/>
      <c r="F46" s="69">
        <f>B46-D46</f>
        <v>1418.3000000000002</v>
      </c>
      <c r="G46" s="69"/>
      <c r="H46" s="70">
        <f>F46/D46*100</f>
        <v>71.000200240288365</v>
      </c>
    </row>
    <row r="47" spans="1:8" x14ac:dyDescent="0.3">
      <c r="A47" s="85"/>
      <c r="B47" s="68"/>
      <c r="C47" s="69"/>
      <c r="D47" s="68"/>
      <c r="E47" s="69"/>
      <c r="F47" s="69"/>
      <c r="G47" s="69"/>
      <c r="H47" s="70"/>
    </row>
    <row r="48" spans="1:8" ht="15" thickBot="1" x14ac:dyDescent="0.35">
      <c r="A48" s="97" t="s">
        <v>63</v>
      </c>
      <c r="B48" s="98">
        <f>SUM(B45-B46-B47)</f>
        <v>18214.7</v>
      </c>
      <c r="C48" s="73"/>
      <c r="D48" s="98">
        <f>SUM(D45-D46-D47)</f>
        <v>17460.100000000002</v>
      </c>
      <c r="E48" s="73"/>
      <c r="F48" s="98">
        <f>SUM(F45-F46)</f>
        <v>754.60000000000127</v>
      </c>
      <c r="G48" s="73"/>
      <c r="H48" s="99">
        <f>F48/D48*100</f>
        <v>4.32185382672494</v>
      </c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F1FD3496-B526-4467-9721-7EB75E1DFA5E}"/>
    <hyperlink ref="A33" location="'COSTOS DE OT.OPERAC.'!D1" display="COSTOS DE OTRAS OPERACIONES" xr:uid="{269EB8A5-A972-49ED-B486-A3A06032D76B}"/>
    <hyperlink ref="A37" location="'INGRESOS NO OPERAC.'!D1" display="INGRESOS" xr:uid="{70F17C9C-7D2E-4D92-B6B6-D1354083227A}"/>
    <hyperlink ref="A42" location="'GASTOS NO OPERAC.'!D1" display="GASTOS" xr:uid="{F7685129-30B4-46D4-B658-4BCBC12C55D5}"/>
  </hyperlinks>
  <pageMargins left="0.7" right="0.7" top="0.75" bottom="0.75" header="0.3" footer="0.3"/>
  <pageSetup scale="81" orientation="portrait" r:id="rId1"/>
  <ignoredErrors>
    <ignoredError sqref="B7:H8 B43:H43 C42 B44:H45 B16:H17 B13:H15 C9 C10 C11:H11 C12 C22 C18 C19 C20 C21 B25:H25 C23 B27:H30 C26 B32:H32 C31 B34:H36 C33 B38:H38 C37 C41 C40 E40:H40 E41:H41 B47:H48 C46 E9:H9 E10:H10 E12:H12 E18:H18 E19:H19 E20:H20 E21:H21 E23:H23 E26:G26 E31:H31 E33:H33 E37:H37 E46:H46 E42:G42 C24:H24 C39:H39 E22:H22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2DC1F-BD9B-4134-9ED7-8E79E1732D3C}">
  <sheetPr>
    <pageSetUpPr fitToPage="1"/>
  </sheetPr>
  <dimension ref="A1:I51"/>
  <sheetViews>
    <sheetView topLeftCell="A20" zoomScale="60" zoomScaleNormal="60" workbookViewId="0">
      <selection activeCell="E21" sqref="E21"/>
    </sheetView>
  </sheetViews>
  <sheetFormatPr baseColWidth="10" defaultRowHeight="14.4" x14ac:dyDescent="0.3"/>
  <cols>
    <col min="1" max="1" width="63" customWidth="1"/>
    <col min="2" max="2" width="1.109375" customWidth="1"/>
    <col min="3" max="3" width="19.88671875" bestFit="1" customWidth="1"/>
    <col min="4" max="4" width="1" customWidth="1"/>
    <col min="5" max="5" width="19.88671875" bestFit="1" customWidth="1"/>
    <col min="6" max="6" width="1" customWidth="1"/>
    <col min="7" max="7" width="25.88671875" bestFit="1" customWidth="1"/>
    <col min="8" max="8" width="0.6640625" customWidth="1"/>
    <col min="9" max="9" width="26.6640625" bestFit="1" customWidth="1"/>
  </cols>
  <sheetData>
    <row r="1" spans="1:9" ht="21" thickTop="1" x14ac:dyDescent="0.35">
      <c r="A1" s="112" t="s">
        <v>0</v>
      </c>
      <c r="B1" s="113"/>
      <c r="C1" s="113"/>
      <c r="D1" s="113"/>
      <c r="E1" s="113"/>
      <c r="F1" s="113"/>
      <c r="G1" s="113"/>
      <c r="H1" s="113"/>
      <c r="I1" s="114"/>
    </row>
    <row r="2" spans="1:9" ht="20.399999999999999" x14ac:dyDescent="0.35">
      <c r="A2" s="115" t="s">
        <v>70</v>
      </c>
      <c r="B2" s="116"/>
      <c r="C2" s="116"/>
      <c r="D2" s="116"/>
      <c r="E2" s="116"/>
      <c r="F2" s="116"/>
      <c r="G2" s="116"/>
      <c r="H2" s="116"/>
      <c r="I2" s="117"/>
    </row>
    <row r="3" spans="1:9" ht="21" thickBot="1" x14ac:dyDescent="0.4">
      <c r="A3" s="118" t="s">
        <v>1</v>
      </c>
      <c r="B3" s="119"/>
      <c r="C3" s="119"/>
      <c r="D3" s="119"/>
      <c r="E3" s="119"/>
      <c r="F3" s="119"/>
      <c r="G3" s="119"/>
      <c r="H3" s="119"/>
      <c r="I3" s="120"/>
    </row>
    <row r="4" spans="1:9" ht="21" thickTop="1" x14ac:dyDescent="0.35">
      <c r="A4" s="121"/>
      <c r="B4" s="122"/>
      <c r="C4" s="122"/>
      <c r="D4" s="122"/>
      <c r="E4" s="122"/>
      <c r="F4" s="122"/>
      <c r="G4" s="122"/>
      <c r="H4" s="122"/>
      <c r="I4" s="123"/>
    </row>
    <row r="5" spans="1:9" ht="20.399999999999999" x14ac:dyDescent="0.35">
      <c r="A5" s="5"/>
      <c r="B5" s="6"/>
      <c r="C5" s="7" t="s">
        <v>2</v>
      </c>
      <c r="D5" s="7"/>
      <c r="E5" s="7" t="s">
        <v>2</v>
      </c>
      <c r="F5" s="8"/>
      <c r="G5" s="9" t="s">
        <v>3</v>
      </c>
      <c r="H5" s="8"/>
      <c r="I5" s="10"/>
    </row>
    <row r="6" spans="1:9" ht="20.399999999999999" x14ac:dyDescent="0.35">
      <c r="A6" s="11" t="s">
        <v>4</v>
      </c>
      <c r="B6" s="12"/>
      <c r="C6" s="13" t="s">
        <v>69</v>
      </c>
      <c r="D6" s="14"/>
      <c r="E6" s="13" t="s">
        <v>66</v>
      </c>
      <c r="F6" s="14"/>
      <c r="G6" s="15" t="s">
        <v>5</v>
      </c>
      <c r="H6" s="16"/>
      <c r="I6" s="17" t="s">
        <v>6</v>
      </c>
    </row>
    <row r="7" spans="1:9" ht="20.399999999999999" x14ac:dyDescent="0.35">
      <c r="A7" s="11"/>
      <c r="B7" s="12"/>
      <c r="C7" s="18"/>
      <c r="D7" s="18"/>
      <c r="E7" s="18"/>
      <c r="F7" s="18"/>
      <c r="G7" s="12"/>
      <c r="H7" s="12"/>
      <c r="I7" s="19"/>
    </row>
    <row r="8" spans="1:9" ht="20.399999999999999" x14ac:dyDescent="0.35">
      <c r="A8" s="20" t="s">
        <v>7</v>
      </c>
      <c r="B8" s="21"/>
      <c r="C8" s="22">
        <f>C9+C10+C11+C12+C13+C17</f>
        <v>750544.4</v>
      </c>
      <c r="D8" s="23"/>
      <c r="E8" s="22">
        <f>E9+E11+E12+E13+E17</f>
        <v>748966.70000000007</v>
      </c>
      <c r="F8" s="23"/>
      <c r="G8" s="22">
        <f t="shared" ref="G8:G14" si="0">C8-E8</f>
        <v>1577.6999999999534</v>
      </c>
      <c r="H8" s="23"/>
      <c r="I8" s="24">
        <f t="shared" ref="I8:I14" si="1">G8/E8*100</f>
        <v>0.21065021982952692</v>
      </c>
    </row>
    <row r="9" spans="1:9" ht="20.399999999999999" x14ac:dyDescent="0.35">
      <c r="A9" s="25" t="s">
        <v>8</v>
      </c>
      <c r="B9" s="26"/>
      <c r="C9" s="27">
        <v>207485.7</v>
      </c>
      <c r="D9" s="27"/>
      <c r="E9" s="27">
        <v>205300.9</v>
      </c>
      <c r="F9" s="27"/>
      <c r="G9" s="27">
        <f t="shared" si="0"/>
        <v>2184.8000000000175</v>
      </c>
      <c r="H9" s="27"/>
      <c r="I9" s="28">
        <f t="shared" si="1"/>
        <v>1.0641940683163189</v>
      </c>
    </row>
    <row r="10" spans="1:9" ht="20.399999999999999" x14ac:dyDescent="0.35">
      <c r="A10" s="25" t="s">
        <v>72</v>
      </c>
      <c r="B10" s="26"/>
      <c r="C10" s="27">
        <v>6800</v>
      </c>
      <c r="D10" s="27"/>
      <c r="E10" s="27">
        <v>0</v>
      </c>
      <c r="F10" s="27"/>
      <c r="G10" s="27">
        <f t="shared" ref="G10" si="2">C10-E10</f>
        <v>6800</v>
      </c>
      <c r="H10" s="27"/>
      <c r="I10" s="28" t="e">
        <f t="shared" ref="I10" si="3">G10/E10*100</f>
        <v>#DIV/0!</v>
      </c>
    </row>
    <row r="11" spans="1:9" ht="20.399999999999999" x14ac:dyDescent="0.35">
      <c r="A11" s="25" t="s">
        <v>10</v>
      </c>
      <c r="B11" s="26"/>
      <c r="C11" s="27">
        <v>189389.4</v>
      </c>
      <c r="D11" s="27"/>
      <c r="E11" s="27">
        <v>182790.5</v>
      </c>
      <c r="F11" s="27"/>
      <c r="G11" s="27">
        <f t="shared" si="0"/>
        <v>6598.8999999999942</v>
      </c>
      <c r="H11" s="27"/>
      <c r="I11" s="28">
        <f t="shared" si="1"/>
        <v>3.6100891457707016</v>
      </c>
    </row>
    <row r="12" spans="1:9" ht="20.399999999999999" x14ac:dyDescent="0.35">
      <c r="A12" s="25" t="s">
        <v>9</v>
      </c>
      <c r="B12" s="26"/>
      <c r="C12" s="27">
        <v>0</v>
      </c>
      <c r="D12" s="27"/>
      <c r="E12" s="27">
        <v>0</v>
      </c>
      <c r="F12" s="27"/>
      <c r="G12" s="27">
        <f t="shared" ref="G12" si="4">C12-E12</f>
        <v>0</v>
      </c>
      <c r="H12" s="27"/>
      <c r="I12" s="28" t="e">
        <f t="shared" ref="I12" si="5">G12/E12*100</f>
        <v>#DIV/0!</v>
      </c>
    </row>
    <row r="13" spans="1:9" ht="20.399999999999999" x14ac:dyDescent="0.35">
      <c r="A13" s="11" t="s">
        <v>11</v>
      </c>
      <c r="B13" s="12"/>
      <c r="C13" s="29">
        <f>C14+C15</f>
        <v>351119.7</v>
      </c>
      <c r="D13" s="30"/>
      <c r="E13" s="29">
        <f>E14+E15</f>
        <v>365128.5</v>
      </c>
      <c r="F13" s="30"/>
      <c r="G13" s="29">
        <f t="shared" si="0"/>
        <v>-14008.799999999988</v>
      </c>
      <c r="H13" s="30"/>
      <c r="I13" s="31">
        <f t="shared" si="1"/>
        <v>-3.8366766768411638</v>
      </c>
    </row>
    <row r="14" spans="1:9" ht="20.399999999999999" x14ac:dyDescent="0.35">
      <c r="A14" s="25" t="s">
        <v>12</v>
      </c>
      <c r="B14" s="26"/>
      <c r="C14" s="27">
        <v>349995.8</v>
      </c>
      <c r="D14" s="27"/>
      <c r="E14" s="27">
        <v>364022.6</v>
      </c>
      <c r="F14" s="27"/>
      <c r="G14" s="27">
        <f t="shared" si="0"/>
        <v>-14026.799999999988</v>
      </c>
      <c r="H14" s="27"/>
      <c r="I14" s="28">
        <f t="shared" si="1"/>
        <v>-3.8532772415778549</v>
      </c>
    </row>
    <row r="15" spans="1:9" ht="20.399999999999999" x14ac:dyDescent="0.35">
      <c r="A15" s="25" t="s">
        <v>13</v>
      </c>
      <c r="B15" s="26"/>
      <c r="C15" s="27">
        <v>1123.9000000000001</v>
      </c>
      <c r="D15" s="27"/>
      <c r="E15" s="27">
        <v>1105.9000000000001</v>
      </c>
      <c r="F15" s="27"/>
      <c r="G15" s="27">
        <f>C15-E15</f>
        <v>18</v>
      </c>
      <c r="H15" s="27"/>
      <c r="I15" s="28">
        <f>G15/E15*100</f>
        <v>1.6276336015914641</v>
      </c>
    </row>
    <row r="16" spans="1:9" ht="20.399999999999999" x14ac:dyDescent="0.35">
      <c r="A16" s="25"/>
      <c r="B16" s="26"/>
      <c r="C16" s="27"/>
      <c r="D16" s="27"/>
      <c r="E16" s="27"/>
      <c r="F16" s="27"/>
      <c r="G16" s="27"/>
      <c r="H16" s="27"/>
      <c r="I16" s="28"/>
    </row>
    <row r="17" spans="1:9" ht="20.399999999999999" x14ac:dyDescent="0.35">
      <c r="A17" s="32" t="s">
        <v>14</v>
      </c>
      <c r="B17" s="26"/>
      <c r="C17" s="33">
        <v>-4250.3999999999996</v>
      </c>
      <c r="D17" s="33"/>
      <c r="E17" s="33">
        <v>-4253.2</v>
      </c>
      <c r="F17" s="33"/>
      <c r="G17" s="33">
        <f>C17-E17</f>
        <v>2.8000000000001819</v>
      </c>
      <c r="H17" s="33"/>
      <c r="I17" s="34">
        <f>G17/E17*100</f>
        <v>-6.5832784726798224E-2</v>
      </c>
    </row>
    <row r="18" spans="1:9" ht="20.399999999999999" x14ac:dyDescent="0.35">
      <c r="A18" s="25"/>
      <c r="B18" s="26"/>
      <c r="C18" s="6" t="s">
        <v>2</v>
      </c>
      <c r="D18" s="6"/>
      <c r="E18" s="6" t="s">
        <v>2</v>
      </c>
      <c r="F18" s="6"/>
      <c r="G18" s="6"/>
      <c r="H18" s="6"/>
      <c r="I18" s="35"/>
    </row>
    <row r="19" spans="1:9" ht="20.399999999999999" x14ac:dyDescent="0.35">
      <c r="A19" s="25" t="s">
        <v>15</v>
      </c>
      <c r="B19" s="26"/>
      <c r="C19" s="104">
        <v>23302.5</v>
      </c>
      <c r="D19" s="27"/>
      <c r="E19" s="104">
        <v>23225.9</v>
      </c>
      <c r="F19" s="27"/>
      <c r="G19" s="27">
        <f>C19-E19</f>
        <v>76.599999999998545</v>
      </c>
      <c r="H19" s="27"/>
      <c r="I19" s="28">
        <f>G19/E19*100</f>
        <v>0.32980422717741203</v>
      </c>
    </row>
    <row r="20" spans="1:9" ht="20.399999999999999" x14ac:dyDescent="0.35">
      <c r="A20" s="25" t="s">
        <v>16</v>
      </c>
      <c r="B20" s="26"/>
      <c r="C20" s="27">
        <v>5870.5</v>
      </c>
      <c r="D20" s="27"/>
      <c r="E20" s="27">
        <v>5870.5</v>
      </c>
      <c r="F20" s="27"/>
      <c r="G20" s="27">
        <f>C20-E20</f>
        <v>0</v>
      </c>
      <c r="H20" s="27"/>
      <c r="I20" s="28">
        <f>G20/E20*100</f>
        <v>0</v>
      </c>
    </row>
    <row r="21" spans="1:9" ht="20.399999999999999" x14ac:dyDescent="0.35">
      <c r="A21" s="25" t="s">
        <v>17</v>
      </c>
      <c r="B21" s="26"/>
      <c r="C21" s="27">
        <v>18080.3</v>
      </c>
      <c r="D21" s="27"/>
      <c r="E21" s="27">
        <v>17717.599999999999</v>
      </c>
      <c r="F21" s="27"/>
      <c r="G21" s="27">
        <f>C21-E21</f>
        <v>362.70000000000073</v>
      </c>
      <c r="H21" s="27"/>
      <c r="I21" s="28">
        <f>G21/E21*100</f>
        <v>2.0471169910145885</v>
      </c>
    </row>
    <row r="22" spans="1:9" ht="20.399999999999999" x14ac:dyDescent="0.35">
      <c r="A22" s="25" t="s">
        <v>2</v>
      </c>
      <c r="B22" s="26"/>
      <c r="C22" s="29"/>
      <c r="D22" s="27"/>
      <c r="E22" s="29"/>
      <c r="F22" s="27"/>
      <c r="G22" s="29"/>
      <c r="H22" s="27"/>
      <c r="I22" s="31"/>
    </row>
    <row r="23" spans="1:9" ht="21" thickBot="1" x14ac:dyDescent="0.4">
      <c r="A23" s="36" t="s">
        <v>18</v>
      </c>
      <c r="B23" s="26"/>
      <c r="C23" s="37">
        <f>C8+C19+C20+C21</f>
        <v>797797.70000000007</v>
      </c>
      <c r="D23" s="33"/>
      <c r="E23" s="37">
        <f>E8+E19+E20+E21</f>
        <v>795780.70000000007</v>
      </c>
      <c r="F23" s="33"/>
      <c r="G23" s="37">
        <f>G8+G19+G20+G21</f>
        <v>2016.9999999999527</v>
      </c>
      <c r="H23" s="33"/>
      <c r="I23" s="38">
        <f>G23/E23*100</f>
        <v>0.2534617891587409</v>
      </c>
    </row>
    <row r="24" spans="1:9" ht="21" thickTop="1" x14ac:dyDescent="0.35">
      <c r="A24" s="25"/>
      <c r="B24" s="26"/>
      <c r="C24" s="39"/>
      <c r="D24" s="39"/>
      <c r="E24" s="39"/>
      <c r="F24" s="39"/>
      <c r="G24" s="39"/>
      <c r="H24" s="39"/>
      <c r="I24" s="40"/>
    </row>
    <row r="25" spans="1:9" ht="20.399999999999999" x14ac:dyDescent="0.35">
      <c r="A25" s="11" t="s">
        <v>19</v>
      </c>
      <c r="B25" s="12"/>
      <c r="C25" s="6"/>
      <c r="D25" s="6"/>
      <c r="E25" s="6"/>
      <c r="F25" s="6"/>
      <c r="G25" s="6"/>
      <c r="H25" s="6"/>
      <c r="I25" s="41" t="s">
        <v>2</v>
      </c>
    </row>
    <row r="26" spans="1:9" ht="20.399999999999999" x14ac:dyDescent="0.35">
      <c r="A26" s="11"/>
      <c r="B26" s="12"/>
      <c r="C26" s="6"/>
      <c r="D26" s="6"/>
      <c r="E26" s="6"/>
      <c r="F26" s="6"/>
      <c r="G26" s="6"/>
      <c r="H26" s="6"/>
      <c r="I26" s="41"/>
    </row>
    <row r="27" spans="1:9" ht="20.399999999999999" x14ac:dyDescent="0.35">
      <c r="A27" s="42" t="s">
        <v>20</v>
      </c>
      <c r="B27" s="12"/>
      <c r="C27" s="29">
        <f>SUM(C28,C29,C30,C31)</f>
        <v>258090.4</v>
      </c>
      <c r="D27" s="30"/>
      <c r="E27" s="29">
        <f>SUM(E28,E29,E30,E31)</f>
        <v>269436.3</v>
      </c>
      <c r="F27" s="30"/>
      <c r="G27" s="29">
        <f t="shared" ref="G27:G32" si="6">C27-E27</f>
        <v>-11345.899999999994</v>
      </c>
      <c r="H27" s="30"/>
      <c r="I27" s="31">
        <f>G27/E27*100</f>
        <v>-4.2109767689060442</v>
      </c>
    </row>
    <row r="28" spans="1:9" ht="20.399999999999999" x14ac:dyDescent="0.35">
      <c r="A28" s="25" t="s">
        <v>21</v>
      </c>
      <c r="B28" s="12"/>
      <c r="C28" s="27">
        <v>77750.100000000006</v>
      </c>
      <c r="D28" s="27" t="e">
        <f>SUM(#REF!)</f>
        <v>#REF!</v>
      </c>
      <c r="E28" s="27">
        <v>83651.3</v>
      </c>
      <c r="F28" s="30"/>
      <c r="G28" s="27">
        <f t="shared" si="6"/>
        <v>-5901.1999999999971</v>
      </c>
      <c r="H28" s="27"/>
      <c r="I28" s="28">
        <f>G28/E28*100</f>
        <v>-7.0545227629456999</v>
      </c>
    </row>
    <row r="29" spans="1:9" ht="20.399999999999999" x14ac:dyDescent="0.35">
      <c r="A29" s="25" t="s">
        <v>11</v>
      </c>
      <c r="B29" s="26"/>
      <c r="C29" s="27">
        <v>172195.1</v>
      </c>
      <c r="D29" s="27"/>
      <c r="E29" s="27">
        <v>177476</v>
      </c>
      <c r="F29" s="27"/>
      <c r="G29" s="27">
        <f t="shared" si="6"/>
        <v>-5280.8999999999942</v>
      </c>
      <c r="H29" s="27"/>
      <c r="I29" s="28">
        <f>G29/E29*100</f>
        <v>-2.9755572584462091</v>
      </c>
    </row>
    <row r="30" spans="1:9" ht="20.399999999999999" x14ac:dyDescent="0.35">
      <c r="A30" s="25" t="s">
        <v>22</v>
      </c>
      <c r="B30" s="26"/>
      <c r="C30" s="27">
        <v>8017.3</v>
      </c>
      <c r="D30" s="27"/>
      <c r="E30" s="27">
        <v>8015.6</v>
      </c>
      <c r="F30" s="27"/>
      <c r="G30" s="27">
        <f>C30-E30</f>
        <v>1.6999999999998181</v>
      </c>
      <c r="H30" s="27"/>
      <c r="I30" s="28">
        <f>IFERROR(G30/E30*100,0)</f>
        <v>2.1208643145863293E-2</v>
      </c>
    </row>
    <row r="31" spans="1:9" ht="20.399999999999999" x14ac:dyDescent="0.35">
      <c r="A31" s="25" t="s">
        <v>23</v>
      </c>
      <c r="B31" s="26"/>
      <c r="C31" s="27">
        <v>127.9</v>
      </c>
      <c r="D31" s="27"/>
      <c r="E31" s="27">
        <v>293.39999999999998</v>
      </c>
      <c r="F31" s="27"/>
      <c r="G31" s="27">
        <f t="shared" si="6"/>
        <v>-165.49999999999997</v>
      </c>
      <c r="H31" s="27"/>
      <c r="I31" s="28">
        <f>G31/E31*100</f>
        <v>-56.407634628493518</v>
      </c>
    </row>
    <row r="32" spans="1:9" ht="20.399999999999999" x14ac:dyDescent="0.35">
      <c r="A32" s="25" t="s">
        <v>24</v>
      </c>
      <c r="B32" s="26"/>
      <c r="C32" s="27">
        <v>330415.5</v>
      </c>
      <c r="D32" s="27"/>
      <c r="E32" s="27">
        <v>320461.8</v>
      </c>
      <c r="F32" s="27"/>
      <c r="G32" s="27">
        <f t="shared" si="6"/>
        <v>9953.7000000000116</v>
      </c>
      <c r="H32" s="27"/>
      <c r="I32" s="28">
        <f t="shared" ref="I32" si="7">IFERROR(G32/E32*100,0)</f>
        <v>3.1060488332774803</v>
      </c>
    </row>
    <row r="33" spans="1:9" ht="20.399999999999999" x14ac:dyDescent="0.35">
      <c r="A33" s="25"/>
      <c r="B33" s="26"/>
      <c r="C33" s="27"/>
      <c r="D33" s="27"/>
      <c r="E33" s="27"/>
      <c r="F33" s="27"/>
      <c r="G33" s="27"/>
      <c r="H33" s="27"/>
      <c r="I33" s="28"/>
    </row>
    <row r="34" spans="1:9" ht="21" thickBot="1" x14ac:dyDescent="0.4">
      <c r="A34" s="36" t="s">
        <v>25</v>
      </c>
      <c r="B34" s="26"/>
      <c r="C34" s="37">
        <f>SUM(C27,C32)</f>
        <v>588505.9</v>
      </c>
      <c r="D34" s="33"/>
      <c r="E34" s="37">
        <f>SUM(E27,E32)</f>
        <v>589898.1</v>
      </c>
      <c r="F34" s="33"/>
      <c r="G34" s="37">
        <f t="shared" ref="G34" si="8">C34-E34</f>
        <v>-1392.1999999999534</v>
      </c>
      <c r="H34" s="33"/>
      <c r="I34" s="38">
        <f>G34/E34*100</f>
        <v>-0.2360068628802082</v>
      </c>
    </row>
    <row r="35" spans="1:9" ht="21" thickTop="1" x14ac:dyDescent="0.35">
      <c r="A35" s="25" t="s">
        <v>2</v>
      </c>
      <c r="B35" s="26"/>
      <c r="C35" s="39"/>
      <c r="D35" s="39"/>
      <c r="E35" s="39"/>
      <c r="F35" s="39"/>
      <c r="G35" s="39"/>
      <c r="H35" s="39"/>
      <c r="I35" s="40"/>
    </row>
    <row r="36" spans="1:9" ht="22.2" x14ac:dyDescent="0.5">
      <c r="A36" s="11" t="s">
        <v>26</v>
      </c>
      <c r="B36" s="12"/>
      <c r="C36" s="43"/>
      <c r="D36" s="43"/>
      <c r="E36" s="43"/>
      <c r="F36" s="6"/>
      <c r="G36" s="6"/>
      <c r="H36" s="6"/>
      <c r="I36" s="35"/>
    </row>
    <row r="37" spans="1:9" ht="20.399999999999999" x14ac:dyDescent="0.35">
      <c r="A37" s="25" t="s">
        <v>2</v>
      </c>
      <c r="B37" s="26"/>
      <c r="C37" s="44" t="s">
        <v>2</v>
      </c>
      <c r="D37" s="44"/>
      <c r="E37" s="44" t="s">
        <v>2</v>
      </c>
      <c r="F37" s="44"/>
      <c r="G37" s="26" t="s">
        <v>2</v>
      </c>
      <c r="H37" s="26"/>
      <c r="I37" s="41" t="s">
        <v>2</v>
      </c>
    </row>
    <row r="38" spans="1:9" ht="20.399999999999999" x14ac:dyDescent="0.35">
      <c r="A38" s="42" t="s">
        <v>27</v>
      </c>
      <c r="B38" s="12"/>
      <c r="C38" s="22">
        <f>SUM(C39:C40)</f>
        <v>131796</v>
      </c>
      <c r="D38" s="23"/>
      <c r="E38" s="22">
        <f>SUM(E39:E40)</f>
        <v>131606.29999999999</v>
      </c>
      <c r="F38" s="23"/>
      <c r="G38" s="22">
        <f>C38-E38</f>
        <v>189.70000000001164</v>
      </c>
      <c r="H38" s="23"/>
      <c r="I38" s="24">
        <f t="shared" ref="I38" si="9">G38/E38*100</f>
        <v>0.14414203575361639</v>
      </c>
    </row>
    <row r="39" spans="1:9" ht="20.399999999999999" x14ac:dyDescent="0.35">
      <c r="A39" s="25" t="s">
        <v>28</v>
      </c>
      <c r="B39" s="26"/>
      <c r="C39" s="27">
        <v>132557.6</v>
      </c>
      <c r="D39" s="27"/>
      <c r="E39" s="27">
        <v>132520</v>
      </c>
      <c r="F39" s="27"/>
      <c r="G39" s="27">
        <f>C39-E39</f>
        <v>37.600000000005821</v>
      </c>
      <c r="H39" s="27"/>
      <c r="I39" s="28">
        <f t="shared" ref="I39:I40" si="10">IFERROR(G39/E39*100,0)</f>
        <v>2.8373075762153501E-2</v>
      </c>
    </row>
    <row r="40" spans="1:9" ht="20.399999999999999" x14ac:dyDescent="0.35">
      <c r="A40" s="25" t="s">
        <v>29</v>
      </c>
      <c r="B40" s="26"/>
      <c r="C40" s="27">
        <v>-761.6</v>
      </c>
      <c r="D40" s="27"/>
      <c r="E40" s="27">
        <v>-913.7</v>
      </c>
      <c r="F40" s="27"/>
      <c r="G40" s="27">
        <f>C40-E40</f>
        <v>152.10000000000002</v>
      </c>
      <c r="H40" s="27"/>
      <c r="I40" s="28">
        <f t="shared" si="10"/>
        <v>-16.646601729232792</v>
      </c>
    </row>
    <row r="41" spans="1:9" ht="20.399999999999999" x14ac:dyDescent="0.35">
      <c r="A41" s="25" t="s">
        <v>30</v>
      </c>
      <c r="B41" s="26"/>
      <c r="C41" s="27">
        <v>46444.6</v>
      </c>
      <c r="D41" s="27"/>
      <c r="E41" s="27">
        <v>46444.6</v>
      </c>
      <c r="F41" s="27"/>
      <c r="G41" s="27">
        <f t="shared" ref="G41:G44" si="11">C41-E41</f>
        <v>0</v>
      </c>
      <c r="H41" s="27"/>
      <c r="I41" s="28">
        <f>G41/E41*100</f>
        <v>0</v>
      </c>
    </row>
    <row r="42" spans="1:9" ht="20.399999999999999" x14ac:dyDescent="0.35">
      <c r="A42" s="45" t="s">
        <v>31</v>
      </c>
      <c r="B42" s="26"/>
      <c r="C42" s="27">
        <v>8007.7</v>
      </c>
      <c r="D42" s="27"/>
      <c r="E42" s="27">
        <v>8007.7</v>
      </c>
      <c r="F42" s="27"/>
      <c r="G42" s="27">
        <f t="shared" si="11"/>
        <v>0</v>
      </c>
      <c r="H42" s="27"/>
      <c r="I42" s="28">
        <f>G42/E42*100</f>
        <v>0</v>
      </c>
    </row>
    <row r="43" spans="1:9" ht="20.399999999999999" x14ac:dyDescent="0.35">
      <c r="A43" s="25" t="s">
        <v>32</v>
      </c>
      <c r="B43" s="26"/>
      <c r="C43" s="27">
        <v>4827.8999999999996</v>
      </c>
      <c r="D43" s="27"/>
      <c r="E43" s="27">
        <v>4827.8999999999996</v>
      </c>
      <c r="F43" s="27"/>
      <c r="G43" s="27">
        <f t="shared" si="11"/>
        <v>0</v>
      </c>
      <c r="H43" s="27"/>
      <c r="I43" s="28">
        <f>G43/E43*100</f>
        <v>0</v>
      </c>
    </row>
    <row r="44" spans="1:9" ht="20.399999999999999" x14ac:dyDescent="0.35">
      <c r="A44" s="25" t="s">
        <v>33</v>
      </c>
      <c r="B44" s="26"/>
      <c r="C44" s="27">
        <v>0.9</v>
      </c>
      <c r="D44" s="27"/>
      <c r="E44" s="27">
        <v>0.9</v>
      </c>
      <c r="F44" s="27"/>
      <c r="G44" s="27">
        <f t="shared" si="11"/>
        <v>0</v>
      </c>
      <c r="H44" s="27"/>
      <c r="I44" s="28">
        <v>0</v>
      </c>
    </row>
    <row r="45" spans="1:9" ht="20.399999999999999" x14ac:dyDescent="0.35">
      <c r="A45" s="25"/>
      <c r="B45" s="26"/>
      <c r="C45" s="27"/>
      <c r="D45" s="27"/>
      <c r="E45" s="27"/>
      <c r="F45" s="27"/>
      <c r="G45" s="27"/>
      <c r="H45" s="27"/>
      <c r="I45" s="28"/>
    </row>
    <row r="46" spans="1:9" ht="20.399999999999999" x14ac:dyDescent="0.35">
      <c r="A46" s="5" t="s">
        <v>34</v>
      </c>
      <c r="B46" s="6"/>
      <c r="C46" s="27">
        <v>18214.7</v>
      </c>
      <c r="D46" s="46"/>
      <c r="E46" s="27">
        <v>14995.2</v>
      </c>
      <c r="F46" s="33"/>
      <c r="G46" s="27">
        <f>C46-E46</f>
        <v>3219.5</v>
      </c>
      <c r="H46" s="27"/>
      <c r="I46" s="28">
        <f>G46/E46*100</f>
        <v>21.470203798548866</v>
      </c>
    </row>
    <row r="47" spans="1:9" ht="21" thickBot="1" x14ac:dyDescent="0.4">
      <c r="A47" s="36" t="s">
        <v>35</v>
      </c>
      <c r="B47" s="26"/>
      <c r="C47" s="37">
        <f>C38+C41+C42+C43+C44+C45+C46</f>
        <v>209291.80000000002</v>
      </c>
      <c r="D47" s="33"/>
      <c r="E47" s="37">
        <f>E38+E41+E42+E43+E44+E45+E46</f>
        <v>205882.6</v>
      </c>
      <c r="F47" s="33"/>
      <c r="G47" s="37">
        <f>G38+G41+G42+G43+G44+G45+G46</f>
        <v>3409.2000000000116</v>
      </c>
      <c r="H47" s="33"/>
      <c r="I47" s="38">
        <f>G47/E47*100</f>
        <v>1.6558951557829615</v>
      </c>
    </row>
    <row r="48" spans="1:9" ht="21" thickTop="1" x14ac:dyDescent="0.35">
      <c r="A48" s="25"/>
      <c r="B48" s="26"/>
      <c r="C48" s="47"/>
      <c r="D48" s="47"/>
      <c r="E48" s="47"/>
      <c r="F48" s="47"/>
      <c r="G48" s="47"/>
      <c r="H48" s="47"/>
      <c r="I48" s="48"/>
    </row>
    <row r="49" spans="1:9" ht="21" thickBot="1" x14ac:dyDescent="0.4">
      <c r="A49" s="25" t="s">
        <v>36</v>
      </c>
      <c r="B49" s="26"/>
      <c r="C49" s="49">
        <f>C34+C47</f>
        <v>797797.70000000007</v>
      </c>
      <c r="D49" s="33"/>
      <c r="E49" s="49">
        <f>E34+E47</f>
        <v>795780.7</v>
      </c>
      <c r="F49" s="33"/>
      <c r="G49" s="49">
        <f>C49-E49</f>
        <v>2017.0000000001164</v>
      </c>
      <c r="H49" s="33"/>
      <c r="I49" s="50">
        <f>G49/E49*100</f>
        <v>0.2534617891587615</v>
      </c>
    </row>
    <row r="50" spans="1:9" ht="21.6" thickTop="1" thickBot="1" x14ac:dyDescent="0.4">
      <c r="A50" s="107" t="s">
        <v>2</v>
      </c>
      <c r="B50" s="108"/>
      <c r="C50" s="109"/>
      <c r="D50" s="109"/>
      <c r="E50" s="109"/>
      <c r="F50" s="109"/>
      <c r="G50" s="109"/>
      <c r="H50" s="109"/>
      <c r="I50" s="110"/>
    </row>
    <row r="51" spans="1:9" ht="15" thickTop="1" x14ac:dyDescent="0.3"/>
  </sheetData>
  <mergeCells count="4">
    <mergeCell ref="A1:I1"/>
    <mergeCell ref="A2:I2"/>
    <mergeCell ref="A3:I3"/>
    <mergeCell ref="A4:I4"/>
  </mergeCells>
  <pageMargins left="0.7" right="0.7" top="0.75" bottom="0.75" header="0.3" footer="0.3"/>
  <pageSetup scale="56" fitToHeight="0" orientation="portrait" r:id="rId1"/>
  <ignoredErrors>
    <ignoredError sqref="I30:I31" formula="1"/>
    <ignoredError sqref="D28" evalError="1"/>
    <ignoredError sqref="C3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1AD2D-B46F-4B33-947F-334BB39FF4B8}">
  <dimension ref="A1:H49"/>
  <sheetViews>
    <sheetView tabSelected="1" workbookViewId="0">
      <selection activeCell="D24" sqref="D24"/>
    </sheetView>
  </sheetViews>
  <sheetFormatPr baseColWidth="10" defaultRowHeight="14.4" x14ac:dyDescent="0.3"/>
  <cols>
    <col min="1" max="1" width="53.109375" customWidth="1"/>
    <col min="2" max="2" width="14.5546875" customWidth="1"/>
    <col min="3" max="3" width="1.5546875" customWidth="1"/>
    <col min="4" max="4" width="14.33203125" customWidth="1"/>
    <col min="5" max="5" width="1.5546875" customWidth="1"/>
    <col min="6" max="6" width="14.88671875" customWidth="1"/>
    <col min="7" max="7" width="1.5546875" customWidth="1"/>
    <col min="8" max="8" width="13.6640625" bestFit="1" customWidth="1"/>
  </cols>
  <sheetData>
    <row r="1" spans="1:8" ht="15" thickTop="1" x14ac:dyDescent="0.3">
      <c r="A1" s="124" t="s">
        <v>37</v>
      </c>
      <c r="B1" s="125"/>
      <c r="C1" s="125"/>
      <c r="D1" s="125"/>
      <c r="E1" s="125"/>
      <c r="F1" s="125"/>
      <c r="G1" s="125"/>
      <c r="H1" s="126"/>
    </row>
    <row r="2" spans="1:8" x14ac:dyDescent="0.3">
      <c r="A2" s="127" t="s">
        <v>38</v>
      </c>
      <c r="B2" s="128"/>
      <c r="C2" s="128"/>
      <c r="D2" s="128"/>
      <c r="E2" s="128"/>
      <c r="F2" s="128"/>
      <c r="G2" s="128"/>
      <c r="H2" s="129"/>
    </row>
    <row r="3" spans="1:8" x14ac:dyDescent="0.3">
      <c r="A3" s="127" t="s">
        <v>68</v>
      </c>
      <c r="B3" s="128"/>
      <c r="C3" s="128"/>
      <c r="D3" s="128"/>
      <c r="E3" s="128"/>
      <c r="F3" s="128"/>
      <c r="G3" s="128"/>
      <c r="H3" s="129"/>
    </row>
    <row r="4" spans="1:8" ht="15" thickBot="1" x14ac:dyDescent="0.35">
      <c r="A4" s="130" t="s">
        <v>1</v>
      </c>
      <c r="B4" s="131"/>
      <c r="C4" s="131"/>
      <c r="D4" s="131"/>
      <c r="E4" s="131"/>
      <c r="F4" s="131"/>
      <c r="G4" s="131"/>
      <c r="H4" s="132"/>
    </row>
    <row r="5" spans="1:8" ht="15" thickTop="1" x14ac:dyDescent="0.3">
      <c r="A5" s="133"/>
      <c r="B5" s="134"/>
      <c r="C5" s="134"/>
      <c r="D5" s="134"/>
      <c r="E5" s="134"/>
      <c r="F5" s="134"/>
      <c r="G5" s="134"/>
      <c r="H5" s="135"/>
    </row>
    <row r="6" spans="1:8" x14ac:dyDescent="0.3">
      <c r="A6" s="51"/>
      <c r="B6" s="52"/>
      <c r="C6" s="52"/>
      <c r="D6" s="52"/>
      <c r="E6" s="53" t="s">
        <v>39</v>
      </c>
      <c r="F6" s="54"/>
      <c r="G6" s="55"/>
      <c r="H6" s="56"/>
    </row>
    <row r="7" spans="1:8" x14ac:dyDescent="0.3">
      <c r="A7" s="57" t="s">
        <v>40</v>
      </c>
      <c r="B7" s="58" t="s">
        <v>69</v>
      </c>
      <c r="C7" s="59"/>
      <c r="D7" s="58" t="s">
        <v>66</v>
      </c>
      <c r="E7" s="59"/>
      <c r="F7" s="60" t="s">
        <v>5</v>
      </c>
      <c r="G7" s="61"/>
      <c r="H7" s="62" t="s">
        <v>43</v>
      </c>
    </row>
    <row r="8" spans="1:8" x14ac:dyDescent="0.3">
      <c r="A8" s="63"/>
      <c r="B8" s="64"/>
      <c r="C8" s="64"/>
      <c r="D8" s="64"/>
      <c r="E8" s="64"/>
      <c r="F8" s="65"/>
      <c r="G8" s="65"/>
      <c r="H8" s="66"/>
    </row>
    <row r="9" spans="1:8" x14ac:dyDescent="0.3">
      <c r="A9" s="67" t="s">
        <v>44</v>
      </c>
      <c r="B9" s="105">
        <f>'EST RES JUL 2025-2024'!B9</f>
        <v>19301.400000000001</v>
      </c>
      <c r="C9" s="105"/>
      <c r="D9" s="105">
        <v>16660.3</v>
      </c>
      <c r="E9" s="68"/>
      <c r="F9" s="69">
        <f>B9-D9</f>
        <v>2641.1000000000022</v>
      </c>
      <c r="G9" s="69"/>
      <c r="H9" s="70">
        <f>F9/D9*100</f>
        <v>15.852655714482946</v>
      </c>
    </row>
    <row r="10" spans="1:8" x14ac:dyDescent="0.3">
      <c r="A10" s="67" t="s">
        <v>10</v>
      </c>
      <c r="B10" s="105">
        <f>'EST RES JUL 2025-2024'!B10</f>
        <v>6967.5</v>
      </c>
      <c r="C10" s="68"/>
      <c r="D10" s="105">
        <v>5862.6</v>
      </c>
      <c r="E10" s="68"/>
      <c r="F10" s="69">
        <f>B10-D10</f>
        <v>1104.8999999999996</v>
      </c>
      <c r="G10" s="69"/>
      <c r="H10" s="70">
        <f>F10/D10*100</f>
        <v>18.846586838604022</v>
      </c>
    </row>
    <row r="11" spans="1:8" x14ac:dyDescent="0.3">
      <c r="A11" s="67" t="s">
        <v>9</v>
      </c>
      <c r="B11" s="105">
        <f>'EST RES JUL 2025-2024'!B11</f>
        <v>78.5</v>
      </c>
      <c r="C11" s="68"/>
      <c r="D11" s="105">
        <v>61.3</v>
      </c>
      <c r="E11" s="68"/>
      <c r="F11" s="69">
        <f>B11-D11</f>
        <v>17.200000000000003</v>
      </c>
      <c r="G11" s="69"/>
      <c r="H11" s="70">
        <f>F11/D11*100</f>
        <v>28.058727569331165</v>
      </c>
    </row>
    <row r="12" spans="1:8" x14ac:dyDescent="0.3">
      <c r="A12" s="67" t="s">
        <v>45</v>
      </c>
      <c r="B12" s="105">
        <f>'EST RES JUL 2025-2024'!B12</f>
        <v>3240.9</v>
      </c>
      <c r="C12" s="68"/>
      <c r="D12" s="105">
        <v>2586</v>
      </c>
      <c r="E12" s="68"/>
      <c r="F12" s="69">
        <f>B12-D12</f>
        <v>654.90000000000009</v>
      </c>
      <c r="G12" s="69"/>
      <c r="H12" s="70">
        <f>F12/D12*100</f>
        <v>25.324825986078892</v>
      </c>
    </row>
    <row r="13" spans="1:8" x14ac:dyDescent="0.3">
      <c r="A13" s="51"/>
      <c r="B13" s="65"/>
      <c r="C13" s="65"/>
      <c r="D13" s="65"/>
      <c r="E13" s="65"/>
      <c r="F13" s="65"/>
      <c r="G13" s="65"/>
      <c r="H13" s="66"/>
    </row>
    <row r="14" spans="1:8" x14ac:dyDescent="0.3">
      <c r="A14" s="51"/>
      <c r="B14" s="71">
        <f>SUM(B9:B12)</f>
        <v>29588.300000000003</v>
      </c>
      <c r="C14" s="53"/>
      <c r="D14" s="71">
        <f>SUM(D9:D12)</f>
        <v>25170.2</v>
      </c>
      <c r="E14" s="53"/>
      <c r="F14" s="72">
        <f>B14-D14</f>
        <v>4418.1000000000022</v>
      </c>
      <c r="G14" s="73"/>
      <c r="H14" s="74">
        <f>F14/D14*100</f>
        <v>17.552899857768324</v>
      </c>
    </row>
    <row r="15" spans="1:8" x14ac:dyDescent="0.3">
      <c r="A15" s="51"/>
      <c r="B15" s="65"/>
      <c r="C15" s="65"/>
      <c r="D15" s="65"/>
      <c r="E15" s="65"/>
      <c r="F15" s="65"/>
      <c r="G15" s="65"/>
      <c r="H15" s="66"/>
    </row>
    <row r="16" spans="1:8" x14ac:dyDescent="0.3">
      <c r="A16" s="57" t="s">
        <v>46</v>
      </c>
      <c r="B16" s="64"/>
      <c r="C16" s="64"/>
      <c r="D16" s="64"/>
      <c r="E16" s="64"/>
      <c r="F16" s="65"/>
      <c r="G16" s="65"/>
      <c r="H16" s="66"/>
    </row>
    <row r="17" spans="1:8" x14ac:dyDescent="0.3">
      <c r="A17" s="51"/>
      <c r="B17" s="65"/>
      <c r="C17" s="65"/>
      <c r="D17" s="65"/>
      <c r="E17" s="65"/>
      <c r="F17" s="65"/>
      <c r="G17" s="65"/>
      <c r="H17" s="66"/>
    </row>
    <row r="18" spans="1:8" x14ac:dyDescent="0.3">
      <c r="A18" s="51" t="s">
        <v>21</v>
      </c>
      <c r="B18" s="105">
        <f>'EST RES JUL 2025-2024'!B18</f>
        <v>254.7</v>
      </c>
      <c r="C18" s="65"/>
      <c r="D18" s="105">
        <v>225.7</v>
      </c>
      <c r="E18" s="65"/>
      <c r="F18" s="69">
        <f t="shared" ref="F18:F24" si="0">B18-D18</f>
        <v>29</v>
      </c>
      <c r="G18" s="65"/>
      <c r="H18" s="70">
        <f>F18/D18*100</f>
        <v>12.84891448825875</v>
      </c>
    </row>
    <row r="19" spans="1:8" x14ac:dyDescent="0.3">
      <c r="A19" s="67" t="s">
        <v>47</v>
      </c>
      <c r="B19" s="105">
        <f>'EST RES JUL 2025-2024'!B19</f>
        <v>7581.6</v>
      </c>
      <c r="C19" s="68"/>
      <c r="D19" s="105">
        <v>6380.6</v>
      </c>
      <c r="E19" s="68"/>
      <c r="F19" s="69">
        <f t="shared" si="0"/>
        <v>1201</v>
      </c>
      <c r="G19" s="69"/>
      <c r="H19" s="70">
        <f>F19/D19*100</f>
        <v>18.822681252546779</v>
      </c>
    </row>
    <row r="20" spans="1:8" x14ac:dyDescent="0.3">
      <c r="A20" s="67" t="s">
        <v>48</v>
      </c>
      <c r="B20" s="105">
        <f>'EST RES JUL 2025-2024'!B20</f>
        <v>783.1</v>
      </c>
      <c r="C20" s="68"/>
      <c r="D20" s="105">
        <v>716.7</v>
      </c>
      <c r="E20" s="68"/>
      <c r="F20" s="69">
        <f t="shared" si="0"/>
        <v>66.399999999999977</v>
      </c>
      <c r="G20" s="69"/>
      <c r="H20" s="70">
        <f>IFERROR(F20/D20*100,0)</f>
        <v>9.2646853634714628</v>
      </c>
    </row>
    <row r="21" spans="1:8" x14ac:dyDescent="0.3">
      <c r="A21" s="67" t="s">
        <v>22</v>
      </c>
      <c r="B21" s="105">
        <f>'EST RES JUL 2025-2024'!B21</f>
        <v>56.9</v>
      </c>
      <c r="C21" s="68"/>
      <c r="D21" s="105">
        <v>56.9</v>
      </c>
      <c r="E21" s="68"/>
      <c r="F21" s="69">
        <f t="shared" si="0"/>
        <v>0</v>
      </c>
      <c r="G21" s="69"/>
      <c r="H21" s="70">
        <f t="shared" ref="H21:H23" si="1">IFERROR(F21/D21*100,0)</f>
        <v>0</v>
      </c>
    </row>
    <row r="22" spans="1:8" x14ac:dyDescent="0.3">
      <c r="A22" s="67" t="s">
        <v>49</v>
      </c>
      <c r="B22" s="105">
        <f>'EST RES JUL 2025-2024'!B22</f>
        <v>158.6</v>
      </c>
      <c r="C22" s="68"/>
      <c r="D22" s="105">
        <v>42.7</v>
      </c>
      <c r="E22" s="68"/>
      <c r="F22" s="69">
        <f t="shared" si="0"/>
        <v>115.89999999999999</v>
      </c>
      <c r="G22" s="69"/>
      <c r="H22" s="70">
        <f t="shared" si="1"/>
        <v>271.42857142857139</v>
      </c>
    </row>
    <row r="23" spans="1:8" x14ac:dyDescent="0.3">
      <c r="A23" s="67" t="s">
        <v>50</v>
      </c>
      <c r="B23" s="105">
        <f>'EST RES JUL 2025-2024'!B23</f>
        <v>144.69999999999999</v>
      </c>
      <c r="C23" s="68"/>
      <c r="D23" s="105">
        <v>109.3</v>
      </c>
      <c r="E23" s="68"/>
      <c r="F23" s="69">
        <f t="shared" si="0"/>
        <v>35.399999999999991</v>
      </c>
      <c r="G23" s="69"/>
      <c r="H23" s="70">
        <f t="shared" si="1"/>
        <v>32.387923147301002</v>
      </c>
    </row>
    <row r="24" spans="1:8" x14ac:dyDescent="0.3">
      <c r="A24" s="67"/>
      <c r="B24" s="75">
        <f>SUM(B18:B23)</f>
        <v>8979.6</v>
      </c>
      <c r="C24" s="53"/>
      <c r="D24" s="75">
        <f>SUM(D18:D23)</f>
        <v>7531.9</v>
      </c>
      <c r="E24" s="53"/>
      <c r="F24" s="76">
        <f t="shared" si="0"/>
        <v>1447.7000000000007</v>
      </c>
      <c r="G24" s="73"/>
      <c r="H24" s="77">
        <f>F24/D24*100</f>
        <v>19.220913713671195</v>
      </c>
    </row>
    <row r="25" spans="1:8" x14ac:dyDescent="0.3">
      <c r="A25" s="67"/>
      <c r="B25" s="68"/>
      <c r="C25" s="68"/>
      <c r="D25" s="68"/>
      <c r="E25" s="68"/>
      <c r="F25" s="69"/>
      <c r="G25" s="69"/>
      <c r="H25" s="70"/>
    </row>
    <row r="26" spans="1:8" ht="27" x14ac:dyDescent="0.3">
      <c r="A26" s="78" t="s">
        <v>51</v>
      </c>
      <c r="B26" s="105">
        <f>'EST RES JUL 2025-2024'!B26</f>
        <v>0</v>
      </c>
      <c r="C26" s="65"/>
      <c r="D26" s="105">
        <v>0</v>
      </c>
      <c r="E26" s="65"/>
      <c r="F26" s="69">
        <f>B26-D26</f>
        <v>0</v>
      </c>
      <c r="G26" s="65"/>
      <c r="H26" s="70">
        <f t="shared" ref="H26" si="2">IFERROR(F26/D26*100,0)</f>
        <v>0</v>
      </c>
    </row>
    <row r="27" spans="1:8" x14ac:dyDescent="0.3">
      <c r="A27" s="51"/>
      <c r="B27" s="71">
        <f>SUM(B24:B26)</f>
        <v>8979.6</v>
      </c>
      <c r="C27" s="53"/>
      <c r="D27" s="71">
        <f>SUM(D24:D26)</f>
        <v>7531.9</v>
      </c>
      <c r="E27" s="53"/>
      <c r="F27" s="72">
        <f>B27-D27</f>
        <v>1447.7000000000007</v>
      </c>
      <c r="G27" s="73"/>
      <c r="H27" s="74">
        <f>F27/D27*100</f>
        <v>19.220913713671195</v>
      </c>
    </row>
    <row r="28" spans="1:8" x14ac:dyDescent="0.3">
      <c r="A28" s="51"/>
      <c r="B28" s="65"/>
      <c r="C28" s="65"/>
      <c r="D28" s="65"/>
      <c r="E28" s="65"/>
      <c r="F28" s="65"/>
      <c r="G28" s="65"/>
      <c r="H28" s="66"/>
    </row>
    <row r="29" spans="1:8" x14ac:dyDescent="0.3">
      <c r="A29" s="79" t="s">
        <v>52</v>
      </c>
      <c r="B29" s="80">
        <f>+B14-B27</f>
        <v>20608.700000000004</v>
      </c>
      <c r="C29" s="80"/>
      <c r="D29" s="80">
        <f>+D14-D27</f>
        <v>17638.300000000003</v>
      </c>
      <c r="E29" s="80"/>
      <c r="F29" s="73">
        <f>B29-D29</f>
        <v>2970.4000000000015</v>
      </c>
      <c r="G29" s="73"/>
      <c r="H29" s="81">
        <f>F29/D29*100</f>
        <v>16.840625230322654</v>
      </c>
    </row>
    <row r="30" spans="1:8" x14ac:dyDescent="0.3">
      <c r="A30" s="82"/>
      <c r="B30" s="83"/>
      <c r="C30" s="83"/>
      <c r="D30" s="83"/>
      <c r="E30" s="83"/>
      <c r="F30" s="65"/>
      <c r="G30" s="65"/>
      <c r="H30" s="66"/>
    </row>
    <row r="31" spans="1:8" x14ac:dyDescent="0.3">
      <c r="A31" s="84" t="s">
        <v>53</v>
      </c>
      <c r="B31" s="105">
        <f>'EST RES JUL 2025-2024'!B31</f>
        <v>14188.1</v>
      </c>
      <c r="C31" s="69"/>
      <c r="D31" s="105">
        <v>11500.3</v>
      </c>
      <c r="E31" s="69"/>
      <c r="F31" s="69">
        <f>B31-D31</f>
        <v>2687.8000000000011</v>
      </c>
      <c r="G31" s="69"/>
      <c r="H31" s="70">
        <f>F31/D31*100</f>
        <v>23.371564220063835</v>
      </c>
    </row>
    <row r="32" spans="1:8" x14ac:dyDescent="0.3">
      <c r="A32" s="85"/>
      <c r="B32" s="69"/>
      <c r="C32" s="69"/>
      <c r="D32" s="69"/>
      <c r="E32" s="69"/>
      <c r="F32" s="65"/>
      <c r="G32" s="65"/>
      <c r="H32" s="66"/>
    </row>
    <row r="33" spans="1:8" x14ac:dyDescent="0.3">
      <c r="A33" s="84" t="s">
        <v>64</v>
      </c>
      <c r="B33" s="105">
        <f>'EST RES JUL 2025-2024'!B33</f>
        <v>6798.8</v>
      </c>
      <c r="C33" s="69"/>
      <c r="D33" s="105">
        <v>5716.4</v>
      </c>
      <c r="E33" s="69"/>
      <c r="F33" s="69">
        <f>B33-D33</f>
        <v>1082.4000000000005</v>
      </c>
      <c r="G33" s="69"/>
      <c r="H33" s="70">
        <f>F33/D33*100</f>
        <v>18.934994052200697</v>
      </c>
    </row>
    <row r="34" spans="1:8" x14ac:dyDescent="0.3">
      <c r="A34" s="84"/>
      <c r="B34" s="105"/>
      <c r="C34" s="69"/>
      <c r="D34" s="105"/>
      <c r="E34" s="69"/>
      <c r="F34" s="69"/>
      <c r="G34" s="69"/>
      <c r="H34" s="70"/>
    </row>
    <row r="35" spans="1:8" x14ac:dyDescent="0.3">
      <c r="A35" s="86" t="s">
        <v>55</v>
      </c>
      <c r="B35" s="87">
        <f>SUM(B31-B33)</f>
        <v>7389.3</v>
      </c>
      <c r="C35" s="73"/>
      <c r="D35" s="87">
        <f>SUM(D31-D33)</f>
        <v>5783.9</v>
      </c>
      <c r="E35" s="73"/>
      <c r="F35" s="87">
        <f>SUM(F31-F33)</f>
        <v>1605.4000000000005</v>
      </c>
      <c r="G35" s="73"/>
      <c r="H35" s="88">
        <f>F35/D35*100</f>
        <v>27.756358166634982</v>
      </c>
    </row>
    <row r="36" spans="1:8" x14ac:dyDescent="0.3">
      <c r="A36" s="89"/>
      <c r="B36" s="87"/>
      <c r="C36" s="73"/>
      <c r="D36" s="87"/>
      <c r="E36" s="73"/>
      <c r="F36" s="87"/>
      <c r="G36" s="73"/>
      <c r="H36" s="70"/>
    </row>
    <row r="37" spans="1:8" x14ac:dyDescent="0.3">
      <c r="A37" s="90" t="s">
        <v>56</v>
      </c>
      <c r="B37" s="105">
        <f>'EST RES JUL 2025-2024'!B37</f>
        <v>419.8</v>
      </c>
      <c r="C37" s="69"/>
      <c r="D37" s="105">
        <v>290.3</v>
      </c>
      <c r="E37" s="69"/>
      <c r="F37" s="69">
        <f>B37-D37</f>
        <v>129.5</v>
      </c>
      <c r="G37" s="69"/>
      <c r="H37" s="70">
        <f>F37/D37*100</f>
        <v>44.609025146400271</v>
      </c>
    </row>
    <row r="38" spans="1:8" x14ac:dyDescent="0.3">
      <c r="A38" s="85"/>
      <c r="B38" s="69"/>
      <c r="C38" s="69"/>
      <c r="D38" s="69"/>
      <c r="E38" s="69"/>
      <c r="F38" s="65"/>
      <c r="G38" s="65"/>
      <c r="H38" s="66"/>
    </row>
    <row r="39" spans="1:8" x14ac:dyDescent="0.3">
      <c r="A39" s="91" t="s">
        <v>57</v>
      </c>
      <c r="B39" s="106">
        <f>SUM(B40:B42)</f>
        <v>6787.2</v>
      </c>
      <c r="C39" s="53"/>
      <c r="D39" s="106">
        <f>SUM(D40:D42)</f>
        <v>5850.0999999999995</v>
      </c>
      <c r="E39" s="53"/>
      <c r="F39" s="92">
        <f>B39-D39</f>
        <v>937.10000000000036</v>
      </c>
      <c r="G39" s="73"/>
      <c r="H39" s="93">
        <f>F39/D39*100</f>
        <v>16.01852959778466</v>
      </c>
    </row>
    <row r="40" spans="1:8" x14ac:dyDescent="0.3">
      <c r="A40" s="67" t="s">
        <v>58</v>
      </c>
      <c r="B40" s="68">
        <f>'EST RES JUL 2025-2024'!B40</f>
        <v>6341.7</v>
      </c>
      <c r="C40" s="68"/>
      <c r="D40" s="68">
        <v>5435.7</v>
      </c>
      <c r="E40" s="68"/>
      <c r="F40" s="69">
        <f>B40-D40</f>
        <v>906</v>
      </c>
      <c r="G40" s="65"/>
      <c r="H40" s="70">
        <f>F40/D40*100</f>
        <v>16.667586511396877</v>
      </c>
    </row>
    <row r="41" spans="1:8" x14ac:dyDescent="0.3">
      <c r="A41" s="67" t="s">
        <v>59</v>
      </c>
      <c r="B41" s="68">
        <f>'EST RES JUL 2025-2024'!B41</f>
        <v>307.5</v>
      </c>
      <c r="C41" s="68"/>
      <c r="D41" s="68">
        <v>284.2</v>
      </c>
      <c r="E41" s="68"/>
      <c r="F41" s="69">
        <f>B41-D41</f>
        <v>23.300000000000011</v>
      </c>
      <c r="G41" s="65"/>
      <c r="H41" s="70">
        <f>F41/D41*100</f>
        <v>8.1984517945109125</v>
      </c>
    </row>
    <row r="42" spans="1:8" x14ac:dyDescent="0.3">
      <c r="A42" s="67" t="s">
        <v>60</v>
      </c>
      <c r="B42" s="105">
        <f>'EST RES JUL 2025-2024'!B42</f>
        <v>138</v>
      </c>
      <c r="C42" s="69"/>
      <c r="D42" s="105">
        <v>130.19999999999999</v>
      </c>
      <c r="E42" s="69"/>
      <c r="F42" s="69">
        <f>B42-D42</f>
        <v>7.8000000000000114</v>
      </c>
      <c r="G42" s="69"/>
      <c r="H42" s="70">
        <f>F42/D42*100</f>
        <v>5.990783410138258</v>
      </c>
    </row>
    <row r="43" spans="1:8" x14ac:dyDescent="0.3">
      <c r="A43" s="95"/>
      <c r="B43" s="96"/>
      <c r="C43" s="80"/>
      <c r="D43" s="96"/>
      <c r="E43" s="80"/>
      <c r="F43" s="76"/>
      <c r="G43" s="73"/>
      <c r="H43" s="77"/>
    </row>
    <row r="44" spans="1:8" x14ac:dyDescent="0.3">
      <c r="A44" s="79" t="s">
        <v>61</v>
      </c>
      <c r="B44" s="80">
        <f>+B29+B35+B37-B39</f>
        <v>21630.600000000002</v>
      </c>
      <c r="C44" s="80"/>
      <c r="D44" s="80">
        <f>+D29+D35+D37-D39</f>
        <v>17862.400000000005</v>
      </c>
      <c r="E44" s="80"/>
      <c r="F44" s="73">
        <f>B44-D44</f>
        <v>3768.1999999999971</v>
      </c>
      <c r="G44" s="73"/>
      <c r="H44" s="81">
        <f>F44/D44*100</f>
        <v>21.095709423145802</v>
      </c>
    </row>
    <row r="45" spans="1:8" x14ac:dyDescent="0.3">
      <c r="A45" s="85" t="s">
        <v>62</v>
      </c>
      <c r="B45" s="105">
        <f>'EST RES JUL 2025-2024'!B46</f>
        <v>3415.9</v>
      </c>
      <c r="C45" s="69"/>
      <c r="D45" s="105">
        <v>2867.2</v>
      </c>
      <c r="E45" s="69"/>
      <c r="F45" s="69">
        <f>B45-D45</f>
        <v>548.70000000000027</v>
      </c>
      <c r="G45" s="69"/>
      <c r="H45" s="70">
        <f>F45/D45*100</f>
        <v>19.137137276785726</v>
      </c>
    </row>
    <row r="46" spans="1:8" x14ac:dyDescent="0.3">
      <c r="A46" s="85"/>
      <c r="B46" s="105"/>
      <c r="C46" s="69"/>
      <c r="D46" s="105"/>
      <c r="E46" s="69"/>
      <c r="F46" s="69"/>
      <c r="G46" s="69"/>
      <c r="H46" s="70"/>
    </row>
    <row r="47" spans="1:8" ht="15" thickBot="1" x14ac:dyDescent="0.35">
      <c r="A47" s="97" t="s">
        <v>63</v>
      </c>
      <c r="B47" s="98">
        <f>SUM(B44-B45-B46)</f>
        <v>18214.7</v>
      </c>
      <c r="C47" s="73"/>
      <c r="D47" s="98">
        <f>SUM(D44-D45-D46)</f>
        <v>14995.200000000004</v>
      </c>
      <c r="E47" s="73"/>
      <c r="F47" s="98">
        <f>SUM(F44-F45)</f>
        <v>3219.4999999999968</v>
      </c>
      <c r="G47" s="73"/>
      <c r="H47" s="99">
        <f>F47/D47*100</f>
        <v>21.470203798548841</v>
      </c>
    </row>
    <row r="48" spans="1:8" ht="15.6" thickTop="1" thickBot="1" x14ac:dyDescent="0.35">
      <c r="A48" s="100"/>
      <c r="B48" s="101"/>
      <c r="C48" s="101"/>
      <c r="D48" s="101"/>
      <c r="E48" s="101"/>
      <c r="F48" s="102"/>
      <c r="G48" s="102"/>
      <c r="H48" s="103"/>
    </row>
    <row r="49" ht="15" thickTop="1" x14ac:dyDescent="0.3"/>
  </sheetData>
  <mergeCells count="5">
    <mergeCell ref="A1:H1"/>
    <mergeCell ref="A2:H2"/>
    <mergeCell ref="A3:H3"/>
    <mergeCell ref="A4:H4"/>
    <mergeCell ref="A5:H5"/>
  </mergeCells>
  <hyperlinks>
    <hyperlink ref="A31" location="ING.OT.OPERAC.!D1" display="INGRESOS DE OTRAS OPERACIONES" xr:uid="{554A4731-8340-40E3-AD70-0561B5F45360}"/>
    <hyperlink ref="A33" location="'COSTOS DE OT.OPERAC.'!D1" display="COSTOS DE OTRAS OPERACIONES" xr:uid="{898BB094-2D30-4CFB-A01D-E07F8FCCB5BC}"/>
    <hyperlink ref="A37" location="'INGRESOS NO OPERAC.'!D1" display="INGRESOS" xr:uid="{5B52D1A2-405C-43C2-9C83-12960A061DA9}"/>
    <hyperlink ref="A42" location="'GASTOS NO OPERAC.'!D1" display="GASTOS" xr:uid="{1E20F78C-48E5-4646-8BEA-5526D9EC81BB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BAL JUN- JUL 2025</vt:lpstr>
      <vt:lpstr>EST RES JUL 2025-2024</vt:lpstr>
      <vt:lpstr>BAL JUL Y JUN 2025</vt:lpstr>
      <vt:lpstr>EST RES JUL Y JUN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Moisés Neón Castaneda Rivas</dc:creator>
  <cp:lastModifiedBy>Moisés Neón Castaneda Rivas</cp:lastModifiedBy>
  <cp:lastPrinted>2025-08-15T19:58:37Z</cp:lastPrinted>
  <dcterms:created xsi:type="dcterms:W3CDTF">2025-03-11T20:11:09Z</dcterms:created>
  <dcterms:modified xsi:type="dcterms:W3CDTF">2025-08-15T21:18:26Z</dcterms:modified>
</cp:coreProperties>
</file>