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CB15597E-C0F9-4AED-B289-7202E4E188F6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C97" i="1"/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5" i="1"/>
  <c r="C45" i="1"/>
  <c r="E34" i="1"/>
  <c r="C34" i="1"/>
  <c r="E30" i="1"/>
  <c r="C30" i="1"/>
  <c r="E20" i="1"/>
  <c r="C20" i="1"/>
  <c r="E13" i="1"/>
  <c r="C13" i="1"/>
  <c r="E36" i="1" l="1"/>
  <c r="E75" i="1"/>
  <c r="E93" i="1" s="1"/>
  <c r="E100" i="1" s="1"/>
  <c r="C75" i="1"/>
  <c r="C93" i="1" s="1"/>
  <c r="C100" i="1" s="1"/>
  <c r="C36" i="1"/>
  <c r="C47" i="1"/>
  <c r="C22" i="1"/>
  <c r="E47" i="1"/>
  <c r="E22" i="1"/>
  <c r="C52" i="1" l="1"/>
  <c r="E52" i="1"/>
  <c r="E107" i="1"/>
  <c r="E108" i="1" s="1"/>
  <c r="C107" i="1"/>
  <c r="C108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<sst xmlns="http://schemas.openxmlformats.org/spreadsheetml/2006/main" count="117" uniqueCount="78">
  <si>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</si>
  <si>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</si>
  <si>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</si>
  <si>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</si>
  <si>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</si>
  <si>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</si>
  <si>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</si>
  <si>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</si>
  <si>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</si>
  <si>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</si>
  <si>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</si>
  <si>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</si>
  <si>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</si>
  <si>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</si>
  <si>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</si>
  <si>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</si>
  <si>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</si>
  <si>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</si>
  <si>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</si>
  <si>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</si>
  <si>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</si>
  <si>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</si>
  <si>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</si>
  <si>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</si>
  <si>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</si>
  <si>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</si>
  <si>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</si>
  <si>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</si>
  <si>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</si>
  <si>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</si>
  <si>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</si>
  <si>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</si>
  <si>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</si>
  <si>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</si>
  <si>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</si>
  <si>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</si>
  <si>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</si>
  <si>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</si>
  <si>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</si>
  <si>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</si>
  <si>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</si>
  <si>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</si>
  <si>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</si>
  <si>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</si>
  <si>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</si>
  <si>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</si>
  <si>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</si>
  <si>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</si>
  <si>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</si>
  <si>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</si>
  <si>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</si>
  <si>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</si>
  <si>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</si>
  <si>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</si>
  <si>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</si>
  <si>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</si>
  <si>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</si>
  <si>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</si>
  <si>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</si>
  <si>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</si>
  <si>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</si>
  <si>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</si>
  <si>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</si>
  <si>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</si>
  <si>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</si>
  <si>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</si>
  <si>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</si>
  <si>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</si>
  <si>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</si>
  <si>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</si>
  <si>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</si>
  <si>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</si>
  <si>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</si>
  <si>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</si>
  <si>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</si>
  <si>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</si>
  <si>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AGOSTO DE 2025 Y 2024</t>
  </si>
  <si>
    <t>ESTADO DE RESULTADOS DEL 1 DE ENERO AL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</si>
</sst>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3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7" max="7" width="11" bestFit="1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808250</v>
      </c>
      <c r="D8" s="1" t="s">
        <v>6</v>
      </c>
      <c r="E8" s="14">
        <v>492655</v>
      </c>
    </row>
    <row r="9" spans="1:5" ht="15.75" hidden="1" x14ac:dyDescent="0.3">
      <c r="A9" s="2" t="s">
        <v>75</v>
      </c>
      <c r="B9" s="1"/>
      <c r="C9" s="4">
        <v>0</v>
      </c>
      <c r="D9" s="1"/>
      <c r="E9" s="14">
        <v>0</v>
      </c>
    </row>
    <row r="10" spans="1:5" ht="16.5" x14ac:dyDescent="0.35">
      <c r="A10" s="2" t="s">
        <v>63</v>
      </c>
      <c r="B10" s="5"/>
      <c r="C10" s="4">
        <v>25394689</v>
      </c>
      <c r="D10" s="5"/>
      <c r="E10" s="14">
        <v>22508444</v>
      </c>
    </row>
    <row r="11" spans="1:5" ht="15.75" x14ac:dyDescent="0.3">
      <c r="A11" s="2" t="s">
        <v>7</v>
      </c>
      <c r="B11" s="2"/>
      <c r="C11" s="4">
        <v>1467447</v>
      </c>
      <c r="D11" s="4"/>
      <c r="E11" s="14">
        <v>2457099</v>
      </c>
    </row>
    <row r="12" spans="1:5" ht="15.75" x14ac:dyDescent="0.3">
      <c r="A12" s="2" t="s">
        <v>64</v>
      </c>
      <c r="B12" s="2"/>
      <c r="C12" s="4">
        <v>1429488</v>
      </c>
      <c r="D12" s="6"/>
      <c r="E12" s="17">
        <v>1281046</v>
      </c>
    </row>
    <row r="13" spans="1:5" ht="15.75" x14ac:dyDescent="0.3">
      <c r="A13" s="2" t="s">
        <v>8</v>
      </c>
      <c r="B13" s="2"/>
      <c r="C13" s="7">
        <f>SUM(C8:C12)</f>
        <v>29099874</v>
      </c>
      <c r="D13" s="4"/>
      <c r="E13" s="16">
        <f>SUM(E8:E12)</f>
        <v>26739244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32314</v>
      </c>
      <c r="D16" s="4"/>
      <c r="E16" s="14">
        <v>32868</v>
      </c>
    </row>
    <row r="17" spans="1:5" ht="15.75" x14ac:dyDescent="0.3">
      <c r="A17" s="2" t="s">
        <v>10</v>
      </c>
      <c r="B17" s="2"/>
      <c r="C17" s="4">
        <v>2611057</v>
      </c>
      <c r="D17" s="4"/>
      <c r="E17" s="14">
        <v>2996361</v>
      </c>
    </row>
    <row r="18" spans="1:5" ht="15.75" x14ac:dyDescent="0.3">
      <c r="A18" s="2" t="s">
        <v>11</v>
      </c>
      <c r="B18" s="2"/>
      <c r="C18" s="6">
        <v>1098069</v>
      </c>
      <c r="D18" s="6"/>
      <c r="E18" s="17">
        <v>1369117</v>
      </c>
    </row>
    <row r="19" spans="1:5" ht="15.75" x14ac:dyDescent="0.3">
      <c r="A19" s="2" t="s">
        <v>12</v>
      </c>
      <c r="B19" s="2"/>
      <c r="C19" s="8">
        <v>269229</v>
      </c>
      <c r="D19" s="4"/>
      <c r="E19" s="12">
        <v>232040</v>
      </c>
    </row>
    <row r="20" spans="1:5" ht="15.75" x14ac:dyDescent="0.3">
      <c r="A20" s="2" t="s">
        <v>13</v>
      </c>
      <c r="B20" s="2"/>
      <c r="C20" s="7">
        <f>SUM(C16:C19)</f>
        <v>4010669</v>
      </c>
      <c r="D20" s="4"/>
      <c r="E20" s="16">
        <f>SUM(E16:E19)</f>
        <v>4630386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33110543</v>
      </c>
      <c r="D22" s="1" t="s">
        <v>6</v>
      </c>
      <c r="E22" s="19">
        <f>+E13+E20</f>
        <v>31369630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646303</v>
      </c>
      <c r="D26" s="4"/>
      <c r="E26" s="14">
        <v>772595</v>
      </c>
    </row>
    <row r="27" spans="1:5" ht="15.75" x14ac:dyDescent="0.3">
      <c r="A27" s="2" t="s">
        <v>18</v>
      </c>
      <c r="B27" s="2"/>
      <c r="C27" s="4">
        <v>6016986</v>
      </c>
      <c r="D27" s="4"/>
      <c r="E27" s="14">
        <v>5627956</v>
      </c>
    </row>
    <row r="28" spans="1:5" ht="15.75" x14ac:dyDescent="0.3">
      <c r="A28" s="2" t="s">
        <v>65</v>
      </c>
      <c r="B28" s="2"/>
      <c r="C28" s="4">
        <v>876472</v>
      </c>
      <c r="D28" s="4"/>
      <c r="E28" s="14">
        <v>1026131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7539761</v>
      </c>
      <c r="D30" s="4"/>
      <c r="E30" s="16">
        <f>SUM(E26:E29)</f>
        <v>7426682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393857</v>
      </c>
      <c r="D33" s="6"/>
      <c r="E33" s="17">
        <v>254578</v>
      </c>
    </row>
    <row r="34" spans="1:5" ht="15.75" x14ac:dyDescent="0.3">
      <c r="A34" s="2" t="s">
        <v>21</v>
      </c>
      <c r="B34" s="2"/>
      <c r="C34" s="7">
        <f>SUM(C33:C33)</f>
        <v>393857</v>
      </c>
      <c r="D34" s="4"/>
      <c r="E34" s="16">
        <f>SUM(E33:E33)</f>
        <v>254578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7933618</v>
      </c>
      <c r="D36" s="1" t="s">
        <v>6</v>
      </c>
      <c r="E36" s="12">
        <f>+E30+E34</f>
        <v>7681260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-928</v>
      </c>
      <c r="D41" s="4"/>
      <c r="E41" s="14">
        <v>5743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12577853</v>
      </c>
      <c r="D43" s="4"/>
      <c r="E43" s="8">
        <v>11082627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25176925</v>
      </c>
      <c r="D45" s="1" t="s">
        <v>6</v>
      </c>
      <c r="E45" s="12">
        <f>SUM(E39:E43)</f>
        <v>23688370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33110543</v>
      </c>
      <c r="D47" s="1" t="s">
        <v>6</v>
      </c>
      <c r="E47" s="19">
        <f>+E45+E34+E30</f>
        <v>31369630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9563947</v>
      </c>
      <c r="D49" s="1" t="s">
        <v>6</v>
      </c>
      <c r="E49" s="19">
        <v>9549771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25543174</v>
      </c>
      <c r="D51" s="1" t="s">
        <v>6</v>
      </c>
      <c r="E51" s="19">
        <v>22623846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1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5.75" x14ac:dyDescent="0.3">
      <c r="A59" s="2"/>
      <c r="B59" s="1"/>
    </row>
    <row r="60" spans="1:5" ht="16.5" x14ac:dyDescent="0.35">
      <c r="A60" s="5"/>
      <c r="B60" s="5"/>
      <c r="C60" s="10"/>
      <c r="D60" s="5"/>
      <c r="E60" s="10"/>
    </row>
    <row r="61" spans="1:5" ht="15.75" x14ac:dyDescent="0.3">
      <c r="A61" s="24" t="s">
        <v>0</v>
      </c>
      <c r="B61" s="24"/>
      <c r="C61" s="24"/>
      <c r="D61" s="24"/>
      <c r="E61" s="24"/>
    </row>
    <row r="62" spans="1:5" ht="15.75" x14ac:dyDescent="0.3">
      <c r="A62" s="24" t="s">
        <v>77</v>
      </c>
      <c r="B62" s="24"/>
      <c r="C62" s="24"/>
      <c r="D62" s="24"/>
      <c r="E62" s="24"/>
    </row>
    <row r="63" spans="1:5" x14ac:dyDescent="0.25">
      <c r="A63" s="25" t="s">
        <v>31</v>
      </c>
      <c r="B63" s="25"/>
      <c r="C63" s="25"/>
      <c r="D63" s="25"/>
      <c r="E63" s="25"/>
    </row>
    <row r="64" spans="1:5" ht="15.75" x14ac:dyDescent="0.3">
      <c r="A64" s="11"/>
      <c r="B64" s="11"/>
      <c r="C64" s="3">
        <f>+C5</f>
        <v>2025</v>
      </c>
      <c r="D64" s="11"/>
      <c r="E64" s="3">
        <f>+E5</f>
        <v>2024</v>
      </c>
    </row>
    <row r="65" spans="1:7" ht="15.75" x14ac:dyDescent="0.3">
      <c r="A65" s="11" t="s">
        <v>32</v>
      </c>
      <c r="B65" s="1"/>
      <c r="C65" s="11" t="s">
        <v>3</v>
      </c>
      <c r="D65" s="11"/>
      <c r="E65" s="11" t="s">
        <v>3</v>
      </c>
    </row>
    <row r="66" spans="1:7" ht="15.75" x14ac:dyDescent="0.3">
      <c r="A66" s="11" t="s">
        <v>33</v>
      </c>
      <c r="B66" s="1"/>
      <c r="C66" s="11"/>
      <c r="D66" s="11"/>
      <c r="E66" s="11"/>
    </row>
    <row r="67" spans="1:7" ht="15.75" x14ac:dyDescent="0.3">
      <c r="A67" s="11" t="s">
        <v>34</v>
      </c>
      <c r="B67" s="1" t="s">
        <v>6</v>
      </c>
      <c r="C67" s="12">
        <v>36247957</v>
      </c>
      <c r="D67" s="13" t="s">
        <v>6</v>
      </c>
      <c r="E67" s="12">
        <v>34744157</v>
      </c>
      <c r="G67" s="20"/>
    </row>
    <row r="68" spans="1:7" ht="15.75" x14ac:dyDescent="0.3">
      <c r="A68" s="11"/>
      <c r="B68" s="1"/>
      <c r="C68" s="14"/>
      <c r="D68" s="13"/>
      <c r="E68" s="14"/>
    </row>
    <row r="69" spans="1:7" ht="15.75" x14ac:dyDescent="0.3">
      <c r="A69" s="11" t="s">
        <v>35</v>
      </c>
      <c r="B69" s="11"/>
      <c r="C69" s="14"/>
      <c r="D69" s="15"/>
      <c r="E69" s="14"/>
    </row>
    <row r="70" spans="1:7" ht="15.75" x14ac:dyDescent="0.3">
      <c r="A70" s="11" t="s">
        <v>36</v>
      </c>
      <c r="B70" s="11"/>
      <c r="C70" s="14">
        <v>55144</v>
      </c>
      <c r="D70" s="15"/>
      <c r="E70" s="14">
        <v>88638</v>
      </c>
    </row>
    <row r="71" spans="1:7" ht="15.75" x14ac:dyDescent="0.3">
      <c r="A71" s="11" t="s">
        <v>37</v>
      </c>
      <c r="B71" s="11"/>
      <c r="C71" s="14">
        <v>1869058</v>
      </c>
      <c r="D71" s="15"/>
      <c r="E71" s="14">
        <v>2141354</v>
      </c>
    </row>
    <row r="72" spans="1:7" ht="15.75" x14ac:dyDescent="0.3">
      <c r="A72" s="11" t="s">
        <v>38</v>
      </c>
      <c r="B72" s="11"/>
      <c r="C72" s="12">
        <v>1338643</v>
      </c>
      <c r="D72" s="15"/>
      <c r="E72" s="12">
        <v>1121711</v>
      </c>
    </row>
    <row r="73" spans="1:7" ht="15.75" x14ac:dyDescent="0.3">
      <c r="A73" s="11"/>
      <c r="B73" s="11"/>
      <c r="C73" s="14">
        <f>SUM(C70:C72)</f>
        <v>3262845</v>
      </c>
      <c r="D73" s="15"/>
      <c r="E73" s="14">
        <f>SUM(E70:E72)</f>
        <v>3351703</v>
      </c>
    </row>
    <row r="74" spans="1:7" ht="15.75" x14ac:dyDescent="0.3">
      <c r="A74" s="11"/>
      <c r="B74" s="11"/>
      <c r="C74" s="12"/>
      <c r="D74" s="15"/>
      <c r="E74" s="12"/>
    </row>
    <row r="75" spans="1:7" ht="15.75" x14ac:dyDescent="0.3">
      <c r="A75" s="11" t="s">
        <v>39</v>
      </c>
      <c r="B75" s="11"/>
      <c r="C75" s="12">
        <f>+C67-C73</f>
        <v>32985112</v>
      </c>
      <c r="D75" s="15"/>
      <c r="E75" s="12">
        <f>+E67-E73</f>
        <v>31392454</v>
      </c>
    </row>
    <row r="76" spans="1:7" ht="15.75" x14ac:dyDescent="0.3">
      <c r="A76" s="11"/>
      <c r="B76" s="11"/>
      <c r="C76" s="14" t="s">
        <v>3</v>
      </c>
      <c r="D76" s="15"/>
      <c r="E76" s="14"/>
    </row>
    <row r="77" spans="1:7" ht="15.75" x14ac:dyDescent="0.3">
      <c r="A77" s="11" t="s">
        <v>40</v>
      </c>
      <c r="B77" s="11"/>
      <c r="C77" s="14" t="s">
        <v>3</v>
      </c>
      <c r="D77" s="15"/>
      <c r="E77" s="14"/>
    </row>
    <row r="78" spans="1:7" ht="15.75" x14ac:dyDescent="0.3">
      <c r="A78" s="11" t="s">
        <v>41</v>
      </c>
      <c r="B78" s="11"/>
      <c r="C78" s="14">
        <v>15587997</v>
      </c>
      <c r="D78" s="15"/>
      <c r="E78" s="14">
        <v>15298742</v>
      </c>
    </row>
    <row r="79" spans="1:7" ht="15.75" x14ac:dyDescent="0.3">
      <c r="A79" s="11" t="s">
        <v>42</v>
      </c>
      <c r="B79" s="11"/>
      <c r="C79" s="14">
        <v>1000978</v>
      </c>
      <c r="D79" s="15"/>
      <c r="E79" s="14">
        <v>1014845</v>
      </c>
    </row>
    <row r="80" spans="1:7" ht="15.75" hidden="1" x14ac:dyDescent="0.3">
      <c r="A80" s="11" t="s">
        <v>43</v>
      </c>
      <c r="B80" s="11"/>
      <c r="C80" s="14">
        <v>0</v>
      </c>
      <c r="D80" s="15"/>
      <c r="E80" s="14">
        <v>0</v>
      </c>
    </row>
    <row r="81" spans="1:5" ht="15.75" x14ac:dyDescent="0.3">
      <c r="A81" s="11"/>
      <c r="B81" s="11"/>
      <c r="C81" s="16">
        <f>SUM(C78:C80)</f>
        <v>16588975</v>
      </c>
      <c r="D81" s="15"/>
      <c r="E81" s="16">
        <f>SUM(E78:E80)</f>
        <v>16313587</v>
      </c>
    </row>
    <row r="82" spans="1:5" ht="15.75" x14ac:dyDescent="0.3">
      <c r="A82" s="11" t="s">
        <v>44</v>
      </c>
      <c r="B82" s="11"/>
      <c r="C82" s="14"/>
      <c r="D82" s="15"/>
      <c r="E82" s="14"/>
    </row>
    <row r="83" spans="1:5" ht="15.75" x14ac:dyDescent="0.3">
      <c r="A83" s="11" t="s">
        <v>45</v>
      </c>
      <c r="B83" s="11"/>
      <c r="C83" s="14">
        <v>38872</v>
      </c>
      <c r="D83" s="15"/>
      <c r="E83" s="14">
        <v>34308</v>
      </c>
    </row>
    <row r="84" spans="1:5" ht="15.75" x14ac:dyDescent="0.3">
      <c r="A84" s="11" t="s">
        <v>46</v>
      </c>
      <c r="B84" s="11"/>
      <c r="C84" s="12">
        <v>-1101590</v>
      </c>
      <c r="D84" s="15"/>
      <c r="E84" s="12">
        <v>-1037937</v>
      </c>
    </row>
    <row r="85" spans="1:5" ht="15.75" x14ac:dyDescent="0.3">
      <c r="A85" s="11"/>
      <c r="B85" s="11"/>
      <c r="C85" s="16">
        <f>SUM(C83:C84)</f>
        <v>-1062718</v>
      </c>
      <c r="D85" s="15"/>
      <c r="E85" s="16">
        <f>SUM(E83:E84)</f>
        <v>-1003629</v>
      </c>
    </row>
    <row r="86" spans="1:5" ht="15.75" x14ac:dyDescent="0.3">
      <c r="A86" s="11" t="s">
        <v>47</v>
      </c>
      <c r="B86" s="11"/>
      <c r="C86" s="14"/>
      <c r="D86" s="15"/>
      <c r="E86" s="14"/>
    </row>
    <row r="87" spans="1:5" ht="15.75" x14ac:dyDescent="0.3">
      <c r="A87" s="11" t="s">
        <v>48</v>
      </c>
      <c r="B87" s="11"/>
      <c r="C87" s="14">
        <v>407202</v>
      </c>
      <c r="D87" s="15"/>
      <c r="E87" s="14">
        <v>344423</v>
      </c>
    </row>
    <row r="88" spans="1:5" ht="15.75" x14ac:dyDescent="0.3">
      <c r="A88" s="11" t="s">
        <v>49</v>
      </c>
      <c r="B88" s="11"/>
      <c r="C88" s="17">
        <v>-1119707</v>
      </c>
      <c r="D88" s="15"/>
      <c r="E88" s="17">
        <v>-472265</v>
      </c>
    </row>
    <row r="89" spans="1:5" ht="15.75" x14ac:dyDescent="0.3">
      <c r="A89" s="11" t="s">
        <v>50</v>
      </c>
      <c r="B89" s="11"/>
      <c r="C89" s="14">
        <v>52349</v>
      </c>
      <c r="D89" s="15"/>
      <c r="E89" s="14">
        <v>37548</v>
      </c>
    </row>
    <row r="90" spans="1:5" ht="15.75" x14ac:dyDescent="0.3">
      <c r="A90" s="11" t="s">
        <v>51</v>
      </c>
      <c r="B90" s="11"/>
      <c r="C90" s="12">
        <v>-59306</v>
      </c>
      <c r="D90" s="15"/>
      <c r="E90" s="12">
        <v>-21436</v>
      </c>
    </row>
    <row r="91" spans="1:5" ht="15.75" x14ac:dyDescent="0.3">
      <c r="A91" s="11"/>
      <c r="B91" s="11"/>
      <c r="C91" s="16">
        <f>SUM(C87:C90)</f>
        <v>-719462</v>
      </c>
      <c r="D91" s="15"/>
      <c r="E91" s="16">
        <f>SUM(E87:E90)</f>
        <v>-111730</v>
      </c>
    </row>
    <row r="92" spans="1:5" ht="15.75" x14ac:dyDescent="0.3">
      <c r="A92" s="11"/>
      <c r="B92" s="11"/>
      <c r="C92" s="17"/>
      <c r="D92" s="15"/>
      <c r="E92" s="17"/>
    </row>
    <row r="93" spans="1:5" ht="15.75" x14ac:dyDescent="0.3">
      <c r="A93" s="11" t="s">
        <v>52</v>
      </c>
      <c r="B93" s="1" t="s">
        <v>6</v>
      </c>
      <c r="C93" s="17">
        <f>+C75-C81-C85-C91</f>
        <v>18178317</v>
      </c>
      <c r="D93" s="1" t="s">
        <v>6</v>
      </c>
      <c r="E93" s="17">
        <f>+E75-E81-E85-E91</f>
        <v>16194226</v>
      </c>
    </row>
    <row r="94" spans="1:5" ht="15.75" x14ac:dyDescent="0.3">
      <c r="A94" s="11"/>
      <c r="B94" s="1"/>
      <c r="C94" s="17"/>
      <c r="D94" s="1"/>
      <c r="E94" s="17"/>
    </row>
    <row r="95" spans="1:5" ht="15.75" x14ac:dyDescent="0.3">
      <c r="A95" s="11" t="s">
        <v>53</v>
      </c>
      <c r="B95" s="11"/>
      <c r="C95" s="14"/>
      <c r="D95" s="15"/>
      <c r="E95" s="14"/>
    </row>
    <row r="96" spans="1:5" ht="15.75" x14ac:dyDescent="0.3">
      <c r="A96" s="11" t="s">
        <v>54</v>
      </c>
      <c r="B96" s="11"/>
      <c r="C96" s="6">
        <v>-5589772</v>
      </c>
      <c r="D96" s="15"/>
      <c r="E96" s="17">
        <v>-5111575</v>
      </c>
    </row>
    <row r="97" spans="1:5" ht="15.75" hidden="1" x14ac:dyDescent="0.3">
      <c r="A97" s="11" t="s">
        <v>55</v>
      </c>
      <c r="B97" s="11"/>
      <c r="C97" s="8">
        <f>IFERROR(-ROUND(VLOOKUP(#REF!,#REF!,6,FALSE),0),0)</f>
        <v>0</v>
      </c>
      <c r="D97" s="15"/>
      <c r="E97" s="12">
        <f>IFERROR(-ROUND(VLOOKUP(#REF!,#REF!,6,FALSE),0),0)</f>
        <v>0</v>
      </c>
    </row>
    <row r="98" spans="1:5" ht="15.75" x14ac:dyDescent="0.3">
      <c r="A98" s="11"/>
      <c r="B98" s="11"/>
      <c r="C98" s="16">
        <f>SUM(C96:C97)</f>
        <v>-5589772</v>
      </c>
      <c r="D98" s="15"/>
      <c r="E98" s="16">
        <f>SUM(E96:E97)</f>
        <v>-5111575</v>
      </c>
    </row>
    <row r="99" spans="1:5" ht="15.75" x14ac:dyDescent="0.3">
      <c r="A99" s="11"/>
      <c r="B99" s="11"/>
      <c r="C99" s="14"/>
      <c r="D99" s="15"/>
      <c r="E99" s="14"/>
    </row>
    <row r="100" spans="1:5" ht="15.75" x14ac:dyDescent="0.3">
      <c r="A100" s="11" t="s">
        <v>56</v>
      </c>
      <c r="B100" s="1" t="s">
        <v>6</v>
      </c>
      <c r="C100" s="6">
        <f>+C93+C98</f>
        <v>12588545</v>
      </c>
      <c r="D100" s="18" t="s">
        <v>6</v>
      </c>
      <c r="E100" s="17">
        <f>+E93+E98</f>
        <v>11082651</v>
      </c>
    </row>
    <row r="101" spans="1:5" ht="15.75" x14ac:dyDescent="0.3">
      <c r="A101" s="11"/>
      <c r="B101" s="1"/>
      <c r="C101" s="17"/>
      <c r="D101" s="1"/>
      <c r="E101" s="17"/>
    </row>
    <row r="102" spans="1:5" ht="15.75" x14ac:dyDescent="0.3">
      <c r="A102" s="11" t="s">
        <v>57</v>
      </c>
      <c r="B102" s="1"/>
      <c r="C102" s="17"/>
      <c r="D102" s="1"/>
      <c r="E102" s="17"/>
    </row>
    <row r="103" spans="1:5" ht="15.75" x14ac:dyDescent="0.3">
      <c r="A103" s="11" t="s">
        <v>58</v>
      </c>
      <c r="B103" s="1"/>
      <c r="C103" s="17">
        <v>-10692</v>
      </c>
      <c r="D103" s="1"/>
      <c r="E103" s="17">
        <v>-694</v>
      </c>
    </row>
    <row r="104" spans="1:5" ht="15.75" x14ac:dyDescent="0.3">
      <c r="A104" s="11" t="s">
        <v>61</v>
      </c>
      <c r="B104" s="1"/>
      <c r="C104" s="17">
        <v>0</v>
      </c>
      <c r="D104" s="1"/>
      <c r="E104" s="17">
        <v>670</v>
      </c>
    </row>
    <row r="105" spans="1:5" ht="15.75" x14ac:dyDescent="0.3">
      <c r="A105" s="11"/>
      <c r="B105" s="1"/>
      <c r="C105" s="16">
        <f>SUM(C103:C104)</f>
        <v>-10692</v>
      </c>
      <c r="D105" s="15"/>
      <c r="E105" s="16">
        <f>SUM(E103:E104)</f>
        <v>-24</v>
      </c>
    </row>
    <row r="106" spans="1:5" ht="15.75" x14ac:dyDescent="0.3">
      <c r="A106" s="11"/>
      <c r="B106" s="1"/>
      <c r="C106" s="12"/>
      <c r="D106" s="1"/>
      <c r="E106" s="12"/>
    </row>
    <row r="107" spans="1:5" ht="16.5" thickBot="1" x14ac:dyDescent="0.35">
      <c r="A107" s="11" t="s">
        <v>59</v>
      </c>
      <c r="B107" s="1" t="s">
        <v>6</v>
      </c>
      <c r="C107" s="19">
        <f>+C100+C105</f>
        <v>12577853</v>
      </c>
      <c r="D107" s="1" t="s">
        <v>6</v>
      </c>
      <c r="E107" s="19">
        <f>+E100+E105</f>
        <v>11082627</v>
      </c>
    </row>
    <row r="108" spans="1:5" ht="16.5" thickTop="1" x14ac:dyDescent="0.3">
      <c r="A108" s="11"/>
      <c r="B108" s="1"/>
      <c r="C108" s="20">
        <f>+C107-C43</f>
        <v>0</v>
      </c>
      <c r="E108" s="20">
        <f>+E107-E43</f>
        <v>0</v>
      </c>
    </row>
    <row r="109" spans="1:5" ht="15.75" x14ac:dyDescent="0.3">
      <c r="A109" s="2" t="s">
        <v>73</v>
      </c>
      <c r="B109" s="23" t="s">
        <v>29</v>
      </c>
      <c r="C109" s="23"/>
      <c r="D109" s="23"/>
      <c r="E109" s="23"/>
    </row>
    <row r="110" spans="1:5" ht="15.75" x14ac:dyDescent="0.3">
      <c r="A110" s="2" t="s">
        <v>74</v>
      </c>
      <c r="B110" s="23" t="s">
        <v>30</v>
      </c>
      <c r="C110" s="23"/>
      <c r="D110" s="23"/>
      <c r="E110" s="23"/>
    </row>
    <row r="111" spans="1:5" ht="15.75" x14ac:dyDescent="0.3">
      <c r="A111" s="2"/>
      <c r="B111" s="2"/>
      <c r="C111" s="2"/>
      <c r="D111" s="2"/>
      <c r="E111" s="22"/>
    </row>
    <row r="112" spans="1:5" ht="15.75" x14ac:dyDescent="0.3">
      <c r="A112" s="23" t="s">
        <v>72</v>
      </c>
      <c r="B112" s="23"/>
      <c r="C112" s="23"/>
      <c r="D112" s="23"/>
      <c r="E112" s="23"/>
    </row>
    <row r="113" spans="1:5" ht="15.75" x14ac:dyDescent="0.3">
      <c r="A113" s="23" t="s">
        <v>60</v>
      </c>
      <c r="B113" s="23"/>
      <c r="C113" s="23"/>
      <c r="D113" s="23"/>
      <c r="E113" s="23"/>
    </row>
  </sheetData>
  <mergeCells count="14">
    <mergeCell ref="A56:E56"/>
    <mergeCell ref="A2:E2"/>
    <mergeCell ref="A3:E3"/>
    <mergeCell ref="A4:E4"/>
    <mergeCell ref="B53:E53"/>
    <mergeCell ref="B54:E54"/>
    <mergeCell ref="A112:E112"/>
    <mergeCell ref="A113:E113"/>
    <mergeCell ref="A57:E57"/>
    <mergeCell ref="A61:E61"/>
    <mergeCell ref="A62:E62"/>
    <mergeCell ref="A63:E63"/>
    <mergeCell ref="B109:E109"/>
    <mergeCell ref="B110:E110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2025-09-08T22:11:04Z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