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72.16.40.66\Contabilidad\2.Daños\AÑO 2025\EE FF SAES\3.MARZO\"/>
    </mc:Choice>
  </mc:AlternateContent>
  <xr:revisionPtr revIDLastSave="0" documentId="8_{DDA40511-83D1-44EA-AB0B-2077F6CB48CC}" xr6:coauthVersionLast="47" xr6:coauthVersionMax="47" xr10:uidLastSave="{00000000-0000-0000-0000-000000000000}"/>
  <bookViews>
    <workbookView xWindow="-120" yWindow="-120" windowWidth="29040" windowHeight="15720" xr2:uid="{AFFB5D10-63E8-4E3D-9BF8-7CE44D07E883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BG!$A$1:$E$61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29" i="2" s="1"/>
  <c r="D30" i="2" s="1"/>
  <c r="D34" i="2"/>
  <c r="D28" i="2"/>
  <c r="D23" i="2"/>
  <c r="D20" i="2"/>
  <c r="D21" i="2" s="1"/>
  <c r="D19" i="2"/>
  <c r="D18" i="2"/>
  <c r="D17" i="2"/>
  <c r="D13" i="2"/>
  <c r="D12" i="2"/>
  <c r="D11" i="2"/>
  <c r="D10" i="2"/>
  <c r="D9" i="2"/>
  <c r="D14" i="2" s="1"/>
  <c r="D25" i="2" s="1"/>
  <c r="C52" i="1"/>
  <c r="C50" i="1"/>
  <c r="C49" i="1"/>
  <c r="C48" i="1"/>
  <c r="D44" i="1"/>
  <c r="C43" i="1"/>
  <c r="C42" i="1"/>
  <c r="C39" i="1"/>
  <c r="D40" i="1" s="1"/>
  <c r="C38" i="1"/>
  <c r="C35" i="1"/>
  <c r="C34" i="1"/>
  <c r="C33" i="1"/>
  <c r="D36" i="1" s="1"/>
  <c r="C30" i="1"/>
  <c r="C29" i="1"/>
  <c r="C28" i="1"/>
  <c r="C27" i="1"/>
  <c r="C26" i="1"/>
  <c r="D31" i="1" s="1"/>
  <c r="D21" i="1"/>
  <c r="C20" i="1"/>
  <c r="C17" i="1"/>
  <c r="C16" i="1"/>
  <c r="C15" i="1"/>
  <c r="D18" i="1" s="1"/>
  <c r="C12" i="1"/>
  <c r="C11" i="1"/>
  <c r="C10" i="1"/>
  <c r="C9" i="1"/>
  <c r="C8" i="1"/>
  <c r="C7" i="1"/>
  <c r="D13" i="1" s="1"/>
  <c r="D32" i="2" l="1"/>
  <c r="D36" i="2" s="1"/>
  <c r="D40" i="2" s="1"/>
  <c r="C51" i="1" s="1"/>
  <c r="D53" i="1" s="1"/>
  <c r="D45" i="1"/>
  <c r="D22" i="1"/>
  <c r="F66" i="1" l="1"/>
  <c r="D55" i="1"/>
</calcChain>
</file>

<file path=xl/sharedStrings.xml><?xml version="1.0" encoding="utf-8"?>
<sst xmlns="http://schemas.openxmlformats.org/spreadsheetml/2006/main" count="89" uniqueCount="84">
  <si>
    <t>Seguros Atlántida, S.A.</t>
  </si>
  <si>
    <t>Balance General al 31 de Marzo 2025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</si>
  <si>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</si>
  <si>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</si>
  <si>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</si>
  <si>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</si>
  <si>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</si>
  <si>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</si>
  <si>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</si>
  <si>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</si>
  <si>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</si>
  <si>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</si>
  <si>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</si>
  <si>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Inmuebles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</si>
  <si>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</si>
  <si>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</si>
  <si>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</si>
  <si>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</si>
  <si>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</si>
  <si>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</si>
  <si>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</si>
  <si>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</si>
  <si>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</si>
  <si>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</si>
  <si>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</si>
  <si>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</si>
  <si>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</si>
  <si>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</si>
  <si>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</si>
  <si>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</si>
  <si>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</si>
  <si>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</si>
  <si>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</si>
  <si>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Diversos.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</si>
  <si>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</si>
  <si>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</si>
  <si>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</si>
  <si>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</si>
  <si>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</si>
  <si>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</si>
  <si>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</si>
  <si>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</si>
  <si>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</si>
  <si>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</si>
  <si>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</si>
  <si>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</si>
  <si>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</si>
  <si>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</si>
  <si>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</si>
  <si>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</si>
  <si>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</si>
  <si>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</si>
  <si>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 xml:space="preserve">  Carlos Marcelo Olano</t>
  </si>
  <si>
    <t>Irvin Esau Calderon</t>
  </si>
  <si>
    <t>Gerente General</t>
  </si>
  <si>
    <t>Contador General</t>
  </si>
  <si>
    <t xml:space="preserve">                      Seguros Atlántida, S.A.</t>
  </si>
  <si>
    <t xml:space="preserve">                            Estado de Resultados del 1 de Enero al 31 de Marzo 2025</t>
  </si>
  <si>
    <t xml:space="preserve">                            Valores expresados en dólares de los Estados Unidos de América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</si>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</sst>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00%"/>
    <numFmt numFmtId="166" formatCode="_-[$$-440A]* #,##0.00_-;\-[$$-440A]* #,##0.00_-;_-[$$-44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7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4" fontId="7" fillId="0" borderId="0" xfId="3" applyFont="1" applyFill="1"/>
    <xf numFmtId="0" fontId="7" fillId="0" borderId="0" xfId="0" applyFont="1" applyAlignment="1">
      <alignment horizontal="left"/>
    </xf>
    <xf numFmtId="43" fontId="8" fillId="0" borderId="0" xfId="4" applyFont="1" applyFill="1"/>
    <xf numFmtId="43" fontId="7" fillId="0" borderId="0" xfId="4" applyFont="1"/>
    <xf numFmtId="43" fontId="8" fillId="0" borderId="0" xfId="4" applyFont="1" applyFill="1" applyBorder="1"/>
    <xf numFmtId="43" fontId="7" fillId="0" borderId="0" xfId="4" applyFont="1" applyFill="1"/>
    <xf numFmtId="43" fontId="8" fillId="0" borderId="1" xfId="4" applyFont="1" applyBorder="1"/>
    <xf numFmtId="43" fontId="6" fillId="0" borderId="0" xfId="4" applyFont="1" applyFill="1"/>
    <xf numFmtId="43" fontId="7" fillId="0" borderId="0" xfId="0" applyNumberFormat="1" applyFont="1"/>
    <xf numFmtId="43" fontId="8" fillId="0" borderId="0" xfId="4" applyFont="1"/>
    <xf numFmtId="43" fontId="8" fillId="0" borderId="2" xfId="4" applyFont="1" applyFill="1" applyBorder="1"/>
    <xf numFmtId="0" fontId="6" fillId="0" borderId="0" xfId="0" applyFont="1"/>
    <xf numFmtId="43" fontId="6" fillId="0" borderId="2" xfId="4" applyFont="1" applyBorder="1"/>
    <xf numFmtId="49" fontId="6" fillId="0" borderId="0" xfId="0" applyNumberFormat="1" applyFont="1"/>
    <xf numFmtId="43" fontId="6" fillId="0" borderId="3" xfId="4" applyFont="1" applyFill="1" applyBorder="1"/>
    <xf numFmtId="164" fontId="7" fillId="0" borderId="0" xfId="1" applyFont="1"/>
    <xf numFmtId="49" fontId="7" fillId="0" borderId="0" xfId="0" applyNumberFormat="1" applyFont="1"/>
    <xf numFmtId="9" fontId="7" fillId="0" borderId="0" xfId="2" applyFont="1"/>
    <xf numFmtId="165" fontId="7" fillId="0" borderId="0" xfId="2" applyNumberFormat="1" applyFont="1"/>
    <xf numFmtId="10" fontId="7" fillId="0" borderId="0" xfId="2" applyNumberFormat="1" applyFont="1"/>
    <xf numFmtId="43" fontId="6" fillId="0" borderId="0" xfId="4" applyFont="1" applyBorder="1"/>
    <xf numFmtId="43" fontId="8" fillId="0" borderId="0" xfId="4" applyFont="1" applyBorder="1"/>
    <xf numFmtId="43" fontId="6" fillId="0" borderId="0" xfId="4" applyFont="1"/>
    <xf numFmtId="43" fontId="6" fillId="0" borderId="2" xfId="4" applyFont="1" applyFill="1" applyBorder="1"/>
    <xf numFmtId="43" fontId="7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0" fillId="0" borderId="0" xfId="0" applyNumberFormat="1"/>
    <xf numFmtId="0" fontId="11" fillId="0" borderId="0" xfId="0" applyFont="1"/>
    <xf numFmtId="164" fontId="0" fillId="0" borderId="0" xfId="1" applyFont="1" applyFill="1"/>
    <xf numFmtId="0" fontId="5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43" fontId="15" fillId="0" borderId="0" xfId="4" applyFont="1" applyFill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3" fontId="6" fillId="0" borderId="1" xfId="4" applyFont="1" applyBorder="1"/>
    <xf numFmtId="4" fontId="7" fillId="0" borderId="0" xfId="0" applyNumberFormat="1" applyFont="1"/>
    <xf numFmtId="0" fontId="17" fillId="2" borderId="0" xfId="0" applyFont="1" applyFill="1" applyAlignment="1">
      <alignment horizontal="left" indent="2"/>
    </xf>
    <xf numFmtId="0" fontId="16" fillId="0" borderId="0" xfId="0" applyFont="1"/>
    <xf numFmtId="0" fontId="18" fillId="2" borderId="0" xfId="0" applyFont="1" applyFill="1"/>
    <xf numFmtId="43" fontId="6" fillId="0" borderId="1" xfId="0" applyNumberFormat="1" applyFont="1" applyBorder="1"/>
    <xf numFmtId="0" fontId="19" fillId="0" borderId="0" xfId="0" applyFont="1" applyAlignment="1">
      <alignment horizontal="left" indent="1"/>
    </xf>
    <xf numFmtId="43" fontId="15" fillId="0" borderId="0" xfId="4" applyFont="1" applyFill="1" applyBorder="1"/>
    <xf numFmtId="3" fontId="7" fillId="0" borderId="0" xfId="0" applyNumberFormat="1" applyFont="1"/>
    <xf numFmtId="166" fontId="7" fillId="0" borderId="0" xfId="0" applyNumberFormat="1" applyFont="1"/>
    <xf numFmtId="0" fontId="18" fillId="2" borderId="0" xfId="0" applyFont="1" applyFill="1" applyAlignment="1">
      <alignment horizontal="left" indent="2"/>
    </xf>
    <xf numFmtId="0" fontId="7" fillId="0" borderId="0" xfId="5" applyFont="1" applyAlignment="1">
      <alignment horizontal="left"/>
    </xf>
    <xf numFmtId="166" fontId="7" fillId="0" borderId="0" xfId="5" applyNumberFormat="1" applyFont="1"/>
    <xf numFmtId="166" fontId="17" fillId="2" borderId="0" xfId="0" applyNumberFormat="1" applyFont="1" applyFill="1"/>
    <xf numFmtId="0" fontId="7" fillId="0" borderId="0" xfId="5" applyFont="1"/>
    <xf numFmtId="43" fontId="7" fillId="0" borderId="1" xfId="4" applyFont="1" applyFill="1" applyBorder="1"/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indent="1"/>
    </xf>
    <xf numFmtId="43" fontId="7" fillId="0" borderId="2" xfId="0" applyNumberFormat="1" applyFont="1" applyBorder="1"/>
    <xf numFmtId="0" fontId="6" fillId="0" borderId="0" xfId="6" applyNumberFormat="1" applyFont="1" applyBorder="1"/>
    <xf numFmtId="43" fontId="6" fillId="0" borderId="3" xfId="4" applyFont="1" applyBorder="1"/>
    <xf numFmtId="0" fontId="16" fillId="0" borderId="0" xfId="5" applyFont="1" applyAlignment="1">
      <alignment horizontal="left"/>
    </xf>
    <xf numFmtId="43" fontId="7" fillId="0" borderId="0" xfId="5" applyNumberFormat="1" applyFont="1"/>
    <xf numFmtId="44" fontId="7" fillId="0" borderId="0" xfId="7" applyFont="1"/>
    <xf numFmtId="43" fontId="7" fillId="0" borderId="0" xfId="5" applyNumberFormat="1" applyFont="1" applyAlignment="1">
      <alignment horizontal="left"/>
    </xf>
    <xf numFmtId="164" fontId="7" fillId="0" borderId="0" xfId="1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1" fillId="0" borderId="0" xfId="0" applyFont="1"/>
    <xf numFmtId="0" fontId="22" fillId="0" borderId="0" xfId="0" applyFont="1"/>
  </cellXfs>
  <cellStyles count="8">
    <cellStyle name="Millares" xfId="1" builtinId="3"/>
    <cellStyle name="Millares 2" xfId="4" xr:uid="{58026DA3-0DA0-4E00-B160-53328555F5E6}"/>
    <cellStyle name="Moneda [0] 2" xfId="6" xr:uid="{80E6916E-2C54-4B45-BE97-618ACA8FD070}"/>
    <cellStyle name="Moneda 4" xfId="3" xr:uid="{9E44CC77-907D-4D0A-8AEB-DFB99FE8B72A}"/>
    <cellStyle name="Moneda 8" xfId="7" xr:uid="{4B25D908-64F7-44DD-A0A7-73D9FE28234B}"/>
    <cellStyle name="Normal" xfId="0" builtinId="0"/>
    <cellStyle name="Normal 5" xfId="5" xr:uid="{B44D5D4F-7658-490A-BB36-390E8642DEF9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40.66\Contabilidad\2.Da&#241;os\A&#209;O%202025\EE%20FF%20SAES\3.MARZO\EF%20SEGUROS%20ATLANTIDA%20202503.xlsx" TargetMode="External"/><Relationship Id="rId1" Type="http://schemas.openxmlformats.org/officeDocument/2006/relationships/externalLinkPath" Target="EF%20SEGUROS%20ATLANTIDA%202025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"/>
      <sheetName val="BG1"/>
      <sheetName val="BG"/>
      <sheetName val="BGv3"/>
      <sheetName val="BGvM"/>
      <sheetName val="BGvM2"/>
      <sheetName val="ER1"/>
      <sheetName val="ER"/>
      <sheetName val="BG GF"/>
      <sheetName val="ER GF"/>
      <sheetName val="ERv3"/>
      <sheetName val="ERvM"/>
      <sheetName val="ERvM2"/>
    </sheetNames>
    <sheetDataSet>
      <sheetData sheetId="0">
        <row r="1">
          <cell r="A1" t="str">
            <v>SEGUROS ATLÁNTIDA, S.A.</v>
          </cell>
        </row>
        <row r="2">
          <cell r="A2" t="str">
            <v>BALANCE DE COMPROBACIÓN CORRESPONDIENTE AL MES DE MARZO 2025</v>
          </cell>
        </row>
        <row r="3">
          <cell r="A3" t="str">
            <v>VALORES EXPRESADOS EN DÓLARES DE LOS ESTADOS UNIDOS DE AMÉRICA</v>
          </cell>
        </row>
        <row r="4">
          <cell r="A4" t="str">
            <v>CUENTA</v>
          </cell>
          <cell r="B4" t="str">
            <v>NOMBRE CUENTA</v>
          </cell>
          <cell r="C4" t="str">
            <v>SALDO ANTERIOR</v>
          </cell>
          <cell r="D4" t="str">
            <v>DEBE</v>
          </cell>
          <cell r="E4" t="str">
            <v>HABER</v>
          </cell>
          <cell r="F4" t="str">
            <v>SALDO</v>
          </cell>
        </row>
        <row r="5">
          <cell r="A5">
            <v>1</v>
          </cell>
          <cell r="B5" t="str">
            <v>ACTIVO</v>
          </cell>
          <cell r="C5">
            <v>29835272.530000001</v>
          </cell>
          <cell r="D5">
            <v>42472788.329999998</v>
          </cell>
          <cell r="E5">
            <v>35313653.840000004</v>
          </cell>
          <cell r="F5">
            <v>36994407.020000003</v>
          </cell>
        </row>
        <row r="6">
          <cell r="A6">
            <v>11</v>
          </cell>
          <cell r="B6" t="str">
            <v>DISPONIBLE</v>
          </cell>
          <cell r="C6">
            <v>7339175.3499999996</v>
          </cell>
          <cell r="D6">
            <v>13167394.630000001</v>
          </cell>
          <cell r="E6">
            <v>13124505.08</v>
          </cell>
          <cell r="F6">
            <v>7382064.9000000004</v>
          </cell>
        </row>
        <row r="7">
          <cell r="A7">
            <v>1101</v>
          </cell>
          <cell r="B7" t="str">
            <v>CAJA</v>
          </cell>
          <cell r="C7">
            <v>600</v>
          </cell>
          <cell r="D7">
            <v>0</v>
          </cell>
          <cell r="E7">
            <v>0</v>
          </cell>
          <cell r="F7">
            <v>600</v>
          </cell>
        </row>
        <row r="8">
          <cell r="A8">
            <v>110101</v>
          </cell>
          <cell r="B8" t="str">
            <v>Oficina principal</v>
          </cell>
          <cell r="C8">
            <v>100</v>
          </cell>
          <cell r="D8">
            <v>0</v>
          </cell>
          <cell r="E8">
            <v>0</v>
          </cell>
          <cell r="F8">
            <v>100</v>
          </cell>
        </row>
        <row r="9">
          <cell r="A9">
            <v>1101011</v>
          </cell>
          <cell r="B9" t="str">
            <v>Oficina principal-Moneda Nacional</v>
          </cell>
          <cell r="C9">
            <v>100</v>
          </cell>
          <cell r="D9">
            <v>0</v>
          </cell>
          <cell r="E9">
            <v>0</v>
          </cell>
          <cell r="F9">
            <v>100</v>
          </cell>
        </row>
        <row r="10">
          <cell r="A10">
            <v>110104</v>
          </cell>
          <cell r="B10" t="str">
            <v>Fondos fijos</v>
          </cell>
          <cell r="C10">
            <v>500</v>
          </cell>
          <cell r="D10">
            <v>0</v>
          </cell>
          <cell r="E10">
            <v>0</v>
          </cell>
          <cell r="F10">
            <v>500</v>
          </cell>
        </row>
        <row r="11">
          <cell r="A11">
            <v>1101041</v>
          </cell>
          <cell r="B11" t="str">
            <v>Fondos Fijos - Moneda Nacional</v>
          </cell>
          <cell r="C11">
            <v>500</v>
          </cell>
          <cell r="D11">
            <v>0</v>
          </cell>
          <cell r="E11">
            <v>0</v>
          </cell>
          <cell r="F11">
            <v>500</v>
          </cell>
        </row>
        <row r="12">
          <cell r="A12">
            <v>1102</v>
          </cell>
          <cell r="B12" t="str">
            <v>EFECTOS DE COBRO INMEDIATO</v>
          </cell>
          <cell r="C12">
            <v>174.71</v>
          </cell>
          <cell r="D12">
            <v>88845.33</v>
          </cell>
          <cell r="E12">
            <v>58860.7</v>
          </cell>
          <cell r="F12">
            <v>30159.34</v>
          </cell>
        </row>
        <row r="13">
          <cell r="A13">
            <v>110209</v>
          </cell>
          <cell r="B13" t="str">
            <v>Otros efectos de cobro inmediato</v>
          </cell>
          <cell r="C13">
            <v>174.71</v>
          </cell>
          <cell r="D13">
            <v>88845.33</v>
          </cell>
          <cell r="E13">
            <v>58860.7</v>
          </cell>
          <cell r="F13">
            <v>30159.34</v>
          </cell>
        </row>
        <row r="14">
          <cell r="A14">
            <v>1102091</v>
          </cell>
          <cell r="B14" t="str">
            <v>Otros efectos de cobro inmediato - Moneda Nacional</v>
          </cell>
          <cell r="C14">
            <v>174.71</v>
          </cell>
          <cell r="D14">
            <v>88845.33</v>
          </cell>
          <cell r="E14">
            <v>58860.7</v>
          </cell>
          <cell r="F14">
            <v>30159.34</v>
          </cell>
        </row>
        <row r="15">
          <cell r="A15">
            <v>110209101</v>
          </cell>
          <cell r="B15" t="str">
            <v>Tarjetas de Crédito</v>
          </cell>
          <cell r="C15">
            <v>7.0000000000000007E-2</v>
          </cell>
          <cell r="D15">
            <v>80291.31</v>
          </cell>
          <cell r="E15">
            <v>51986.39</v>
          </cell>
          <cell r="F15">
            <v>28304.99</v>
          </cell>
        </row>
        <row r="16">
          <cell r="A16">
            <v>110209102</v>
          </cell>
          <cell r="B16" t="str">
            <v>Puntoexpress</v>
          </cell>
          <cell r="C16">
            <v>174.64</v>
          </cell>
          <cell r="D16">
            <v>8554.02</v>
          </cell>
          <cell r="E16">
            <v>6874.31</v>
          </cell>
          <cell r="F16">
            <v>1854.35</v>
          </cell>
        </row>
        <row r="17">
          <cell r="A17">
            <v>1103</v>
          </cell>
          <cell r="B17" t="str">
            <v>BANCOS LOCALES</v>
          </cell>
          <cell r="C17">
            <v>7338400.6399999997</v>
          </cell>
          <cell r="D17">
            <v>13078549.300000001</v>
          </cell>
          <cell r="E17">
            <v>13065644.380000001</v>
          </cell>
          <cell r="F17">
            <v>7351305.5599999996</v>
          </cell>
        </row>
        <row r="18">
          <cell r="A18">
            <v>110301</v>
          </cell>
          <cell r="B18" t="str">
            <v>Cuenta corriente</v>
          </cell>
          <cell r="C18">
            <v>7338400.6399999997</v>
          </cell>
          <cell r="D18">
            <v>13078549.300000001</v>
          </cell>
          <cell r="E18">
            <v>13065644.380000001</v>
          </cell>
          <cell r="F18">
            <v>7351305.5599999996</v>
          </cell>
        </row>
        <row r="19">
          <cell r="A19">
            <v>1103011</v>
          </cell>
          <cell r="B19" t="str">
            <v>Moneda nacional</v>
          </cell>
          <cell r="C19">
            <v>7338400.6399999997</v>
          </cell>
          <cell r="D19">
            <v>13078549.300000001</v>
          </cell>
          <cell r="E19">
            <v>13065644.380000001</v>
          </cell>
          <cell r="F19">
            <v>7351305.5599999996</v>
          </cell>
        </row>
        <row r="20">
          <cell r="A20">
            <v>110301102</v>
          </cell>
          <cell r="B20" t="str">
            <v>BANCO CUSCATLAN.</v>
          </cell>
          <cell r="C20">
            <v>21509.14</v>
          </cell>
          <cell r="D20">
            <v>0</v>
          </cell>
          <cell r="E20">
            <v>0</v>
          </cell>
          <cell r="F20">
            <v>21509.14</v>
          </cell>
        </row>
        <row r="21">
          <cell r="A21">
            <v>11030110201</v>
          </cell>
          <cell r="B21" t="str">
            <v>Cuscatlan Cta.Cte. # 699600253-3 (734-51313-3)</v>
          </cell>
          <cell r="C21">
            <v>21509.14</v>
          </cell>
          <cell r="D21">
            <v>0</v>
          </cell>
          <cell r="E21">
            <v>0</v>
          </cell>
          <cell r="F21">
            <v>21509.14</v>
          </cell>
        </row>
        <row r="22">
          <cell r="A22">
            <v>110301104</v>
          </cell>
          <cell r="B22" t="str">
            <v>BANCO CUSCATLAN</v>
          </cell>
          <cell r="C22">
            <v>0</v>
          </cell>
          <cell r="D22">
            <v>158.43</v>
          </cell>
          <cell r="E22">
            <v>0</v>
          </cell>
          <cell r="F22">
            <v>158.43</v>
          </cell>
        </row>
        <row r="23">
          <cell r="A23">
            <v>11030110401</v>
          </cell>
          <cell r="B23" t="str">
            <v>Cuscatlan-Cuenta corriente # 0819-01357</v>
          </cell>
          <cell r="C23">
            <v>0</v>
          </cell>
          <cell r="D23">
            <v>158.43</v>
          </cell>
          <cell r="E23">
            <v>0</v>
          </cell>
          <cell r="F23">
            <v>158.43</v>
          </cell>
        </row>
        <row r="24">
          <cell r="A24">
            <v>110301105</v>
          </cell>
          <cell r="B24" t="str">
            <v>BANCO AGRICOLA,S.A.</v>
          </cell>
          <cell r="C24">
            <v>650897.62</v>
          </cell>
          <cell r="D24">
            <v>413506.64</v>
          </cell>
          <cell r="E24">
            <v>905758.57</v>
          </cell>
          <cell r="F24">
            <v>158645.69</v>
          </cell>
        </row>
        <row r="25">
          <cell r="A25">
            <v>11030110501</v>
          </cell>
          <cell r="B25" t="str">
            <v>Agricola-Cuenta Corriente # 01-35-001184-1</v>
          </cell>
          <cell r="C25">
            <v>650897.62</v>
          </cell>
          <cell r="D25">
            <v>413506.64</v>
          </cell>
          <cell r="E25">
            <v>905758.57</v>
          </cell>
          <cell r="F25">
            <v>158645.69</v>
          </cell>
        </row>
        <row r="26">
          <cell r="A26">
            <v>110301107</v>
          </cell>
          <cell r="B26" t="str">
            <v>BANCO DE AMERICA CENTRAL</v>
          </cell>
          <cell r="C26">
            <v>29209.89</v>
          </cell>
          <cell r="D26">
            <v>1865116.81</v>
          </cell>
          <cell r="E26">
            <v>1577944.53</v>
          </cell>
          <cell r="F26">
            <v>316382.17</v>
          </cell>
        </row>
        <row r="27">
          <cell r="A27">
            <v>11030110701</v>
          </cell>
          <cell r="B27" t="str">
            <v>Banco De America Central. Cta.Cte,# 20002925-4</v>
          </cell>
          <cell r="C27">
            <v>25702.560000000001</v>
          </cell>
          <cell r="D27">
            <v>1858257.32</v>
          </cell>
          <cell r="E27">
            <v>1568744.53</v>
          </cell>
          <cell r="F27">
            <v>315215.34999999998</v>
          </cell>
        </row>
        <row r="28">
          <cell r="A28">
            <v>11030110704</v>
          </cell>
          <cell r="B28" t="str">
            <v>Cta cte (PE) No. 200860518</v>
          </cell>
          <cell r="C28">
            <v>3507.33</v>
          </cell>
          <cell r="D28">
            <v>6859.49</v>
          </cell>
          <cell r="E28">
            <v>9200</v>
          </cell>
          <cell r="F28">
            <v>1166.82</v>
          </cell>
        </row>
        <row r="29">
          <cell r="A29">
            <v>110301109</v>
          </cell>
          <cell r="B29" t="str">
            <v>BANCO PROMERICA</v>
          </cell>
          <cell r="C29">
            <v>5029.09</v>
          </cell>
          <cell r="D29">
            <v>0</v>
          </cell>
          <cell r="E29">
            <v>0</v>
          </cell>
          <cell r="F29">
            <v>5029.09</v>
          </cell>
        </row>
        <row r="30">
          <cell r="A30">
            <v>11030110901</v>
          </cell>
          <cell r="B30" t="str">
            <v>Cuenta Corriente  NO. 100000-02004761</v>
          </cell>
          <cell r="C30">
            <v>5029.09</v>
          </cell>
          <cell r="D30">
            <v>0</v>
          </cell>
          <cell r="E30">
            <v>0</v>
          </cell>
          <cell r="F30">
            <v>5029.09</v>
          </cell>
        </row>
        <row r="31">
          <cell r="A31">
            <v>110301110</v>
          </cell>
          <cell r="B31" t="str">
            <v>BANCO DAVIVIENDA</v>
          </cell>
          <cell r="C31">
            <v>53263.01</v>
          </cell>
          <cell r="D31">
            <v>0</v>
          </cell>
          <cell r="E31">
            <v>53263.01</v>
          </cell>
          <cell r="F31">
            <v>0</v>
          </cell>
        </row>
        <row r="32">
          <cell r="A32">
            <v>11030111001</v>
          </cell>
          <cell r="B32" t="str">
            <v>Davivienda-Cuenta corriente # 016-21-00340-02</v>
          </cell>
          <cell r="C32">
            <v>53263.01</v>
          </cell>
          <cell r="D32">
            <v>0</v>
          </cell>
          <cell r="E32">
            <v>53263.01</v>
          </cell>
          <cell r="F32">
            <v>0</v>
          </cell>
        </row>
        <row r="33">
          <cell r="A33">
            <v>110301113</v>
          </cell>
          <cell r="B33" t="str">
            <v>BANCO DE FOMENTO AGROPECUARIO</v>
          </cell>
          <cell r="C33">
            <v>9711.64</v>
          </cell>
          <cell r="D33">
            <v>0</v>
          </cell>
          <cell r="E33">
            <v>0</v>
          </cell>
          <cell r="F33">
            <v>9711.64</v>
          </cell>
        </row>
        <row r="34">
          <cell r="A34">
            <v>11030111301</v>
          </cell>
          <cell r="B34" t="str">
            <v>Banco De Fomento Agropecuario-Cta.cte.</v>
          </cell>
          <cell r="C34">
            <v>9711.64</v>
          </cell>
          <cell r="D34">
            <v>0</v>
          </cell>
          <cell r="E34">
            <v>0</v>
          </cell>
          <cell r="F34">
            <v>9711.64</v>
          </cell>
        </row>
        <row r="35">
          <cell r="A35">
            <v>110301115</v>
          </cell>
          <cell r="B35" t="str">
            <v>Banco Cuscatlan de El Salvador</v>
          </cell>
          <cell r="C35">
            <v>245576.81</v>
          </cell>
          <cell r="D35">
            <v>158.43</v>
          </cell>
          <cell r="E35">
            <v>0</v>
          </cell>
          <cell r="F35">
            <v>245735.24</v>
          </cell>
        </row>
        <row r="36">
          <cell r="A36">
            <v>11030111501</v>
          </cell>
          <cell r="B36" t="str">
            <v>Cuscatlan Cta Cte 0819-01357</v>
          </cell>
          <cell r="C36">
            <v>236009.38</v>
          </cell>
          <cell r="D36">
            <v>158.43</v>
          </cell>
          <cell r="E36">
            <v>0</v>
          </cell>
          <cell r="F36">
            <v>236167.81</v>
          </cell>
        </row>
        <row r="37">
          <cell r="A37">
            <v>11030111502</v>
          </cell>
          <cell r="B37" t="str">
            <v>Cuscatlan Cta Cte 00235242-03-01</v>
          </cell>
          <cell r="C37">
            <v>9567.43</v>
          </cell>
          <cell r="D37">
            <v>0</v>
          </cell>
          <cell r="E37">
            <v>0</v>
          </cell>
          <cell r="F37">
            <v>9567.43</v>
          </cell>
        </row>
        <row r="38">
          <cell r="A38">
            <v>110301116</v>
          </cell>
          <cell r="B38" t="str">
            <v>Banco Azul de El Salvador, S.A.</v>
          </cell>
          <cell r="C38">
            <v>1824.85</v>
          </cell>
          <cell r="D38">
            <v>0</v>
          </cell>
          <cell r="E38">
            <v>0</v>
          </cell>
          <cell r="F38">
            <v>1824.85</v>
          </cell>
        </row>
        <row r="39">
          <cell r="A39">
            <v>11030111601</v>
          </cell>
          <cell r="B39" t="str">
            <v>Banco Azul Cta.Cte. 10000001536228 (72)</v>
          </cell>
          <cell r="C39">
            <v>1824.85</v>
          </cell>
          <cell r="D39">
            <v>0</v>
          </cell>
          <cell r="E39">
            <v>0</v>
          </cell>
          <cell r="F39">
            <v>1824.85</v>
          </cell>
        </row>
        <row r="40">
          <cell r="A40">
            <v>110301117</v>
          </cell>
          <cell r="B40" t="str">
            <v>Banco Atlantida El Salvador, S.A.</v>
          </cell>
          <cell r="C40">
            <v>6321378.5899999999</v>
          </cell>
          <cell r="D40">
            <v>10799608.99</v>
          </cell>
          <cell r="E40">
            <v>10528678.27</v>
          </cell>
          <cell r="F40">
            <v>6592309.3099999996</v>
          </cell>
        </row>
        <row r="41">
          <cell r="A41">
            <v>11030111701</v>
          </cell>
          <cell r="B41" t="str">
            <v>Banco Atlantida El Salvador, S.A. Cta. 3103013130978 Restrin</v>
          </cell>
          <cell r="C41">
            <v>2819183.02</v>
          </cell>
          <cell r="D41">
            <v>523650.36</v>
          </cell>
          <cell r="E41">
            <v>884174.98</v>
          </cell>
          <cell r="F41">
            <v>2458658.4</v>
          </cell>
        </row>
        <row r="42">
          <cell r="A42">
            <v>11030111702</v>
          </cell>
          <cell r="B42" t="str">
            <v>Banco Atlantida El Salvador, S.A. Cta. 3103013131108</v>
          </cell>
          <cell r="C42">
            <v>3218769.61</v>
          </cell>
          <cell r="D42">
            <v>9903520.9800000004</v>
          </cell>
          <cell r="E42">
            <v>9210628.6099999994</v>
          </cell>
          <cell r="F42">
            <v>3911661.98</v>
          </cell>
        </row>
        <row r="43">
          <cell r="A43">
            <v>11030111703</v>
          </cell>
          <cell r="B43" t="str">
            <v>Banco Atlantida El Salvador, S.A. Cta. 3103013131566 Planill</v>
          </cell>
          <cell r="C43">
            <v>194662.96</v>
          </cell>
          <cell r="D43">
            <v>370353.18</v>
          </cell>
          <cell r="E43">
            <v>398874.68</v>
          </cell>
          <cell r="F43">
            <v>166141.46</v>
          </cell>
        </row>
        <row r="44">
          <cell r="A44">
            <v>11030111704</v>
          </cell>
          <cell r="B44" t="str">
            <v>Banco Atlantida El Salvador, S.A Cta 310301313704</v>
          </cell>
          <cell r="C44">
            <v>88763</v>
          </cell>
          <cell r="D44">
            <v>2084.4699999999998</v>
          </cell>
          <cell r="E44">
            <v>35000</v>
          </cell>
          <cell r="F44">
            <v>55847.47</v>
          </cell>
        </row>
        <row r="45">
          <cell r="A45">
            <v>12</v>
          </cell>
          <cell r="B45" t="str">
            <v>INVERSIONES FINANCIERAS</v>
          </cell>
          <cell r="C45">
            <v>13263118.619999999</v>
          </cell>
          <cell r="D45">
            <v>7381394.5700000003</v>
          </cell>
          <cell r="E45">
            <v>6229775.46</v>
          </cell>
          <cell r="F45">
            <v>14414737.73</v>
          </cell>
        </row>
        <row r="46">
          <cell r="A46">
            <v>1201</v>
          </cell>
          <cell r="B46" t="str">
            <v>Valores</v>
          </cell>
          <cell r="C46">
            <v>1076000</v>
          </cell>
          <cell r="D46">
            <v>1258653.54</v>
          </cell>
          <cell r="E46">
            <v>576000</v>
          </cell>
          <cell r="F46">
            <v>1758653.54</v>
          </cell>
        </row>
        <row r="47">
          <cell r="A47">
            <v>120101</v>
          </cell>
          <cell r="B47" t="str">
            <v>Emitidos por el Estado a través de la Dirección General de</v>
          </cell>
          <cell r="C47">
            <v>500000</v>
          </cell>
          <cell r="D47">
            <v>1258653.54</v>
          </cell>
          <cell r="E47">
            <v>0</v>
          </cell>
          <cell r="F47">
            <v>1758653.54</v>
          </cell>
        </row>
        <row r="48">
          <cell r="A48">
            <v>1201011</v>
          </cell>
          <cell r="B48" t="str">
            <v>Emitidos por el Estado a través de la Dirección General de</v>
          </cell>
          <cell r="C48">
            <v>500000</v>
          </cell>
          <cell r="D48">
            <v>1258653.54</v>
          </cell>
          <cell r="E48">
            <v>0</v>
          </cell>
          <cell r="F48">
            <v>1758653.54</v>
          </cell>
        </row>
        <row r="49">
          <cell r="A49">
            <v>120101101</v>
          </cell>
          <cell r="B49" t="str">
            <v>Eurobonos</v>
          </cell>
          <cell r="C49">
            <v>0</v>
          </cell>
          <cell r="D49">
            <v>278250</v>
          </cell>
          <cell r="E49">
            <v>0</v>
          </cell>
          <cell r="F49">
            <v>278250</v>
          </cell>
        </row>
        <row r="50">
          <cell r="A50">
            <v>120101103</v>
          </cell>
          <cell r="B50" t="str">
            <v>Letras del Tesoro - Letes</v>
          </cell>
          <cell r="C50">
            <v>0</v>
          </cell>
          <cell r="D50">
            <v>480403.54</v>
          </cell>
          <cell r="E50">
            <v>0</v>
          </cell>
          <cell r="F50">
            <v>480403.54</v>
          </cell>
        </row>
        <row r="51">
          <cell r="A51">
            <v>120101104</v>
          </cell>
          <cell r="B51" t="str">
            <v>Certificados del Tesoro-CETES</v>
          </cell>
          <cell r="C51">
            <v>500000</v>
          </cell>
          <cell r="D51">
            <v>500000</v>
          </cell>
          <cell r="E51">
            <v>0</v>
          </cell>
          <cell r="F51">
            <v>1000000</v>
          </cell>
        </row>
        <row r="52">
          <cell r="A52">
            <v>120105</v>
          </cell>
          <cell r="B52" t="str">
            <v>Emitidos con garantÌa real para financiar la adquisiciÛn de</v>
          </cell>
          <cell r="C52">
            <v>576000</v>
          </cell>
          <cell r="D52">
            <v>0</v>
          </cell>
          <cell r="E52">
            <v>576000</v>
          </cell>
          <cell r="F52">
            <v>0</v>
          </cell>
        </row>
        <row r="53">
          <cell r="A53">
            <v>1201051</v>
          </cell>
          <cell r="B53" t="str">
            <v>Emitidos con garantÌa real para financiar la</v>
          </cell>
          <cell r="C53">
            <v>576000</v>
          </cell>
          <cell r="D53">
            <v>0</v>
          </cell>
          <cell r="E53">
            <v>576000</v>
          </cell>
          <cell r="F53">
            <v>0</v>
          </cell>
        </row>
        <row r="54">
          <cell r="A54">
            <v>120105102</v>
          </cell>
          <cell r="B54" t="str">
            <v>Certificados de inversiión</v>
          </cell>
          <cell r="C54">
            <v>576000</v>
          </cell>
          <cell r="D54">
            <v>0</v>
          </cell>
          <cell r="E54">
            <v>576000</v>
          </cell>
          <cell r="F54">
            <v>0</v>
          </cell>
        </row>
        <row r="55">
          <cell r="A55">
            <v>1202</v>
          </cell>
          <cell r="B55" t="str">
            <v>INSTRUMENTOS EMITIDOS O GARANTIZADOS POR ENTIDADES EXTRANJER</v>
          </cell>
          <cell r="C55">
            <v>0</v>
          </cell>
          <cell r="D55">
            <v>100000</v>
          </cell>
          <cell r="E55">
            <v>0</v>
          </cell>
          <cell r="F55">
            <v>100000</v>
          </cell>
        </row>
        <row r="56">
          <cell r="A56">
            <v>120203</v>
          </cell>
          <cell r="B56" t="str">
            <v>DepÛsitos y valores de bancos de primer orden</v>
          </cell>
          <cell r="C56">
            <v>0</v>
          </cell>
          <cell r="D56">
            <v>100000</v>
          </cell>
          <cell r="E56">
            <v>0</v>
          </cell>
          <cell r="F56">
            <v>100000</v>
          </cell>
        </row>
        <row r="57">
          <cell r="A57">
            <v>1202031</v>
          </cell>
          <cell r="B57" t="str">
            <v>DepÛsitos y valores de bancos de primer orden - Moneda Nacio</v>
          </cell>
          <cell r="C57">
            <v>0</v>
          </cell>
          <cell r="D57">
            <v>100000</v>
          </cell>
          <cell r="E57">
            <v>0</v>
          </cell>
          <cell r="F57">
            <v>100000</v>
          </cell>
        </row>
        <row r="58">
          <cell r="A58">
            <v>120203102</v>
          </cell>
          <cell r="B58" t="str">
            <v>Pacific Bank, S.A.</v>
          </cell>
          <cell r="C58">
            <v>0</v>
          </cell>
          <cell r="D58">
            <v>100000</v>
          </cell>
          <cell r="E58">
            <v>0</v>
          </cell>
          <cell r="F58">
            <v>100000</v>
          </cell>
        </row>
        <row r="59">
          <cell r="A59">
            <v>12020310202</v>
          </cell>
          <cell r="B59" t="str">
            <v>Valores Negociables</v>
          </cell>
          <cell r="C59">
            <v>0</v>
          </cell>
          <cell r="D59">
            <v>100000</v>
          </cell>
          <cell r="E59">
            <v>0</v>
          </cell>
          <cell r="F59">
            <v>100000</v>
          </cell>
        </row>
        <row r="60">
          <cell r="A60">
            <v>1203</v>
          </cell>
          <cell r="B60" t="str">
            <v>DIVERSOS INSTRUMENTOS  FINANCIEROS</v>
          </cell>
          <cell r="C60">
            <v>9954086.0700000003</v>
          </cell>
          <cell r="D60">
            <v>4702654.7699999996</v>
          </cell>
          <cell r="E60">
            <v>2813000</v>
          </cell>
          <cell r="F60">
            <v>11843740.84</v>
          </cell>
        </row>
        <row r="61">
          <cell r="A61">
            <v>120301</v>
          </cell>
          <cell r="B61" t="str">
            <v>Obligaciones negociables emitidas por sociedades salvadoreña</v>
          </cell>
          <cell r="C61">
            <v>3983000</v>
          </cell>
          <cell r="D61">
            <v>1900000</v>
          </cell>
          <cell r="E61">
            <v>1013000</v>
          </cell>
          <cell r="F61">
            <v>4870000</v>
          </cell>
        </row>
        <row r="62">
          <cell r="A62">
            <v>1203011</v>
          </cell>
          <cell r="B62" t="str">
            <v>Obligaciones negociables emitidas por sociedades salvadoreña</v>
          </cell>
          <cell r="C62">
            <v>3983000</v>
          </cell>
          <cell r="D62">
            <v>1900000</v>
          </cell>
          <cell r="E62">
            <v>1013000</v>
          </cell>
          <cell r="F62">
            <v>4870000</v>
          </cell>
        </row>
        <row r="63">
          <cell r="A63">
            <v>120301104</v>
          </cell>
          <cell r="B63" t="str">
            <v>Optima, Servicios Financieros, S.A</v>
          </cell>
          <cell r="C63">
            <v>800000</v>
          </cell>
          <cell r="D63">
            <v>700000</v>
          </cell>
          <cell r="E63">
            <v>0</v>
          </cell>
          <cell r="F63">
            <v>1500000</v>
          </cell>
        </row>
        <row r="64">
          <cell r="A64">
            <v>120301106</v>
          </cell>
          <cell r="B64" t="str">
            <v>La Hipotecaria, S.A</v>
          </cell>
          <cell r="C64">
            <v>983000</v>
          </cell>
          <cell r="D64">
            <v>0</v>
          </cell>
          <cell r="E64">
            <v>113000</v>
          </cell>
          <cell r="F64">
            <v>870000</v>
          </cell>
        </row>
        <row r="65">
          <cell r="A65">
            <v>120301109</v>
          </cell>
          <cell r="B65" t="str">
            <v>Inmobiliaria Mesoamericana, S.A. de C.V.</v>
          </cell>
          <cell r="C65">
            <v>800000</v>
          </cell>
          <cell r="D65">
            <v>300000</v>
          </cell>
          <cell r="E65">
            <v>0</v>
          </cell>
          <cell r="F65">
            <v>1100000</v>
          </cell>
        </row>
        <row r="66">
          <cell r="A66">
            <v>120301110</v>
          </cell>
          <cell r="B66" t="str">
            <v>Banco Atllantida, S.A.</v>
          </cell>
          <cell r="C66">
            <v>1400000</v>
          </cell>
          <cell r="D66">
            <v>900000</v>
          </cell>
          <cell r="E66">
            <v>900000</v>
          </cell>
          <cell r="F66">
            <v>1400000</v>
          </cell>
        </row>
        <row r="67">
          <cell r="A67">
            <v>120303</v>
          </cell>
          <cell r="B67" t="str">
            <v>Certificados de participación en fondos de inversión salvad</v>
          </cell>
          <cell r="C67">
            <v>1271086.07</v>
          </cell>
          <cell r="D67">
            <v>1002654.77</v>
          </cell>
          <cell r="E67">
            <v>0</v>
          </cell>
          <cell r="F67">
            <v>2273740.84</v>
          </cell>
        </row>
        <row r="68">
          <cell r="A68">
            <v>1203031</v>
          </cell>
          <cell r="B68" t="str">
            <v>Certificados de participación en fondos de inversión salvad</v>
          </cell>
          <cell r="C68">
            <v>1271086.07</v>
          </cell>
          <cell r="D68">
            <v>1002654.77</v>
          </cell>
          <cell r="E68">
            <v>0</v>
          </cell>
          <cell r="F68">
            <v>2273740.84</v>
          </cell>
        </row>
        <row r="69">
          <cell r="A69">
            <v>120303104</v>
          </cell>
          <cell r="B69" t="str">
            <v>Fondos de Inversiones Banagricola, S.A.</v>
          </cell>
          <cell r="C69">
            <v>10588.87</v>
          </cell>
          <cell r="D69">
            <v>300521.78000000003</v>
          </cell>
          <cell r="E69">
            <v>0</v>
          </cell>
          <cell r="F69">
            <v>311110.65000000002</v>
          </cell>
        </row>
        <row r="70">
          <cell r="A70">
            <v>120303106</v>
          </cell>
          <cell r="B70" t="str">
            <v>Fondos de Inversion Atlántida</v>
          </cell>
          <cell r="C70">
            <v>1099906.6100000001</v>
          </cell>
          <cell r="D70">
            <v>350929.81</v>
          </cell>
          <cell r="E70">
            <v>0</v>
          </cell>
          <cell r="F70">
            <v>1450836.42</v>
          </cell>
        </row>
        <row r="71">
          <cell r="A71">
            <v>12030310601</v>
          </cell>
          <cell r="B71" t="str">
            <v>Fondo de Inversion Abierto de Liquidez</v>
          </cell>
          <cell r="C71">
            <v>9832.14</v>
          </cell>
          <cell r="D71">
            <v>300542.27</v>
          </cell>
          <cell r="E71">
            <v>0</v>
          </cell>
          <cell r="F71">
            <v>310374.40999999997</v>
          </cell>
        </row>
        <row r="72">
          <cell r="A72">
            <v>12030310602</v>
          </cell>
          <cell r="B72" t="str">
            <v>Fondo de Inversion Abierto de Crecimiento</v>
          </cell>
          <cell r="C72">
            <v>0</v>
          </cell>
          <cell r="D72">
            <v>50387.54</v>
          </cell>
          <cell r="E72">
            <v>0</v>
          </cell>
          <cell r="F72">
            <v>50387.54</v>
          </cell>
        </row>
        <row r="73">
          <cell r="A73">
            <v>12030310603</v>
          </cell>
          <cell r="B73" t="str">
            <v>Fondo de Inversion Cerrado Inmobiliario</v>
          </cell>
          <cell r="C73">
            <v>188573.11</v>
          </cell>
          <cell r="D73">
            <v>0</v>
          </cell>
          <cell r="E73">
            <v>0</v>
          </cell>
          <cell r="F73">
            <v>188573.11</v>
          </cell>
        </row>
        <row r="74">
          <cell r="A74">
            <v>12030310604</v>
          </cell>
          <cell r="B74" t="str">
            <v>Fondo de Inversion Cerrado de Capital de Riesgo Empresarial</v>
          </cell>
          <cell r="C74">
            <v>221653.88</v>
          </cell>
          <cell r="D74">
            <v>0</v>
          </cell>
          <cell r="E74">
            <v>0</v>
          </cell>
          <cell r="F74">
            <v>221653.88</v>
          </cell>
        </row>
        <row r="75">
          <cell r="A75">
            <v>12030310605</v>
          </cell>
          <cell r="B75" t="str">
            <v>Fondo de Inversion Cerrado de Capital de Riesgo Atlantida</v>
          </cell>
          <cell r="C75">
            <v>679847.48</v>
          </cell>
          <cell r="D75">
            <v>0</v>
          </cell>
          <cell r="E75">
            <v>0</v>
          </cell>
          <cell r="F75">
            <v>679847.48</v>
          </cell>
        </row>
        <row r="76">
          <cell r="A76">
            <v>120303107</v>
          </cell>
          <cell r="B76" t="str">
            <v>Servicios Generales Bursatiles</v>
          </cell>
          <cell r="C76">
            <v>10590.59</v>
          </cell>
          <cell r="D76">
            <v>351203.18</v>
          </cell>
          <cell r="E76">
            <v>0</v>
          </cell>
          <cell r="F76">
            <v>361793.77</v>
          </cell>
        </row>
        <row r="77">
          <cell r="A77">
            <v>12030310701</v>
          </cell>
          <cell r="B77" t="str">
            <v>Fondo de Inversion Abierto</v>
          </cell>
          <cell r="C77">
            <v>10590.59</v>
          </cell>
          <cell r="D77">
            <v>300685.59999999998</v>
          </cell>
          <cell r="E77">
            <v>0</v>
          </cell>
          <cell r="F77">
            <v>311276.19</v>
          </cell>
        </row>
        <row r="78">
          <cell r="A78">
            <v>12030310702</v>
          </cell>
          <cell r="B78" t="str">
            <v>Fondo de Inversion Abierto de Crecimiento Plazo 180</v>
          </cell>
          <cell r="C78">
            <v>0</v>
          </cell>
          <cell r="D78">
            <v>50517.58</v>
          </cell>
          <cell r="E78">
            <v>0</v>
          </cell>
          <cell r="F78">
            <v>50517.58</v>
          </cell>
        </row>
        <row r="79">
          <cell r="A79">
            <v>120303108</v>
          </cell>
          <cell r="B79" t="str">
            <v>Fondos de Titularizacion Atlantida</v>
          </cell>
          <cell r="C79">
            <v>150000</v>
          </cell>
          <cell r="D79">
            <v>0</v>
          </cell>
          <cell r="E79">
            <v>0</v>
          </cell>
          <cell r="F79">
            <v>150000</v>
          </cell>
        </row>
        <row r="80">
          <cell r="A80">
            <v>12030310801</v>
          </cell>
          <cell r="B80" t="str">
            <v>Fondo de Titularizacion Atlantida, S.A.</v>
          </cell>
          <cell r="C80">
            <v>150000</v>
          </cell>
          <cell r="D80">
            <v>0</v>
          </cell>
          <cell r="E80">
            <v>0</v>
          </cell>
          <cell r="F80">
            <v>150000</v>
          </cell>
        </row>
        <row r="81">
          <cell r="A81">
            <v>120304</v>
          </cell>
          <cell r="B81" t="str">
            <v>Depósitos y valores emitidos o garantizados por bancos</v>
          </cell>
          <cell r="C81">
            <v>4700000</v>
          </cell>
          <cell r="D81">
            <v>1800000</v>
          </cell>
          <cell r="E81">
            <v>1800000</v>
          </cell>
          <cell r="F81">
            <v>4700000</v>
          </cell>
        </row>
        <row r="82">
          <cell r="A82">
            <v>1203041</v>
          </cell>
          <cell r="B82" t="str">
            <v>DepÛsitos y valores emitidos o garantizados por bancos salva</v>
          </cell>
          <cell r="C82">
            <v>4700000</v>
          </cell>
          <cell r="D82">
            <v>1800000</v>
          </cell>
          <cell r="E82">
            <v>1800000</v>
          </cell>
          <cell r="F82">
            <v>4700000</v>
          </cell>
        </row>
        <row r="83">
          <cell r="A83">
            <v>120304101</v>
          </cell>
          <cell r="B83" t="str">
            <v>Banco Agrícola</v>
          </cell>
          <cell r="C83">
            <v>500000</v>
          </cell>
          <cell r="D83">
            <v>200000</v>
          </cell>
          <cell r="E83">
            <v>200000</v>
          </cell>
          <cell r="F83">
            <v>500000</v>
          </cell>
        </row>
        <row r="84">
          <cell r="A84">
            <v>12030410101</v>
          </cell>
          <cell r="B84" t="str">
            <v>Depósitos a plazo</v>
          </cell>
          <cell r="C84">
            <v>200000</v>
          </cell>
          <cell r="D84">
            <v>200000</v>
          </cell>
          <cell r="E84">
            <v>200000</v>
          </cell>
          <cell r="F84">
            <v>200000</v>
          </cell>
        </row>
        <row r="85">
          <cell r="A85">
            <v>12030410102</v>
          </cell>
          <cell r="B85" t="str">
            <v>Certificados de inversiión</v>
          </cell>
          <cell r="C85">
            <v>300000</v>
          </cell>
          <cell r="D85">
            <v>0</v>
          </cell>
          <cell r="E85">
            <v>0</v>
          </cell>
          <cell r="F85">
            <v>300000</v>
          </cell>
        </row>
        <row r="86">
          <cell r="A86">
            <v>120304102</v>
          </cell>
          <cell r="B86" t="str">
            <v>Banco Davivienda</v>
          </cell>
          <cell r="C86">
            <v>900000</v>
          </cell>
          <cell r="D86">
            <v>300000</v>
          </cell>
          <cell r="E86">
            <v>600000</v>
          </cell>
          <cell r="F86">
            <v>600000</v>
          </cell>
        </row>
        <row r="87">
          <cell r="A87">
            <v>12030410201</v>
          </cell>
          <cell r="B87" t="str">
            <v>Depósitos a plazo</v>
          </cell>
          <cell r="C87">
            <v>600000</v>
          </cell>
          <cell r="D87">
            <v>300000</v>
          </cell>
          <cell r="E87">
            <v>600000</v>
          </cell>
          <cell r="F87">
            <v>300000</v>
          </cell>
        </row>
        <row r="88">
          <cell r="A88">
            <v>12030410202</v>
          </cell>
          <cell r="B88" t="str">
            <v>Certificados de inversiión</v>
          </cell>
          <cell r="C88">
            <v>300000</v>
          </cell>
          <cell r="D88">
            <v>0</v>
          </cell>
          <cell r="E88">
            <v>0</v>
          </cell>
          <cell r="F88">
            <v>300000</v>
          </cell>
        </row>
        <row r="89">
          <cell r="A89">
            <v>120304107</v>
          </cell>
          <cell r="B89" t="str">
            <v>Bando de América Central</v>
          </cell>
          <cell r="C89">
            <v>1200000</v>
          </cell>
          <cell r="D89">
            <v>300000</v>
          </cell>
          <cell r="E89">
            <v>300000</v>
          </cell>
          <cell r="F89">
            <v>1200000</v>
          </cell>
        </row>
        <row r="90">
          <cell r="A90">
            <v>12030410701</v>
          </cell>
          <cell r="B90" t="str">
            <v>Depósitos a plazo</v>
          </cell>
          <cell r="C90">
            <v>600000</v>
          </cell>
          <cell r="D90">
            <v>300000</v>
          </cell>
          <cell r="E90">
            <v>300000</v>
          </cell>
          <cell r="F90">
            <v>600000</v>
          </cell>
        </row>
        <row r="91">
          <cell r="A91">
            <v>12030410702</v>
          </cell>
          <cell r="B91" t="str">
            <v>Certificados de inversiión</v>
          </cell>
          <cell r="C91">
            <v>600000</v>
          </cell>
          <cell r="D91">
            <v>0</v>
          </cell>
          <cell r="E91">
            <v>0</v>
          </cell>
          <cell r="F91">
            <v>600000</v>
          </cell>
        </row>
        <row r="92">
          <cell r="A92">
            <v>120304117</v>
          </cell>
          <cell r="B92" t="str">
            <v>Banco Azul de El Salvador, S.A. (G&amp;T)</v>
          </cell>
          <cell r="C92">
            <v>500000</v>
          </cell>
          <cell r="D92">
            <v>700000</v>
          </cell>
          <cell r="E92">
            <v>700000</v>
          </cell>
          <cell r="F92">
            <v>500000</v>
          </cell>
        </row>
        <row r="93">
          <cell r="A93">
            <v>12030411701</v>
          </cell>
          <cell r="B93" t="str">
            <v>Depósitos a plazo</v>
          </cell>
          <cell r="C93">
            <v>500000</v>
          </cell>
          <cell r="D93">
            <v>700000</v>
          </cell>
          <cell r="E93">
            <v>700000</v>
          </cell>
          <cell r="F93">
            <v>500000</v>
          </cell>
        </row>
        <row r="94">
          <cell r="A94">
            <v>120304118</v>
          </cell>
          <cell r="B94" t="str">
            <v>Sociedad de Ahorro y Crédito Apoyo Integral S.A.</v>
          </cell>
          <cell r="C94">
            <v>300000</v>
          </cell>
          <cell r="D94">
            <v>0</v>
          </cell>
          <cell r="E94">
            <v>0</v>
          </cell>
          <cell r="F94">
            <v>300000</v>
          </cell>
        </row>
        <row r="95">
          <cell r="A95">
            <v>12030411801</v>
          </cell>
          <cell r="B95" t="str">
            <v>Depósitos a plazo</v>
          </cell>
          <cell r="C95">
            <v>300000</v>
          </cell>
          <cell r="D95">
            <v>0</v>
          </cell>
          <cell r="E95">
            <v>0</v>
          </cell>
          <cell r="F95">
            <v>300000</v>
          </cell>
        </row>
        <row r="96">
          <cell r="A96">
            <v>120304119</v>
          </cell>
          <cell r="B96" t="str">
            <v>Sociedad de Ahorro y Crédito Credicomer, S.A.</v>
          </cell>
          <cell r="C96">
            <v>250000</v>
          </cell>
          <cell r="D96">
            <v>300000</v>
          </cell>
          <cell r="E96">
            <v>0</v>
          </cell>
          <cell r="F96">
            <v>550000</v>
          </cell>
        </row>
        <row r="97">
          <cell r="A97">
            <v>12030411901</v>
          </cell>
          <cell r="B97" t="str">
            <v>Depòsitos a plazo</v>
          </cell>
          <cell r="C97">
            <v>250000</v>
          </cell>
          <cell r="D97">
            <v>300000</v>
          </cell>
          <cell r="E97">
            <v>0</v>
          </cell>
          <cell r="F97">
            <v>550000</v>
          </cell>
        </row>
        <row r="98">
          <cell r="A98">
            <v>120304123</v>
          </cell>
          <cell r="B98" t="str">
            <v>Sociedad de Ahorro y Crédito Multimoney, S.A.</v>
          </cell>
          <cell r="C98">
            <v>250000</v>
          </cell>
          <cell r="D98">
            <v>0</v>
          </cell>
          <cell r="E98">
            <v>0</v>
          </cell>
          <cell r="F98">
            <v>250000</v>
          </cell>
        </row>
        <row r="99">
          <cell r="A99">
            <v>12030412301</v>
          </cell>
          <cell r="B99" t="str">
            <v>Depósito a plazo</v>
          </cell>
          <cell r="C99">
            <v>250000</v>
          </cell>
          <cell r="D99">
            <v>0</v>
          </cell>
          <cell r="E99">
            <v>0</v>
          </cell>
          <cell r="F99">
            <v>250000</v>
          </cell>
        </row>
        <row r="100">
          <cell r="A100">
            <v>120304124</v>
          </cell>
          <cell r="B100" t="str">
            <v>Banco Industrial El Salvador, S.A.</v>
          </cell>
          <cell r="C100">
            <v>500000</v>
          </cell>
          <cell r="D100">
            <v>0</v>
          </cell>
          <cell r="E100">
            <v>0</v>
          </cell>
          <cell r="F100">
            <v>500000</v>
          </cell>
        </row>
        <row r="101">
          <cell r="A101">
            <v>12030412401</v>
          </cell>
          <cell r="B101" t="str">
            <v>Depósitos a plazo</v>
          </cell>
          <cell r="C101">
            <v>500000</v>
          </cell>
          <cell r="D101">
            <v>0</v>
          </cell>
          <cell r="E101">
            <v>0</v>
          </cell>
          <cell r="F101">
            <v>500000</v>
          </cell>
        </row>
        <row r="102">
          <cell r="A102">
            <v>120304125</v>
          </cell>
          <cell r="B102" t="str">
            <v>Banco ABANK</v>
          </cell>
          <cell r="C102">
            <v>300000</v>
          </cell>
          <cell r="D102">
            <v>0</v>
          </cell>
          <cell r="E102">
            <v>0</v>
          </cell>
          <cell r="F102">
            <v>300000</v>
          </cell>
        </row>
        <row r="103">
          <cell r="A103">
            <v>12030412501</v>
          </cell>
          <cell r="B103" t="str">
            <v>Depósito a Plazo</v>
          </cell>
          <cell r="C103">
            <v>300000</v>
          </cell>
          <cell r="D103">
            <v>0</v>
          </cell>
          <cell r="E103">
            <v>0</v>
          </cell>
          <cell r="F103">
            <v>300000</v>
          </cell>
        </row>
        <row r="104">
          <cell r="A104">
            <v>1205</v>
          </cell>
          <cell r="B104" t="str">
            <v>INVERSIONES TRANSFERIDAS</v>
          </cell>
          <cell r="C104">
            <v>2163347.08</v>
          </cell>
          <cell r="D104">
            <v>1044571.12</v>
          </cell>
          <cell r="E104">
            <v>2667821.88</v>
          </cell>
          <cell r="F104">
            <v>540096.31999999995</v>
          </cell>
        </row>
        <row r="105">
          <cell r="A105">
            <v>120501</v>
          </cell>
          <cell r="B105" t="str">
            <v>Valores</v>
          </cell>
          <cell r="C105">
            <v>2163347.08</v>
          </cell>
          <cell r="D105">
            <v>1044571.12</v>
          </cell>
          <cell r="E105">
            <v>2667821.88</v>
          </cell>
          <cell r="F105">
            <v>540096.31999999995</v>
          </cell>
        </row>
        <row r="106">
          <cell r="A106">
            <v>1205011</v>
          </cell>
          <cell r="B106" t="str">
            <v xml:space="preserve"> Valores - Moneda Nacional</v>
          </cell>
          <cell r="C106">
            <v>2163347.08</v>
          </cell>
          <cell r="D106">
            <v>1044571.12</v>
          </cell>
          <cell r="E106">
            <v>2667821.88</v>
          </cell>
          <cell r="F106">
            <v>540096.31999999995</v>
          </cell>
        </row>
        <row r="107">
          <cell r="A107">
            <v>120501101</v>
          </cell>
          <cell r="B107" t="str">
            <v>Reportos</v>
          </cell>
          <cell r="C107">
            <v>2163347.08</v>
          </cell>
          <cell r="D107">
            <v>1044571.12</v>
          </cell>
          <cell r="E107">
            <v>2667821.88</v>
          </cell>
          <cell r="F107">
            <v>540096.31999999995</v>
          </cell>
        </row>
        <row r="108">
          <cell r="A108">
            <v>1298</v>
          </cell>
          <cell r="B108" t="str">
            <v>RENDIMIENTOS POR INVERSIONES</v>
          </cell>
          <cell r="C108">
            <v>69685.47</v>
          </cell>
          <cell r="D108">
            <v>275515.14</v>
          </cell>
          <cell r="E108">
            <v>172953.58</v>
          </cell>
          <cell r="F108">
            <v>172247.03</v>
          </cell>
        </row>
        <row r="109">
          <cell r="A109">
            <v>129802</v>
          </cell>
          <cell r="B109" t="str">
            <v>Instrumentos emitidos o garantizados por entidades extranjer</v>
          </cell>
          <cell r="C109">
            <v>0</v>
          </cell>
          <cell r="D109">
            <v>1152.25</v>
          </cell>
          <cell r="E109">
            <v>1076.3900000000001</v>
          </cell>
          <cell r="F109">
            <v>75.86</v>
          </cell>
        </row>
        <row r="110">
          <cell r="A110">
            <v>1298021</v>
          </cell>
          <cell r="B110" t="str">
            <v>Instrumentos emitidos o garantizados por entidades extranjer</v>
          </cell>
          <cell r="C110">
            <v>0</v>
          </cell>
          <cell r="D110">
            <v>1152.25</v>
          </cell>
          <cell r="E110">
            <v>1076.3900000000001</v>
          </cell>
          <cell r="F110">
            <v>75.86</v>
          </cell>
        </row>
        <row r="111">
          <cell r="A111">
            <v>129802101</v>
          </cell>
          <cell r="B111" t="str">
            <v>Pacific Bank, S.A.</v>
          </cell>
          <cell r="C111">
            <v>0</v>
          </cell>
          <cell r="D111">
            <v>1152.25</v>
          </cell>
          <cell r="E111">
            <v>1076.3900000000001</v>
          </cell>
          <cell r="F111">
            <v>75.86</v>
          </cell>
        </row>
        <row r="112">
          <cell r="A112">
            <v>129803</v>
          </cell>
          <cell r="B112" t="str">
            <v>Diversos instrumentos financieros</v>
          </cell>
          <cell r="C112">
            <v>69685.47</v>
          </cell>
          <cell r="D112">
            <v>274362.89</v>
          </cell>
          <cell r="E112">
            <v>171877.19</v>
          </cell>
          <cell r="F112">
            <v>172171.17</v>
          </cell>
        </row>
        <row r="113">
          <cell r="A113">
            <v>1298031</v>
          </cell>
          <cell r="B113" t="str">
            <v>Diversos instrumentos financieros - Moneda Nacional</v>
          </cell>
          <cell r="C113">
            <v>69685.47</v>
          </cell>
          <cell r="D113">
            <v>274362.89</v>
          </cell>
          <cell r="E113">
            <v>171877.19</v>
          </cell>
          <cell r="F113">
            <v>172171.17</v>
          </cell>
        </row>
        <row r="114">
          <cell r="A114">
            <v>129803101</v>
          </cell>
          <cell r="B114" t="str">
            <v>Obligaciones negociables emitidas por sociedades salvadoreña</v>
          </cell>
          <cell r="C114">
            <v>36982.04</v>
          </cell>
          <cell r="D114">
            <v>141943.39000000001</v>
          </cell>
          <cell r="E114">
            <v>67844.800000000003</v>
          </cell>
          <cell r="F114">
            <v>111080.63</v>
          </cell>
        </row>
        <row r="115">
          <cell r="A115">
            <v>129803102</v>
          </cell>
          <cell r="B115" t="str">
            <v>Valores emitidos por el estado</v>
          </cell>
          <cell r="C115">
            <v>7876.15</v>
          </cell>
          <cell r="D115">
            <v>32868.339999999997</v>
          </cell>
          <cell r="E115">
            <v>10312.5</v>
          </cell>
          <cell r="F115">
            <v>30431.99</v>
          </cell>
        </row>
        <row r="116">
          <cell r="A116">
            <v>129803104</v>
          </cell>
          <cell r="B116" t="str">
            <v>Depósitos y valores emitidos o garantizados por bancos</v>
          </cell>
          <cell r="C116">
            <v>24827.279999999999</v>
          </cell>
          <cell r="D116">
            <v>99551.16</v>
          </cell>
          <cell r="E116">
            <v>93719.89</v>
          </cell>
          <cell r="F116">
            <v>30658.55</v>
          </cell>
        </row>
        <row r="117">
          <cell r="A117">
            <v>13</v>
          </cell>
          <cell r="B117" t="str">
            <v>PRESTAMOS</v>
          </cell>
          <cell r="C117">
            <v>179187.71</v>
          </cell>
          <cell r="D117">
            <v>143580.76</v>
          </cell>
          <cell r="E117">
            <v>8361.3799999999992</v>
          </cell>
          <cell r="F117">
            <v>314407.09000000003</v>
          </cell>
        </row>
        <row r="118">
          <cell r="A118">
            <v>1301</v>
          </cell>
          <cell r="B118" t="str">
            <v>HASTA UN AÑO PLAZO</v>
          </cell>
          <cell r="C118">
            <v>172054.24</v>
          </cell>
          <cell r="D118">
            <v>0</v>
          </cell>
          <cell r="E118">
            <v>0</v>
          </cell>
          <cell r="F118">
            <v>172054.24</v>
          </cell>
        </row>
        <row r="119">
          <cell r="A119">
            <v>130103</v>
          </cell>
          <cell r="B119" t="str">
            <v>A Particulares</v>
          </cell>
          <cell r="C119">
            <v>172054.24</v>
          </cell>
          <cell r="D119">
            <v>0</v>
          </cell>
          <cell r="E119">
            <v>0</v>
          </cell>
          <cell r="F119">
            <v>172054.24</v>
          </cell>
        </row>
        <row r="120">
          <cell r="A120">
            <v>1301031</v>
          </cell>
          <cell r="B120" t="str">
            <v>A Particulares - Moneda Nacional</v>
          </cell>
          <cell r="C120">
            <v>172054.24</v>
          </cell>
          <cell r="D120">
            <v>0</v>
          </cell>
          <cell r="E120">
            <v>0</v>
          </cell>
          <cell r="F120">
            <v>172054.24</v>
          </cell>
        </row>
        <row r="121">
          <cell r="A121">
            <v>130103101</v>
          </cell>
          <cell r="B121" t="str">
            <v>Otorgamientos originales</v>
          </cell>
          <cell r="C121">
            <v>172054.24</v>
          </cell>
          <cell r="D121">
            <v>0</v>
          </cell>
          <cell r="E121">
            <v>0</v>
          </cell>
          <cell r="F121">
            <v>172054.24</v>
          </cell>
        </row>
        <row r="122">
          <cell r="A122">
            <v>13010310101</v>
          </cell>
          <cell r="B122" t="str">
            <v>Personales</v>
          </cell>
          <cell r="C122">
            <v>172054.24</v>
          </cell>
          <cell r="D122">
            <v>0</v>
          </cell>
          <cell r="E122">
            <v>0</v>
          </cell>
          <cell r="F122">
            <v>172054.24</v>
          </cell>
        </row>
        <row r="123">
          <cell r="A123">
            <v>1302</v>
          </cell>
          <cell r="B123" t="str">
            <v>A MAS DE UN AÑO PLAZO</v>
          </cell>
          <cell r="C123">
            <v>0</v>
          </cell>
          <cell r="D123">
            <v>139440.17000000001</v>
          </cell>
          <cell r="E123">
            <v>6243.1</v>
          </cell>
          <cell r="F123">
            <v>133197.07</v>
          </cell>
        </row>
        <row r="124">
          <cell r="A124">
            <v>130202</v>
          </cell>
          <cell r="B124" t="str">
            <v>A empresas privadas</v>
          </cell>
          <cell r="C124">
            <v>0</v>
          </cell>
          <cell r="D124">
            <v>139440.17000000001</v>
          </cell>
          <cell r="E124">
            <v>6243.1</v>
          </cell>
          <cell r="F124">
            <v>133197.07</v>
          </cell>
        </row>
        <row r="125">
          <cell r="A125">
            <v>1302021</v>
          </cell>
          <cell r="B125" t="str">
            <v>A empresas privadas - Moneda Nacional</v>
          </cell>
          <cell r="C125">
            <v>0</v>
          </cell>
          <cell r="D125">
            <v>139440.17000000001</v>
          </cell>
          <cell r="E125">
            <v>6243.1</v>
          </cell>
          <cell r="F125">
            <v>133197.07</v>
          </cell>
        </row>
        <row r="126">
          <cell r="A126">
            <v>130202101</v>
          </cell>
          <cell r="B126" t="str">
            <v>Otorgamientos originales</v>
          </cell>
          <cell r="C126">
            <v>0</v>
          </cell>
          <cell r="D126">
            <v>139440.17000000001</v>
          </cell>
          <cell r="E126">
            <v>6243.1</v>
          </cell>
          <cell r="F126">
            <v>133197.07</v>
          </cell>
        </row>
        <row r="127">
          <cell r="A127">
            <v>13020210101</v>
          </cell>
          <cell r="B127" t="str">
            <v>Personales</v>
          </cell>
          <cell r="C127">
            <v>0</v>
          </cell>
          <cell r="D127">
            <v>139440.17000000001</v>
          </cell>
          <cell r="E127">
            <v>6243.1</v>
          </cell>
          <cell r="F127">
            <v>133197.07</v>
          </cell>
        </row>
        <row r="128">
          <cell r="A128">
            <v>1303</v>
          </cell>
          <cell r="B128" t="str">
            <v>VENCIDOS</v>
          </cell>
          <cell r="C128">
            <v>1313.11</v>
          </cell>
          <cell r="D128">
            <v>0</v>
          </cell>
          <cell r="E128">
            <v>0</v>
          </cell>
          <cell r="F128">
            <v>1313.11</v>
          </cell>
        </row>
        <row r="129">
          <cell r="A129">
            <v>130302</v>
          </cell>
          <cell r="B129" t="str">
            <v>A empresas privadas</v>
          </cell>
          <cell r="C129">
            <v>1313.11</v>
          </cell>
          <cell r="D129">
            <v>0</v>
          </cell>
          <cell r="E129">
            <v>0</v>
          </cell>
          <cell r="F129">
            <v>1313.11</v>
          </cell>
        </row>
        <row r="130">
          <cell r="A130">
            <v>1303021</v>
          </cell>
          <cell r="B130" t="str">
            <v>A empresas privadas - Moneda Nacional</v>
          </cell>
          <cell r="C130">
            <v>1313.11</v>
          </cell>
          <cell r="D130">
            <v>0</v>
          </cell>
          <cell r="E130">
            <v>0</v>
          </cell>
          <cell r="F130">
            <v>1313.11</v>
          </cell>
        </row>
        <row r="131">
          <cell r="A131">
            <v>130302101</v>
          </cell>
          <cell r="B131" t="str">
            <v>Otorgamientos originales</v>
          </cell>
          <cell r="C131">
            <v>1313.11</v>
          </cell>
          <cell r="D131">
            <v>0</v>
          </cell>
          <cell r="E131">
            <v>0</v>
          </cell>
          <cell r="F131">
            <v>1313.11</v>
          </cell>
        </row>
        <row r="132">
          <cell r="A132">
            <v>13030210101</v>
          </cell>
          <cell r="B132" t="str">
            <v>Personales</v>
          </cell>
          <cell r="C132">
            <v>1313.11</v>
          </cell>
          <cell r="D132">
            <v>0</v>
          </cell>
          <cell r="E132">
            <v>0</v>
          </cell>
          <cell r="F132">
            <v>1313.11</v>
          </cell>
        </row>
        <row r="133">
          <cell r="A133">
            <v>1398</v>
          </cell>
          <cell r="B133" t="str">
            <v>RENDIMIENTOS POR PRESTAMOS</v>
          </cell>
          <cell r="C133">
            <v>5833.49</v>
          </cell>
          <cell r="D133">
            <v>4140.59</v>
          </cell>
          <cell r="E133">
            <v>2118.2800000000002</v>
          </cell>
          <cell r="F133">
            <v>7855.8</v>
          </cell>
        </row>
        <row r="134">
          <cell r="A134">
            <v>139803</v>
          </cell>
          <cell r="B134" t="str">
            <v>A particulares</v>
          </cell>
          <cell r="C134">
            <v>5833.49</v>
          </cell>
          <cell r="D134">
            <v>4140.59</v>
          </cell>
          <cell r="E134">
            <v>2118.2800000000002</v>
          </cell>
          <cell r="F134">
            <v>7855.8</v>
          </cell>
        </row>
        <row r="135">
          <cell r="A135">
            <v>1398031</v>
          </cell>
          <cell r="B135" t="str">
            <v>A particulares - Moneda Nacional</v>
          </cell>
          <cell r="C135">
            <v>5833.49</v>
          </cell>
          <cell r="D135">
            <v>4140.59</v>
          </cell>
          <cell r="E135">
            <v>2118.2800000000002</v>
          </cell>
          <cell r="F135">
            <v>7855.8</v>
          </cell>
        </row>
        <row r="136">
          <cell r="A136">
            <v>1399</v>
          </cell>
          <cell r="B136" t="str">
            <v>PROVISIONES POR PRESTAMOS ( Cr )</v>
          </cell>
          <cell r="C136">
            <v>-13.13</v>
          </cell>
          <cell r="D136">
            <v>0</v>
          </cell>
          <cell r="E136">
            <v>0</v>
          </cell>
          <cell r="F136">
            <v>-13.13</v>
          </cell>
        </row>
        <row r="137">
          <cell r="A137">
            <v>139902</v>
          </cell>
          <cell r="B137" t="str">
            <v>A empresas privadas</v>
          </cell>
          <cell r="C137">
            <v>-13.13</v>
          </cell>
          <cell r="D137">
            <v>0</v>
          </cell>
          <cell r="E137">
            <v>0</v>
          </cell>
          <cell r="F137">
            <v>-13.13</v>
          </cell>
        </row>
        <row r="138">
          <cell r="A138">
            <v>1399021</v>
          </cell>
          <cell r="B138" t="str">
            <v>A empresas privadas  - Moneda Nacional</v>
          </cell>
          <cell r="C138">
            <v>-13.13</v>
          </cell>
          <cell r="D138">
            <v>0</v>
          </cell>
          <cell r="E138">
            <v>0</v>
          </cell>
          <cell r="F138">
            <v>-13.13</v>
          </cell>
        </row>
        <row r="139">
          <cell r="A139">
            <v>139902101</v>
          </cell>
          <cell r="B139" t="str">
            <v>Personales</v>
          </cell>
          <cell r="C139">
            <v>-13.13</v>
          </cell>
          <cell r="D139">
            <v>0</v>
          </cell>
          <cell r="E139">
            <v>0</v>
          </cell>
          <cell r="F139">
            <v>-13.13</v>
          </cell>
        </row>
        <row r="140">
          <cell r="A140">
            <v>14</v>
          </cell>
          <cell r="B140" t="str">
            <v>PRIMAS POR COBRAR</v>
          </cell>
          <cell r="C140">
            <v>2076363.26</v>
          </cell>
          <cell r="D140">
            <v>17827140.129999999</v>
          </cell>
          <cell r="E140">
            <v>13686790.960000001</v>
          </cell>
          <cell r="F140">
            <v>6216712.4299999997</v>
          </cell>
        </row>
        <row r="141">
          <cell r="A141">
            <v>1404</v>
          </cell>
          <cell r="B141" t="str">
            <v>PRIMAS DE SEGUROS DE INCENDIOS  Y LINEAS ALIADAS</v>
          </cell>
          <cell r="C141">
            <v>1059004.8600000001</v>
          </cell>
          <cell r="D141">
            <v>1222993.9199999999</v>
          </cell>
          <cell r="E141">
            <v>1373709.45</v>
          </cell>
          <cell r="F141">
            <v>908289.33</v>
          </cell>
        </row>
        <row r="142">
          <cell r="A142">
            <v>140401</v>
          </cell>
          <cell r="B142" t="str">
            <v>Incendios</v>
          </cell>
          <cell r="C142">
            <v>1059004.8600000001</v>
          </cell>
          <cell r="D142">
            <v>1222993.9199999999</v>
          </cell>
          <cell r="E142">
            <v>1373709.45</v>
          </cell>
          <cell r="F142">
            <v>908289.33</v>
          </cell>
        </row>
        <row r="143">
          <cell r="A143">
            <v>1404011</v>
          </cell>
          <cell r="B143" t="str">
            <v>Incendios - Moneda Nacional</v>
          </cell>
          <cell r="C143">
            <v>1059004.8600000001</v>
          </cell>
          <cell r="D143">
            <v>1222993.9199999999</v>
          </cell>
          <cell r="E143">
            <v>1373709.45</v>
          </cell>
          <cell r="F143">
            <v>908289.33</v>
          </cell>
        </row>
        <row r="144">
          <cell r="A144">
            <v>140401101</v>
          </cell>
          <cell r="B144" t="str">
            <v>Seguros directos</v>
          </cell>
          <cell r="C144">
            <v>1059004.8600000001</v>
          </cell>
          <cell r="D144">
            <v>1222993.9199999999</v>
          </cell>
          <cell r="E144">
            <v>1373709.45</v>
          </cell>
          <cell r="F144">
            <v>908289.33</v>
          </cell>
        </row>
        <row r="145">
          <cell r="A145">
            <v>1405</v>
          </cell>
          <cell r="B145" t="str">
            <v>PRIMAS DE SEGUROS DE AUTOMOTORES</v>
          </cell>
          <cell r="C145">
            <v>251760.48</v>
          </cell>
          <cell r="D145">
            <v>465786.78</v>
          </cell>
          <cell r="E145">
            <v>520873.72</v>
          </cell>
          <cell r="F145">
            <v>196673.54</v>
          </cell>
        </row>
        <row r="146">
          <cell r="A146">
            <v>140501</v>
          </cell>
          <cell r="B146" t="str">
            <v>Automotores</v>
          </cell>
          <cell r="C146">
            <v>251760.48</v>
          </cell>
          <cell r="D146">
            <v>465786.78</v>
          </cell>
          <cell r="E146">
            <v>520873.72</v>
          </cell>
          <cell r="F146">
            <v>196673.54</v>
          </cell>
        </row>
        <row r="147">
          <cell r="A147">
            <v>1405011</v>
          </cell>
          <cell r="B147" t="str">
            <v>Automotores - Moneda Nacional</v>
          </cell>
          <cell r="C147">
            <v>251760.48</v>
          </cell>
          <cell r="D147">
            <v>465786.78</v>
          </cell>
          <cell r="E147">
            <v>520873.72</v>
          </cell>
          <cell r="F147">
            <v>196673.54</v>
          </cell>
        </row>
        <row r="148">
          <cell r="A148">
            <v>140501101</v>
          </cell>
          <cell r="B148" t="str">
            <v>Seguros directos</v>
          </cell>
          <cell r="C148">
            <v>251760.48</v>
          </cell>
          <cell r="D148">
            <v>465786.78</v>
          </cell>
          <cell r="E148">
            <v>520873.72</v>
          </cell>
          <cell r="F148">
            <v>196673.54</v>
          </cell>
        </row>
        <row r="149">
          <cell r="A149">
            <v>1406</v>
          </cell>
          <cell r="B149" t="str">
            <v>PRIMAS DE OTROS SEGUROS GENERALES</v>
          </cell>
          <cell r="C149">
            <v>474209.94</v>
          </cell>
          <cell r="D149">
            <v>11706003.949999999</v>
          </cell>
          <cell r="E149">
            <v>7372875.25</v>
          </cell>
          <cell r="F149">
            <v>4807338.6399999997</v>
          </cell>
        </row>
        <row r="150">
          <cell r="A150">
            <v>140602</v>
          </cell>
          <cell r="B150" t="str">
            <v>Transporte marÌtimo</v>
          </cell>
          <cell r="C150">
            <v>1742.08</v>
          </cell>
          <cell r="D150">
            <v>37893.61</v>
          </cell>
          <cell r="E150">
            <v>23082.14</v>
          </cell>
          <cell r="F150">
            <v>16553.55</v>
          </cell>
        </row>
        <row r="151">
          <cell r="A151">
            <v>1406021</v>
          </cell>
          <cell r="B151" t="str">
            <v>Transporte MarÌtimo - Moneda Nacional</v>
          </cell>
          <cell r="C151">
            <v>1742.08</v>
          </cell>
          <cell r="D151">
            <v>37893.61</v>
          </cell>
          <cell r="E151">
            <v>23082.14</v>
          </cell>
          <cell r="F151">
            <v>16553.55</v>
          </cell>
        </row>
        <row r="152">
          <cell r="A152">
            <v>140602101</v>
          </cell>
          <cell r="B152" t="str">
            <v>Seguros directos</v>
          </cell>
          <cell r="C152">
            <v>1742.08</v>
          </cell>
          <cell r="D152">
            <v>37893.61</v>
          </cell>
          <cell r="E152">
            <v>23082.14</v>
          </cell>
          <cell r="F152">
            <v>16553.55</v>
          </cell>
        </row>
        <row r="153">
          <cell r="A153">
            <v>140604</v>
          </cell>
          <cell r="B153" t="str">
            <v>Transporte terrestre</v>
          </cell>
          <cell r="C153">
            <v>4832.7700000000004</v>
          </cell>
          <cell r="D153">
            <v>11262.45</v>
          </cell>
          <cell r="E153">
            <v>7829.32</v>
          </cell>
          <cell r="F153">
            <v>8265.9</v>
          </cell>
        </row>
        <row r="154">
          <cell r="A154">
            <v>1406041</v>
          </cell>
          <cell r="B154" t="str">
            <v>Transporte terrestre - Moneda Nacional</v>
          </cell>
          <cell r="C154">
            <v>4832.7700000000004</v>
          </cell>
          <cell r="D154">
            <v>11262.45</v>
          </cell>
          <cell r="E154">
            <v>7829.32</v>
          </cell>
          <cell r="F154">
            <v>8265.9</v>
          </cell>
        </row>
        <row r="155">
          <cell r="A155">
            <v>140604101</v>
          </cell>
          <cell r="B155" t="str">
            <v>Seguros directos</v>
          </cell>
          <cell r="C155">
            <v>4832.7700000000004</v>
          </cell>
          <cell r="D155">
            <v>11262.45</v>
          </cell>
          <cell r="E155">
            <v>7829.32</v>
          </cell>
          <cell r="F155">
            <v>8265.9</v>
          </cell>
        </row>
        <row r="156">
          <cell r="A156">
            <v>140605</v>
          </cell>
          <cell r="B156" t="str">
            <v>MarÌtimos casco</v>
          </cell>
          <cell r="C156">
            <v>0</v>
          </cell>
          <cell r="D156">
            <v>5462.42</v>
          </cell>
          <cell r="E156">
            <v>0</v>
          </cell>
          <cell r="F156">
            <v>5462.42</v>
          </cell>
        </row>
        <row r="157">
          <cell r="A157">
            <v>1406051</v>
          </cell>
          <cell r="B157" t="str">
            <v>MarÌtimos casco - Moneda Nacional</v>
          </cell>
          <cell r="C157">
            <v>0</v>
          </cell>
          <cell r="D157">
            <v>5462.42</v>
          </cell>
          <cell r="E157">
            <v>0</v>
          </cell>
          <cell r="F157">
            <v>5462.42</v>
          </cell>
        </row>
        <row r="158">
          <cell r="A158">
            <v>140605101</v>
          </cell>
          <cell r="B158" t="str">
            <v>Seguros directos</v>
          </cell>
          <cell r="C158">
            <v>0</v>
          </cell>
          <cell r="D158">
            <v>5462.42</v>
          </cell>
          <cell r="E158">
            <v>0</v>
          </cell>
          <cell r="F158">
            <v>5462.42</v>
          </cell>
        </row>
        <row r="159">
          <cell r="A159">
            <v>140606</v>
          </cell>
          <cell r="B159" t="str">
            <v>Aviación</v>
          </cell>
          <cell r="C159">
            <v>114446.39999999999</v>
          </cell>
          <cell r="D159">
            <v>546196.15</v>
          </cell>
          <cell r="E159">
            <v>552885.75</v>
          </cell>
          <cell r="F159">
            <v>107756.8</v>
          </cell>
        </row>
        <row r="160">
          <cell r="A160">
            <v>1406061</v>
          </cell>
          <cell r="B160" t="str">
            <v>Aviación - Moneda Nacional</v>
          </cell>
          <cell r="C160">
            <v>114446.39999999999</v>
          </cell>
          <cell r="D160">
            <v>546196.15</v>
          </cell>
          <cell r="E160">
            <v>552885.75</v>
          </cell>
          <cell r="F160">
            <v>107756.8</v>
          </cell>
        </row>
        <row r="161">
          <cell r="A161">
            <v>140606101</v>
          </cell>
          <cell r="B161" t="str">
            <v>Seguros directos</v>
          </cell>
          <cell r="C161">
            <v>114446.39999999999</v>
          </cell>
          <cell r="D161">
            <v>546196.15</v>
          </cell>
          <cell r="E161">
            <v>552885.75</v>
          </cell>
          <cell r="F161">
            <v>107756.8</v>
          </cell>
        </row>
        <row r="162">
          <cell r="A162">
            <v>140607</v>
          </cell>
          <cell r="B162" t="str">
            <v>Robo y hurto</v>
          </cell>
          <cell r="C162">
            <v>4504.28</v>
          </cell>
          <cell r="D162">
            <v>14217.23</v>
          </cell>
          <cell r="E162">
            <v>13552.09</v>
          </cell>
          <cell r="F162">
            <v>5169.42</v>
          </cell>
        </row>
        <row r="163">
          <cell r="A163">
            <v>1406071</v>
          </cell>
          <cell r="B163" t="str">
            <v>Robo y Hurto - Moneda Nacional</v>
          </cell>
          <cell r="C163">
            <v>4504.28</v>
          </cell>
          <cell r="D163">
            <v>14217.23</v>
          </cell>
          <cell r="E163">
            <v>13552.09</v>
          </cell>
          <cell r="F163">
            <v>5169.42</v>
          </cell>
        </row>
        <row r="164">
          <cell r="A164">
            <v>140607101</v>
          </cell>
          <cell r="B164" t="str">
            <v>Seguros directos</v>
          </cell>
          <cell r="C164">
            <v>4504.28</v>
          </cell>
          <cell r="D164">
            <v>14217.23</v>
          </cell>
          <cell r="E164">
            <v>13552.09</v>
          </cell>
          <cell r="F164">
            <v>5169.42</v>
          </cell>
        </row>
        <row r="165">
          <cell r="A165">
            <v>140608</v>
          </cell>
          <cell r="B165" t="str">
            <v>Fidelidad</v>
          </cell>
          <cell r="C165">
            <v>6673.72</v>
          </cell>
          <cell r="D165">
            <v>27626.84</v>
          </cell>
          <cell r="E165">
            <v>25742.57</v>
          </cell>
          <cell r="F165">
            <v>8557.99</v>
          </cell>
        </row>
        <row r="166">
          <cell r="A166">
            <v>1406081</v>
          </cell>
          <cell r="B166" t="str">
            <v>Fidelidad - Moneda Nacional</v>
          </cell>
          <cell r="C166">
            <v>6673.72</v>
          </cell>
          <cell r="D166">
            <v>27626.84</v>
          </cell>
          <cell r="E166">
            <v>25742.57</v>
          </cell>
          <cell r="F166">
            <v>8557.99</v>
          </cell>
        </row>
        <row r="167">
          <cell r="A167">
            <v>140608101</v>
          </cell>
          <cell r="B167" t="str">
            <v>Seguros directos</v>
          </cell>
          <cell r="C167">
            <v>6673.72</v>
          </cell>
          <cell r="D167">
            <v>27626.84</v>
          </cell>
          <cell r="E167">
            <v>25742.57</v>
          </cell>
          <cell r="F167">
            <v>8557.99</v>
          </cell>
        </row>
        <row r="168">
          <cell r="A168">
            <v>140610</v>
          </cell>
          <cell r="B168" t="str">
            <v>Todo riesgo para contratista</v>
          </cell>
          <cell r="C168">
            <v>31347.87</v>
          </cell>
          <cell r="D168">
            <v>291584.27</v>
          </cell>
          <cell r="E168">
            <v>277939.21999999997</v>
          </cell>
          <cell r="F168">
            <v>44992.92</v>
          </cell>
        </row>
        <row r="169">
          <cell r="A169">
            <v>1406101</v>
          </cell>
          <cell r="B169" t="str">
            <v>Todo Riesgo para Contratista - Moneda Nacional</v>
          </cell>
          <cell r="C169">
            <v>31347.87</v>
          </cell>
          <cell r="D169">
            <v>291584.27</v>
          </cell>
          <cell r="E169">
            <v>277939.21999999997</v>
          </cell>
          <cell r="F169">
            <v>44992.92</v>
          </cell>
        </row>
        <row r="170">
          <cell r="A170">
            <v>140610101</v>
          </cell>
          <cell r="B170" t="str">
            <v>Seguros directos</v>
          </cell>
          <cell r="C170">
            <v>31347.87</v>
          </cell>
          <cell r="D170">
            <v>291584.27</v>
          </cell>
          <cell r="E170">
            <v>277939.21999999997</v>
          </cell>
          <cell r="F170">
            <v>44992.92</v>
          </cell>
        </row>
        <row r="171">
          <cell r="A171">
            <v>140611</v>
          </cell>
          <cell r="B171" t="str">
            <v>Todo riesgo equipo para contratistas</v>
          </cell>
          <cell r="C171">
            <v>22370.93</v>
          </cell>
          <cell r="D171">
            <v>82452.53</v>
          </cell>
          <cell r="E171">
            <v>72480.009999999995</v>
          </cell>
          <cell r="F171">
            <v>32343.45</v>
          </cell>
        </row>
        <row r="172">
          <cell r="A172">
            <v>1406111</v>
          </cell>
          <cell r="B172" t="str">
            <v>Todo riesgo equipo para contratistas - Moneda Nacional</v>
          </cell>
          <cell r="C172">
            <v>22370.93</v>
          </cell>
          <cell r="D172">
            <v>82452.53</v>
          </cell>
          <cell r="E172">
            <v>72480.009999999995</v>
          </cell>
          <cell r="F172">
            <v>32343.45</v>
          </cell>
        </row>
        <row r="173">
          <cell r="A173">
            <v>140611101</v>
          </cell>
          <cell r="B173" t="str">
            <v>Seguros directos</v>
          </cell>
          <cell r="C173">
            <v>22370.93</v>
          </cell>
          <cell r="D173">
            <v>82452.53</v>
          </cell>
          <cell r="E173">
            <v>72480.009999999995</v>
          </cell>
          <cell r="F173">
            <v>32343.45</v>
          </cell>
        </row>
        <row r="174">
          <cell r="A174">
            <v>140614</v>
          </cell>
          <cell r="B174" t="str">
            <v>Todo riesgo equipo electrónico</v>
          </cell>
          <cell r="C174">
            <v>12181.97</v>
          </cell>
          <cell r="D174">
            <v>4075.38</v>
          </cell>
          <cell r="E174">
            <v>15762.78</v>
          </cell>
          <cell r="F174">
            <v>494.57</v>
          </cell>
        </row>
        <row r="175">
          <cell r="A175">
            <v>1406141</v>
          </cell>
          <cell r="B175" t="str">
            <v>Todo riesgo equipo electrónico - Moneda Nacional</v>
          </cell>
          <cell r="C175">
            <v>12181.97</v>
          </cell>
          <cell r="D175">
            <v>4075.38</v>
          </cell>
          <cell r="E175">
            <v>15762.78</v>
          </cell>
          <cell r="F175">
            <v>494.57</v>
          </cell>
        </row>
        <row r="176">
          <cell r="A176">
            <v>140614101</v>
          </cell>
          <cell r="B176" t="str">
            <v>Seguros directos</v>
          </cell>
          <cell r="C176">
            <v>12181.97</v>
          </cell>
          <cell r="D176">
            <v>4075.38</v>
          </cell>
          <cell r="E176">
            <v>15762.78</v>
          </cell>
          <cell r="F176">
            <v>494.57</v>
          </cell>
        </row>
        <row r="177">
          <cell r="A177">
            <v>140615</v>
          </cell>
          <cell r="B177" t="str">
            <v>Calderas</v>
          </cell>
          <cell r="C177">
            <v>728.75</v>
          </cell>
          <cell r="D177">
            <v>539.22</v>
          </cell>
          <cell r="E177">
            <v>737.97</v>
          </cell>
          <cell r="F177">
            <v>530</v>
          </cell>
        </row>
        <row r="178">
          <cell r="A178">
            <v>1406151</v>
          </cell>
          <cell r="B178" t="str">
            <v>Calderas - Moneda Nacional</v>
          </cell>
          <cell r="C178">
            <v>728.75</v>
          </cell>
          <cell r="D178">
            <v>539.22</v>
          </cell>
          <cell r="E178">
            <v>737.97</v>
          </cell>
          <cell r="F178">
            <v>530</v>
          </cell>
        </row>
        <row r="179">
          <cell r="A179">
            <v>140615101</v>
          </cell>
          <cell r="B179" t="str">
            <v>Seguros directos</v>
          </cell>
          <cell r="C179">
            <v>728.75</v>
          </cell>
          <cell r="D179">
            <v>539.22</v>
          </cell>
          <cell r="E179">
            <v>737.97</v>
          </cell>
          <cell r="F179">
            <v>530</v>
          </cell>
        </row>
        <row r="180">
          <cell r="A180">
            <v>140618</v>
          </cell>
          <cell r="B180" t="str">
            <v>Responsabilidad civil</v>
          </cell>
          <cell r="C180">
            <v>201456.01</v>
          </cell>
          <cell r="D180">
            <v>459500.71</v>
          </cell>
          <cell r="E180">
            <v>541545.1</v>
          </cell>
          <cell r="F180">
            <v>119411.62</v>
          </cell>
        </row>
        <row r="181">
          <cell r="A181">
            <v>1406181</v>
          </cell>
          <cell r="B181" t="str">
            <v>Responsabilidad civil - Moneda Nacional</v>
          </cell>
          <cell r="C181">
            <v>201456.01</v>
          </cell>
          <cell r="D181">
            <v>459500.71</v>
          </cell>
          <cell r="E181">
            <v>541545.1</v>
          </cell>
          <cell r="F181">
            <v>119411.62</v>
          </cell>
        </row>
        <row r="182">
          <cell r="A182">
            <v>140618101</v>
          </cell>
          <cell r="B182" t="str">
            <v>Seguros directos</v>
          </cell>
          <cell r="C182">
            <v>201456.01</v>
          </cell>
          <cell r="D182">
            <v>459500.71</v>
          </cell>
          <cell r="E182">
            <v>541545.1</v>
          </cell>
          <cell r="F182">
            <v>119411.62</v>
          </cell>
        </row>
        <row r="183">
          <cell r="A183">
            <v>140622</v>
          </cell>
          <cell r="B183" t="str">
            <v>Domiciliario</v>
          </cell>
          <cell r="C183">
            <v>14261.16</v>
          </cell>
          <cell r="D183">
            <v>13658.41</v>
          </cell>
          <cell r="E183">
            <v>15305.57</v>
          </cell>
          <cell r="F183">
            <v>12614</v>
          </cell>
        </row>
        <row r="184">
          <cell r="A184">
            <v>1406221</v>
          </cell>
          <cell r="B184" t="str">
            <v>Domiciliario - Moneda Nacional</v>
          </cell>
          <cell r="C184">
            <v>14261.16</v>
          </cell>
          <cell r="D184">
            <v>13658.41</v>
          </cell>
          <cell r="E184">
            <v>15305.57</v>
          </cell>
          <cell r="F184">
            <v>12614</v>
          </cell>
        </row>
        <row r="185">
          <cell r="A185">
            <v>140622101</v>
          </cell>
          <cell r="B185" t="str">
            <v>Seguros directos</v>
          </cell>
          <cell r="C185">
            <v>14261.16</v>
          </cell>
          <cell r="D185">
            <v>13658.41</v>
          </cell>
          <cell r="E185">
            <v>15305.57</v>
          </cell>
          <cell r="F185">
            <v>12614</v>
          </cell>
        </row>
        <row r="186">
          <cell r="A186">
            <v>140625</v>
          </cell>
          <cell r="B186" t="str">
            <v>Miscel·neos</v>
          </cell>
          <cell r="C186">
            <v>59664</v>
          </cell>
          <cell r="D186">
            <v>10211534.73</v>
          </cell>
          <cell r="E186">
            <v>5826012.7300000004</v>
          </cell>
          <cell r="F186">
            <v>4445186</v>
          </cell>
        </row>
        <row r="187">
          <cell r="A187">
            <v>1406251</v>
          </cell>
          <cell r="B187" t="str">
            <v>Miscel·neos - Moneda Nacional</v>
          </cell>
          <cell r="C187">
            <v>59664</v>
          </cell>
          <cell r="D187">
            <v>10211534.73</v>
          </cell>
          <cell r="E187">
            <v>5826012.7300000004</v>
          </cell>
          <cell r="F187">
            <v>4445186</v>
          </cell>
        </row>
        <row r="188">
          <cell r="A188">
            <v>140625101</v>
          </cell>
          <cell r="B188" t="str">
            <v>Seguros directos</v>
          </cell>
          <cell r="C188">
            <v>59664</v>
          </cell>
          <cell r="D188">
            <v>10211534.73</v>
          </cell>
          <cell r="E188">
            <v>5826012.7300000004</v>
          </cell>
          <cell r="F188">
            <v>4445186</v>
          </cell>
        </row>
        <row r="189">
          <cell r="A189">
            <v>1407</v>
          </cell>
          <cell r="B189" t="str">
            <v>PRIMAS DE FIANZAS</v>
          </cell>
          <cell r="C189">
            <v>129123.39</v>
          </cell>
          <cell r="D189">
            <v>2736678.49</v>
          </cell>
          <cell r="E189">
            <v>2761908.24</v>
          </cell>
          <cell r="F189">
            <v>103893.64</v>
          </cell>
        </row>
        <row r="190">
          <cell r="A190">
            <v>140702</v>
          </cell>
          <cell r="B190" t="str">
            <v>Garantía</v>
          </cell>
          <cell r="C190">
            <v>129123.39</v>
          </cell>
          <cell r="D190">
            <v>2736678.49</v>
          </cell>
          <cell r="E190">
            <v>2761908.24</v>
          </cell>
          <cell r="F190">
            <v>103893.64</v>
          </cell>
        </row>
        <row r="191">
          <cell r="A191">
            <v>1407021</v>
          </cell>
          <cell r="B191" t="str">
            <v>Garantía - Moneda Nacional</v>
          </cell>
          <cell r="C191">
            <v>129123.39</v>
          </cell>
          <cell r="D191">
            <v>2736678.49</v>
          </cell>
          <cell r="E191">
            <v>2761908.24</v>
          </cell>
          <cell r="F191">
            <v>103893.64</v>
          </cell>
        </row>
        <row r="192">
          <cell r="A192">
            <v>140702101</v>
          </cell>
          <cell r="B192" t="str">
            <v>Fianzas directas</v>
          </cell>
          <cell r="C192">
            <v>129123.39</v>
          </cell>
          <cell r="D192">
            <v>2736678.49</v>
          </cell>
          <cell r="E192">
            <v>2761908.24</v>
          </cell>
          <cell r="F192">
            <v>103893.64</v>
          </cell>
        </row>
        <row r="193">
          <cell r="A193">
            <v>1408</v>
          </cell>
          <cell r="B193" t="str">
            <v>PRIMAS VENCIDAS</v>
          </cell>
          <cell r="C193">
            <v>435314.9</v>
          </cell>
          <cell r="D193">
            <v>1648749.39</v>
          </cell>
          <cell r="E193">
            <v>1546705.19</v>
          </cell>
          <cell r="F193">
            <v>537359.1</v>
          </cell>
        </row>
        <row r="194">
          <cell r="A194">
            <v>14080</v>
          </cell>
          <cell r="B194" t="str">
            <v>De seguros de Vida</v>
          </cell>
          <cell r="C194">
            <v>435314.9</v>
          </cell>
          <cell r="D194">
            <v>1648749.39</v>
          </cell>
          <cell r="E194">
            <v>1546705.19</v>
          </cell>
          <cell r="F194">
            <v>537359.1</v>
          </cell>
        </row>
        <row r="195">
          <cell r="A195">
            <v>140804</v>
          </cell>
          <cell r="B195" t="str">
            <v>Incendio y Lineas liadas</v>
          </cell>
          <cell r="C195">
            <v>26531.01</v>
          </cell>
          <cell r="D195">
            <v>103681.53</v>
          </cell>
          <cell r="E195">
            <v>90183.11</v>
          </cell>
          <cell r="F195">
            <v>40029.43</v>
          </cell>
        </row>
        <row r="196">
          <cell r="A196">
            <v>1408041</v>
          </cell>
          <cell r="B196" t="str">
            <v>Incendio Y Lineas Aliadas - Moneda Nacional</v>
          </cell>
          <cell r="C196">
            <v>26531.01</v>
          </cell>
          <cell r="D196">
            <v>103681.53</v>
          </cell>
          <cell r="E196">
            <v>90183.11</v>
          </cell>
          <cell r="F196">
            <v>40029.43</v>
          </cell>
        </row>
        <row r="197">
          <cell r="A197">
            <v>140805</v>
          </cell>
          <cell r="B197" t="str">
            <v>Automotores</v>
          </cell>
          <cell r="C197">
            <v>58773.77</v>
          </cell>
          <cell r="D197">
            <v>205373</v>
          </cell>
          <cell r="E197">
            <v>186327.94</v>
          </cell>
          <cell r="F197">
            <v>77818.83</v>
          </cell>
        </row>
        <row r="198">
          <cell r="A198">
            <v>1408051</v>
          </cell>
          <cell r="B198" t="str">
            <v>Automotores - Moneda Nacional</v>
          </cell>
          <cell r="C198">
            <v>58773.77</v>
          </cell>
          <cell r="D198">
            <v>205373</v>
          </cell>
          <cell r="E198">
            <v>186327.94</v>
          </cell>
          <cell r="F198">
            <v>77818.83</v>
          </cell>
        </row>
        <row r="199">
          <cell r="A199">
            <v>140806</v>
          </cell>
          <cell r="B199" t="str">
            <v>OTROS SEGUROS GENERALES</v>
          </cell>
          <cell r="C199">
            <v>337966.98</v>
          </cell>
          <cell r="D199">
            <v>1043558.72</v>
          </cell>
          <cell r="E199">
            <v>1026644.12</v>
          </cell>
          <cell r="F199">
            <v>354881.58</v>
          </cell>
        </row>
        <row r="200">
          <cell r="A200">
            <v>1408061</v>
          </cell>
          <cell r="B200" t="str">
            <v>Otros Seguros Generales - Moneda Nacional</v>
          </cell>
          <cell r="C200">
            <v>337966.98</v>
          </cell>
          <cell r="D200">
            <v>1043558.72</v>
          </cell>
          <cell r="E200">
            <v>1026644.12</v>
          </cell>
          <cell r="F200">
            <v>354881.58</v>
          </cell>
        </row>
        <row r="201">
          <cell r="A201">
            <v>140806102</v>
          </cell>
          <cell r="B201" t="str">
            <v>Transporte Marítimo</v>
          </cell>
          <cell r="C201">
            <v>2512.33</v>
          </cell>
          <cell r="D201">
            <v>10693.9</v>
          </cell>
          <cell r="E201">
            <v>11595.24</v>
          </cell>
          <cell r="F201">
            <v>1610.99</v>
          </cell>
        </row>
        <row r="202">
          <cell r="A202">
            <v>140806104</v>
          </cell>
          <cell r="B202" t="str">
            <v>Transporte Terrestre</v>
          </cell>
          <cell r="C202">
            <v>983.29</v>
          </cell>
          <cell r="D202">
            <v>4492.75</v>
          </cell>
          <cell r="E202">
            <v>3642.11</v>
          </cell>
          <cell r="F202">
            <v>1833.93</v>
          </cell>
        </row>
        <row r="203">
          <cell r="A203">
            <v>140806106</v>
          </cell>
          <cell r="B203" t="str">
            <v>Aviación</v>
          </cell>
          <cell r="C203">
            <v>174260.85</v>
          </cell>
          <cell r="D203">
            <v>526127.35</v>
          </cell>
          <cell r="E203">
            <v>526127.35</v>
          </cell>
          <cell r="F203">
            <v>174260.85</v>
          </cell>
        </row>
        <row r="204">
          <cell r="A204">
            <v>140806107</v>
          </cell>
          <cell r="B204" t="str">
            <v>Robo Y Hurto</v>
          </cell>
          <cell r="C204">
            <v>227.84</v>
          </cell>
          <cell r="D204">
            <v>2411.94</v>
          </cell>
          <cell r="E204">
            <v>1065.98</v>
          </cell>
          <cell r="F204">
            <v>1573.8</v>
          </cell>
        </row>
        <row r="205">
          <cell r="A205">
            <v>140806108</v>
          </cell>
          <cell r="B205" t="str">
            <v>Fidelidad</v>
          </cell>
          <cell r="C205">
            <v>3149.02</v>
          </cell>
          <cell r="D205">
            <v>15236.31</v>
          </cell>
          <cell r="E205">
            <v>14826.34</v>
          </cell>
          <cell r="F205">
            <v>3558.99</v>
          </cell>
        </row>
        <row r="206">
          <cell r="A206">
            <v>140806110</v>
          </cell>
          <cell r="B206" t="str">
            <v>Todo Riesgo Contratistas</v>
          </cell>
          <cell r="C206">
            <v>42450.64</v>
          </cell>
          <cell r="D206">
            <v>167804.13</v>
          </cell>
          <cell r="E206">
            <v>144003.34</v>
          </cell>
          <cell r="F206">
            <v>66251.429999999993</v>
          </cell>
        </row>
        <row r="207">
          <cell r="A207">
            <v>140806111</v>
          </cell>
          <cell r="B207" t="str">
            <v>Seguro de Maquinaria a la Intemperie</v>
          </cell>
          <cell r="C207">
            <v>12776.85</v>
          </cell>
          <cell r="D207">
            <v>39766.32</v>
          </cell>
          <cell r="E207">
            <v>38536.559999999998</v>
          </cell>
          <cell r="F207">
            <v>14006.61</v>
          </cell>
        </row>
        <row r="208">
          <cell r="A208">
            <v>140806114</v>
          </cell>
          <cell r="B208" t="str">
            <v>Todo Riesgo Equipo Electronico</v>
          </cell>
          <cell r="C208">
            <v>1245.4100000000001</v>
          </cell>
          <cell r="D208">
            <v>2901.07</v>
          </cell>
          <cell r="E208">
            <v>3165.3</v>
          </cell>
          <cell r="F208">
            <v>981.18</v>
          </cell>
        </row>
        <row r="209">
          <cell r="A209">
            <v>140806115</v>
          </cell>
          <cell r="B209" t="str">
            <v>Calderos</v>
          </cell>
          <cell r="C209">
            <v>207.97</v>
          </cell>
          <cell r="D209">
            <v>596.25</v>
          </cell>
          <cell r="E209">
            <v>539.22</v>
          </cell>
          <cell r="F209">
            <v>265</v>
          </cell>
        </row>
        <row r="210">
          <cell r="A210">
            <v>140806118</v>
          </cell>
          <cell r="B210" t="str">
            <v>Responsabilidad Civil</v>
          </cell>
          <cell r="C210">
            <v>77076.009999999995</v>
          </cell>
          <cell r="D210">
            <v>222027.34</v>
          </cell>
          <cell r="E210">
            <v>211296.95</v>
          </cell>
          <cell r="F210">
            <v>87806.399999999994</v>
          </cell>
        </row>
        <row r="211">
          <cell r="A211">
            <v>140806122</v>
          </cell>
          <cell r="B211" t="str">
            <v>Domiciliarios</v>
          </cell>
          <cell r="C211">
            <v>476.77</v>
          </cell>
          <cell r="D211">
            <v>6301.36</v>
          </cell>
          <cell r="E211">
            <v>4045.73</v>
          </cell>
          <cell r="F211">
            <v>2732.4</v>
          </cell>
        </row>
        <row r="212">
          <cell r="A212">
            <v>140806125</v>
          </cell>
          <cell r="B212" t="str">
            <v>Miscelaneos</v>
          </cell>
          <cell r="C212">
            <v>22600</v>
          </cell>
          <cell r="D212">
            <v>45200</v>
          </cell>
          <cell r="E212">
            <v>67800</v>
          </cell>
          <cell r="F212">
            <v>0</v>
          </cell>
        </row>
        <row r="213">
          <cell r="A213">
            <v>140807</v>
          </cell>
          <cell r="B213" t="str">
            <v>FIANZAS</v>
          </cell>
          <cell r="C213">
            <v>12043.14</v>
          </cell>
          <cell r="D213">
            <v>296136.14</v>
          </cell>
          <cell r="E213">
            <v>243550.02</v>
          </cell>
          <cell r="F213">
            <v>64629.26</v>
          </cell>
        </row>
        <row r="214">
          <cell r="A214">
            <v>1408071</v>
          </cell>
          <cell r="B214" t="str">
            <v>Fianzas - Moneda Nacional</v>
          </cell>
          <cell r="C214">
            <v>12043.14</v>
          </cell>
          <cell r="D214">
            <v>296136.14</v>
          </cell>
          <cell r="E214">
            <v>243550.02</v>
          </cell>
          <cell r="F214">
            <v>64629.26</v>
          </cell>
        </row>
        <row r="215">
          <cell r="A215">
            <v>1499</v>
          </cell>
          <cell r="B215" t="str">
            <v>PROVISION POR PRIMAS POR COBRAR (CR)</v>
          </cell>
          <cell r="C215">
            <v>-273050.31</v>
          </cell>
          <cell r="D215">
            <v>46927.6</v>
          </cell>
          <cell r="E215">
            <v>110719.11</v>
          </cell>
          <cell r="F215">
            <v>-336841.82</v>
          </cell>
        </row>
        <row r="216">
          <cell r="A216">
            <v>149904</v>
          </cell>
          <cell r="B216" t="str">
            <v>INCENDIO Y LINEAS ALIADAS</v>
          </cell>
          <cell r="C216">
            <v>-20183.72</v>
          </cell>
          <cell r="D216">
            <v>380.57</v>
          </cell>
          <cell r="E216">
            <v>1925.14</v>
          </cell>
          <cell r="F216">
            <v>-21728.29</v>
          </cell>
        </row>
        <row r="217">
          <cell r="A217">
            <v>1499041</v>
          </cell>
          <cell r="B217" t="str">
            <v>Incendio Y Lineas Aliadas - moneda Nacional</v>
          </cell>
          <cell r="C217">
            <v>-20183.72</v>
          </cell>
          <cell r="D217">
            <v>380.57</v>
          </cell>
          <cell r="E217">
            <v>1925.14</v>
          </cell>
          <cell r="F217">
            <v>-21728.29</v>
          </cell>
        </row>
        <row r="218">
          <cell r="A218">
            <v>149905</v>
          </cell>
          <cell r="B218" t="str">
            <v>AUTOMOTORES</v>
          </cell>
          <cell r="C218">
            <v>-14218.41</v>
          </cell>
          <cell r="D218">
            <v>0</v>
          </cell>
          <cell r="E218">
            <v>35507.410000000003</v>
          </cell>
          <cell r="F218">
            <v>-49725.82</v>
          </cell>
        </row>
        <row r="219">
          <cell r="A219">
            <v>1499051</v>
          </cell>
          <cell r="B219" t="str">
            <v>Automotores - Moneda Nacional</v>
          </cell>
          <cell r="C219">
            <v>-14218.41</v>
          </cell>
          <cell r="D219">
            <v>0</v>
          </cell>
          <cell r="E219">
            <v>35507.410000000003</v>
          </cell>
          <cell r="F219">
            <v>-49725.82</v>
          </cell>
        </row>
        <row r="220">
          <cell r="A220">
            <v>149906</v>
          </cell>
          <cell r="B220" t="str">
            <v>OTROS SEGUROS GENERALES</v>
          </cell>
          <cell r="C220">
            <v>-236103.97</v>
          </cell>
          <cell r="D220">
            <v>38227.17</v>
          </cell>
          <cell r="E220">
            <v>64381.04</v>
          </cell>
          <cell r="F220">
            <v>-262257.84000000003</v>
          </cell>
        </row>
        <row r="221">
          <cell r="A221">
            <v>1499061</v>
          </cell>
          <cell r="B221" t="str">
            <v>Otros Seguros Generales - Moneda Nacional</v>
          </cell>
          <cell r="C221">
            <v>-236103.97</v>
          </cell>
          <cell r="D221">
            <v>38227.17</v>
          </cell>
          <cell r="E221">
            <v>64381.04</v>
          </cell>
          <cell r="F221">
            <v>-262257.84000000003</v>
          </cell>
        </row>
        <row r="222">
          <cell r="A222">
            <v>149907</v>
          </cell>
          <cell r="B222" t="str">
            <v>FIANZAS</v>
          </cell>
          <cell r="C222">
            <v>-2544.21</v>
          </cell>
          <cell r="D222">
            <v>8319.86</v>
          </cell>
          <cell r="E222">
            <v>8905.52</v>
          </cell>
          <cell r="F222">
            <v>-3129.87</v>
          </cell>
        </row>
        <row r="223">
          <cell r="A223">
            <v>1499071</v>
          </cell>
          <cell r="B223" t="str">
            <v>Fianzas - Moneda Nacional</v>
          </cell>
          <cell r="C223">
            <v>-2544.21</v>
          </cell>
          <cell r="D223">
            <v>8319.86</v>
          </cell>
          <cell r="E223">
            <v>8905.52</v>
          </cell>
          <cell r="F223">
            <v>-3129.87</v>
          </cell>
        </row>
        <row r="224">
          <cell r="A224">
            <v>16</v>
          </cell>
          <cell r="B224" t="str">
            <v>SOCIEDADES DEUDORAS DE SEGUROS Y FIANZAS</v>
          </cell>
          <cell r="C224">
            <v>869660.58</v>
          </cell>
          <cell r="D224">
            <v>1104095.28</v>
          </cell>
          <cell r="E224">
            <v>117693.75</v>
          </cell>
          <cell r="F224">
            <v>1856062.11</v>
          </cell>
        </row>
        <row r="225">
          <cell r="A225">
            <v>1601</v>
          </cell>
          <cell r="B225" t="str">
            <v>CUENTA CORRIENTE POR SEGUROS Y FIANZAS</v>
          </cell>
          <cell r="C225">
            <v>62269.88</v>
          </cell>
          <cell r="D225">
            <v>813314</v>
          </cell>
          <cell r="E225">
            <v>0</v>
          </cell>
          <cell r="F225">
            <v>875583.88</v>
          </cell>
        </row>
        <row r="226">
          <cell r="A226">
            <v>160101</v>
          </cell>
          <cell r="B226" t="str">
            <v>Con reaseguradas</v>
          </cell>
          <cell r="C226">
            <v>62269.88</v>
          </cell>
          <cell r="D226">
            <v>813314</v>
          </cell>
          <cell r="E226">
            <v>0</v>
          </cell>
          <cell r="F226">
            <v>875583.88</v>
          </cell>
        </row>
        <row r="227">
          <cell r="A227">
            <v>1601011</v>
          </cell>
          <cell r="B227" t="str">
            <v>Con reaseguradas - Moneda Nacional</v>
          </cell>
          <cell r="C227">
            <v>62269.88</v>
          </cell>
          <cell r="D227">
            <v>813314</v>
          </cell>
          <cell r="E227">
            <v>0</v>
          </cell>
          <cell r="F227">
            <v>875583.88</v>
          </cell>
        </row>
        <row r="228">
          <cell r="A228">
            <v>160101101</v>
          </cell>
          <cell r="B228" t="str">
            <v>Aseguradora Agrícola Comercial</v>
          </cell>
          <cell r="C228">
            <v>0</v>
          </cell>
          <cell r="D228">
            <v>812049.54</v>
          </cell>
          <cell r="E228">
            <v>0</v>
          </cell>
          <cell r="F228">
            <v>812049.54</v>
          </cell>
        </row>
        <row r="229">
          <cell r="A229">
            <v>160101103</v>
          </cell>
          <cell r="B229" t="str">
            <v>Aseguradora Suiza Salvadoreña</v>
          </cell>
          <cell r="C229">
            <v>9337.15</v>
          </cell>
          <cell r="D229">
            <v>0</v>
          </cell>
          <cell r="E229">
            <v>0</v>
          </cell>
          <cell r="F229">
            <v>9337.15</v>
          </cell>
        </row>
        <row r="230">
          <cell r="A230">
            <v>160101105</v>
          </cell>
          <cell r="B230" t="str">
            <v>Seguros e Inversiones SA</v>
          </cell>
          <cell r="C230">
            <v>38503.730000000003</v>
          </cell>
          <cell r="D230">
            <v>1264.46</v>
          </cell>
          <cell r="E230">
            <v>0</v>
          </cell>
          <cell r="F230">
            <v>39768.19</v>
          </cell>
        </row>
        <row r="231">
          <cell r="A231">
            <v>160101112</v>
          </cell>
          <cell r="B231" t="str">
            <v>La Central de Seguros y Fianzas</v>
          </cell>
          <cell r="C231">
            <v>350</v>
          </cell>
          <cell r="D231">
            <v>0</v>
          </cell>
          <cell r="E231">
            <v>0</v>
          </cell>
          <cell r="F231">
            <v>350</v>
          </cell>
        </row>
        <row r="232">
          <cell r="A232">
            <v>160101139</v>
          </cell>
          <cell r="B232" t="str">
            <v>Seguros Azul, S.A.</v>
          </cell>
          <cell r="C232">
            <v>14079</v>
          </cell>
          <cell r="D232">
            <v>0</v>
          </cell>
          <cell r="E232">
            <v>0</v>
          </cell>
          <cell r="F232">
            <v>14079</v>
          </cell>
        </row>
        <row r="233">
          <cell r="A233">
            <v>1603</v>
          </cell>
          <cell r="B233" t="str">
            <v>CUENTA CORRIENTE POR REASEGUROS Y REAFIANZAMIENTOS</v>
          </cell>
          <cell r="C233">
            <v>807390.7</v>
          </cell>
          <cell r="D233">
            <v>290781.28000000003</v>
          </cell>
          <cell r="E233">
            <v>117693.75</v>
          </cell>
          <cell r="F233">
            <v>980478.23</v>
          </cell>
        </row>
        <row r="234">
          <cell r="A234">
            <v>160301</v>
          </cell>
          <cell r="B234" t="str">
            <v>Con reaseguradoras</v>
          </cell>
          <cell r="C234">
            <v>807390.7</v>
          </cell>
          <cell r="D234">
            <v>290781.28000000003</v>
          </cell>
          <cell r="E234">
            <v>117693.75</v>
          </cell>
          <cell r="F234">
            <v>980478.23</v>
          </cell>
        </row>
        <row r="235">
          <cell r="A235">
            <v>1603011</v>
          </cell>
          <cell r="B235" t="str">
            <v>Con reaseguradoras - Moneda Nacional</v>
          </cell>
          <cell r="C235">
            <v>807390.7</v>
          </cell>
          <cell r="D235">
            <v>290781.28000000003</v>
          </cell>
          <cell r="E235">
            <v>117693.75</v>
          </cell>
          <cell r="F235">
            <v>980478.23</v>
          </cell>
        </row>
        <row r="236">
          <cell r="A236">
            <v>160301108</v>
          </cell>
          <cell r="B236" t="str">
            <v>Hannover Ruck SE (Vida y Salud)</v>
          </cell>
          <cell r="C236">
            <v>96121.94</v>
          </cell>
          <cell r="D236">
            <v>0</v>
          </cell>
          <cell r="E236">
            <v>0</v>
          </cell>
          <cell r="F236">
            <v>96121.94</v>
          </cell>
        </row>
        <row r="237">
          <cell r="A237">
            <v>160301120</v>
          </cell>
          <cell r="B237" t="str">
            <v>Hannover Ruck SE (Daños y Fianzas)</v>
          </cell>
          <cell r="C237">
            <v>685032.36</v>
          </cell>
          <cell r="D237">
            <v>0</v>
          </cell>
          <cell r="E237">
            <v>117693.75</v>
          </cell>
          <cell r="F237">
            <v>567338.61</v>
          </cell>
        </row>
        <row r="238">
          <cell r="A238">
            <v>160301143</v>
          </cell>
          <cell r="B238" t="str">
            <v>Reaseguradora Patria, S.A.</v>
          </cell>
          <cell r="C238">
            <v>0</v>
          </cell>
          <cell r="D238">
            <v>39386.25</v>
          </cell>
          <cell r="E238">
            <v>0</v>
          </cell>
          <cell r="F238">
            <v>39386.25</v>
          </cell>
        </row>
        <row r="239">
          <cell r="A239">
            <v>160301150</v>
          </cell>
          <cell r="B239" t="str">
            <v>Hannover Ruck SE (Daños y Fianzas)</v>
          </cell>
          <cell r="C239">
            <v>0</v>
          </cell>
          <cell r="D239">
            <v>127697.88</v>
          </cell>
          <cell r="E239">
            <v>0</v>
          </cell>
          <cell r="F239">
            <v>127697.88</v>
          </cell>
        </row>
        <row r="240">
          <cell r="A240">
            <v>160301152</v>
          </cell>
          <cell r="B240" t="str">
            <v>Navigators Insurance Company</v>
          </cell>
          <cell r="C240">
            <v>0</v>
          </cell>
          <cell r="D240">
            <v>18697.150000000001</v>
          </cell>
          <cell r="E240">
            <v>0</v>
          </cell>
          <cell r="F240">
            <v>18697.150000000001</v>
          </cell>
        </row>
        <row r="241">
          <cell r="A241">
            <v>160301153</v>
          </cell>
          <cell r="B241" t="str">
            <v>Con Reaseguradores</v>
          </cell>
          <cell r="C241">
            <v>0</v>
          </cell>
          <cell r="D241">
            <v>105000</v>
          </cell>
          <cell r="E241">
            <v>0</v>
          </cell>
          <cell r="F241">
            <v>105000</v>
          </cell>
        </row>
        <row r="242">
          <cell r="A242">
            <v>160301163</v>
          </cell>
          <cell r="B242" t="str">
            <v>Seguros Fedecredito, S.A.</v>
          </cell>
          <cell r="C242">
            <v>26236.400000000001</v>
          </cell>
          <cell r="D242">
            <v>0</v>
          </cell>
          <cell r="E242">
            <v>0</v>
          </cell>
          <cell r="F242">
            <v>26236.400000000001</v>
          </cell>
        </row>
        <row r="243">
          <cell r="A243">
            <v>18</v>
          </cell>
          <cell r="B243" t="str">
            <v>INMUEBLES, MOBILIARIO Y EQUIPO</v>
          </cell>
          <cell r="C243">
            <v>53080.69</v>
          </cell>
          <cell r="D243">
            <v>31791</v>
          </cell>
          <cell r="E243">
            <v>35331.1</v>
          </cell>
          <cell r="F243">
            <v>49540.59</v>
          </cell>
        </row>
        <row r="244">
          <cell r="A244">
            <v>1803</v>
          </cell>
          <cell r="B244" t="str">
            <v>MOBILIARIO Y EQUIPO</v>
          </cell>
          <cell r="C244">
            <v>220641.43</v>
          </cell>
          <cell r="D244">
            <v>31791</v>
          </cell>
          <cell r="E244">
            <v>0</v>
          </cell>
          <cell r="F244">
            <v>252432.43</v>
          </cell>
        </row>
        <row r="245">
          <cell r="A245">
            <v>180301</v>
          </cell>
          <cell r="B245" t="str">
            <v>Mobiliario de oficina</v>
          </cell>
          <cell r="C245">
            <v>46170.93</v>
          </cell>
          <cell r="D245">
            <v>31791</v>
          </cell>
          <cell r="E245">
            <v>0</v>
          </cell>
          <cell r="F245">
            <v>77961.929999999993</v>
          </cell>
        </row>
        <row r="246">
          <cell r="A246">
            <v>1803010</v>
          </cell>
          <cell r="B246" t="str">
            <v>Mobiliario de oficina</v>
          </cell>
          <cell r="C246">
            <v>46170.93</v>
          </cell>
          <cell r="D246">
            <v>31791</v>
          </cell>
          <cell r="E246">
            <v>0</v>
          </cell>
          <cell r="F246">
            <v>77961.929999999993</v>
          </cell>
        </row>
        <row r="247">
          <cell r="A247">
            <v>180303</v>
          </cell>
          <cell r="B247" t="str">
            <v>Equipos de computacion</v>
          </cell>
          <cell r="C247">
            <v>116063.92</v>
          </cell>
          <cell r="D247">
            <v>0</v>
          </cell>
          <cell r="E247">
            <v>0</v>
          </cell>
          <cell r="F247">
            <v>116063.92</v>
          </cell>
        </row>
        <row r="248">
          <cell r="A248">
            <v>1803030</v>
          </cell>
          <cell r="B248" t="str">
            <v>Equipos de computación</v>
          </cell>
          <cell r="C248">
            <v>116063.92</v>
          </cell>
          <cell r="D248">
            <v>0</v>
          </cell>
          <cell r="E248">
            <v>0</v>
          </cell>
          <cell r="F248">
            <v>116063.92</v>
          </cell>
        </row>
        <row r="249">
          <cell r="A249">
            <v>180309</v>
          </cell>
          <cell r="B249" t="str">
            <v>Otros mobiliarios y equipos</v>
          </cell>
          <cell r="C249">
            <v>58406.58</v>
          </cell>
          <cell r="D249">
            <v>0</v>
          </cell>
          <cell r="E249">
            <v>0</v>
          </cell>
          <cell r="F249">
            <v>58406.58</v>
          </cell>
        </row>
        <row r="250">
          <cell r="A250">
            <v>1803090</v>
          </cell>
          <cell r="B250" t="str">
            <v>Otros mobiliarios y equipos</v>
          </cell>
          <cell r="C250">
            <v>58406.58</v>
          </cell>
          <cell r="D250">
            <v>0</v>
          </cell>
          <cell r="E250">
            <v>0</v>
          </cell>
          <cell r="F250">
            <v>58406.58</v>
          </cell>
        </row>
        <row r="251">
          <cell r="A251">
            <v>1804</v>
          </cell>
          <cell r="B251" t="str">
            <v>EQUIPOS DE TRANSPORTE</v>
          </cell>
          <cell r="C251">
            <v>1238.94</v>
          </cell>
          <cell r="D251">
            <v>0</v>
          </cell>
          <cell r="E251">
            <v>0</v>
          </cell>
          <cell r="F251">
            <v>1238.94</v>
          </cell>
        </row>
        <row r="252">
          <cell r="A252">
            <v>180401</v>
          </cell>
          <cell r="B252" t="str">
            <v>EQUIPO DE TRANSPORTE</v>
          </cell>
          <cell r="C252">
            <v>1238.94</v>
          </cell>
          <cell r="D252">
            <v>0</v>
          </cell>
          <cell r="E252">
            <v>0</v>
          </cell>
          <cell r="F252">
            <v>1238.94</v>
          </cell>
        </row>
        <row r="253">
          <cell r="A253">
            <v>1804010</v>
          </cell>
          <cell r="B253" t="str">
            <v>VehÌculos</v>
          </cell>
          <cell r="C253">
            <v>1238.94</v>
          </cell>
          <cell r="D253">
            <v>0</v>
          </cell>
          <cell r="E253">
            <v>0</v>
          </cell>
          <cell r="F253">
            <v>1238.94</v>
          </cell>
        </row>
        <row r="254">
          <cell r="A254">
            <v>1899</v>
          </cell>
          <cell r="B254" t="str">
            <v>DEPRECIACION ACUMULADA DE INMUEBLES MOBILIARIO Y EQUIPO (Cr)</v>
          </cell>
          <cell r="C254">
            <v>-168799.68</v>
          </cell>
          <cell r="D254">
            <v>0</v>
          </cell>
          <cell r="E254">
            <v>35331.1</v>
          </cell>
          <cell r="F254">
            <v>-204130.78</v>
          </cell>
        </row>
        <row r="255">
          <cell r="A255">
            <v>189903</v>
          </cell>
          <cell r="B255" t="str">
            <v>De mobiliario y equipo</v>
          </cell>
          <cell r="C255">
            <v>-167560.74</v>
          </cell>
          <cell r="D255">
            <v>0</v>
          </cell>
          <cell r="E255">
            <v>35331.1</v>
          </cell>
          <cell r="F255">
            <v>-202891.84</v>
          </cell>
        </row>
        <row r="256">
          <cell r="A256">
            <v>1899030</v>
          </cell>
          <cell r="B256" t="str">
            <v>De mobiliario y equipo</v>
          </cell>
          <cell r="C256">
            <v>-167560.74</v>
          </cell>
          <cell r="D256">
            <v>0</v>
          </cell>
          <cell r="E256">
            <v>35331.1</v>
          </cell>
          <cell r="F256">
            <v>-202891.84</v>
          </cell>
        </row>
        <row r="257">
          <cell r="A257">
            <v>189904</v>
          </cell>
          <cell r="B257" t="str">
            <v>DE EQUIPOS DE TRANSPORTES</v>
          </cell>
          <cell r="C257">
            <v>-1238.94</v>
          </cell>
          <cell r="D257">
            <v>0</v>
          </cell>
          <cell r="E257">
            <v>0</v>
          </cell>
          <cell r="F257">
            <v>-1238.94</v>
          </cell>
        </row>
        <row r="258">
          <cell r="A258">
            <v>1899040</v>
          </cell>
          <cell r="B258" t="str">
            <v>De equipos de transporte</v>
          </cell>
          <cell r="C258">
            <v>-1238.94</v>
          </cell>
          <cell r="D258">
            <v>0</v>
          </cell>
          <cell r="E258">
            <v>0</v>
          </cell>
          <cell r="F258">
            <v>-1238.94</v>
          </cell>
        </row>
        <row r="259">
          <cell r="A259">
            <v>19</v>
          </cell>
          <cell r="B259" t="str">
            <v>OTROS ACTIVOS</v>
          </cell>
          <cell r="C259">
            <v>6054686.3200000003</v>
          </cell>
          <cell r="D259">
            <v>2817391.96</v>
          </cell>
          <cell r="E259">
            <v>2111196.11</v>
          </cell>
          <cell r="F259">
            <v>6760882.1699999999</v>
          </cell>
        </row>
        <row r="260">
          <cell r="A260">
            <v>1901</v>
          </cell>
          <cell r="B260" t="str">
            <v>PAGOS ANTICIPADOS Y CARGOS DIFERIDOS</v>
          </cell>
          <cell r="C260">
            <v>2967274.11</v>
          </cell>
          <cell r="D260">
            <v>1943970.76</v>
          </cell>
          <cell r="E260">
            <v>1912361.77</v>
          </cell>
          <cell r="F260">
            <v>2998883.1</v>
          </cell>
        </row>
        <row r="261">
          <cell r="A261">
            <v>190101</v>
          </cell>
          <cell r="B261" t="str">
            <v>Alquilereses pagados por anticipado</v>
          </cell>
          <cell r="C261">
            <v>36000</v>
          </cell>
          <cell r="D261">
            <v>7500</v>
          </cell>
          <cell r="E261">
            <v>3000</v>
          </cell>
          <cell r="F261">
            <v>40500</v>
          </cell>
        </row>
        <row r="262">
          <cell r="A262">
            <v>1901010</v>
          </cell>
          <cell r="B262" t="str">
            <v>Alquileres pagados por anticipado</v>
          </cell>
          <cell r="C262">
            <v>36000</v>
          </cell>
          <cell r="D262">
            <v>7500</v>
          </cell>
          <cell r="E262">
            <v>3000</v>
          </cell>
          <cell r="F262">
            <v>40500</v>
          </cell>
        </row>
        <row r="263">
          <cell r="A263">
            <v>190103</v>
          </cell>
          <cell r="B263" t="str">
            <v>Primas de reaseguros cedidos pagadas por anticipado</v>
          </cell>
          <cell r="C263">
            <v>1012108.14</v>
          </cell>
          <cell r="D263">
            <v>1776082.55</v>
          </cell>
          <cell r="E263">
            <v>1722268.83</v>
          </cell>
          <cell r="F263">
            <v>1065921.8600000001</v>
          </cell>
        </row>
        <row r="264">
          <cell r="A264">
            <v>1901030</v>
          </cell>
          <cell r="B264" t="str">
            <v>Primas de reaseguros cedidos pagadas por anticipado</v>
          </cell>
          <cell r="C264">
            <v>1012108.14</v>
          </cell>
          <cell r="D264">
            <v>1776082.55</v>
          </cell>
          <cell r="E264">
            <v>1722268.83</v>
          </cell>
          <cell r="F264">
            <v>1065921.8600000001</v>
          </cell>
        </row>
        <row r="265">
          <cell r="A265">
            <v>190103007</v>
          </cell>
          <cell r="B265" t="str">
            <v>Reafianzamiento cedido de pólizas polianuales</v>
          </cell>
          <cell r="C265">
            <v>557408.48</v>
          </cell>
          <cell r="D265">
            <v>1776082.55</v>
          </cell>
          <cell r="E265">
            <v>1295427.6000000001</v>
          </cell>
          <cell r="F265">
            <v>1038063.43</v>
          </cell>
        </row>
        <row r="266">
          <cell r="A266">
            <v>190103020</v>
          </cell>
          <cell r="B266" t="str">
            <v>Exceso de pérdida</v>
          </cell>
          <cell r="C266">
            <v>454699.66</v>
          </cell>
          <cell r="D266">
            <v>0</v>
          </cell>
          <cell r="E266">
            <v>426841.23</v>
          </cell>
          <cell r="F266">
            <v>27858.43</v>
          </cell>
        </row>
        <row r="267">
          <cell r="A267">
            <v>190105</v>
          </cell>
          <cell r="B267" t="str">
            <v>Utiles de oficina y papelerÌa pagados por anticipado</v>
          </cell>
          <cell r="C267">
            <v>3489.08</v>
          </cell>
          <cell r="D267">
            <v>3042.17</v>
          </cell>
          <cell r="E267">
            <v>2881.16</v>
          </cell>
          <cell r="F267">
            <v>3650.09</v>
          </cell>
        </row>
        <row r="268">
          <cell r="A268">
            <v>1901050</v>
          </cell>
          <cell r="B268" t="str">
            <v>Utiles de oficina y papelerÌa pagados por anticipado</v>
          </cell>
          <cell r="C268">
            <v>3489.08</v>
          </cell>
          <cell r="D268">
            <v>3042.17</v>
          </cell>
          <cell r="E268">
            <v>2881.16</v>
          </cell>
          <cell r="F268">
            <v>3650.09</v>
          </cell>
        </row>
        <row r="269">
          <cell r="A269">
            <v>190109</v>
          </cell>
          <cell r="B269" t="str">
            <v>Diversos</v>
          </cell>
          <cell r="C269">
            <v>1915676.89</v>
          </cell>
          <cell r="D269">
            <v>157346.04</v>
          </cell>
          <cell r="E269">
            <v>184211.78</v>
          </cell>
          <cell r="F269">
            <v>1888811.15</v>
          </cell>
        </row>
        <row r="270">
          <cell r="A270">
            <v>1901090</v>
          </cell>
          <cell r="B270" t="str">
            <v>Diversos</v>
          </cell>
          <cell r="C270">
            <v>1915676.89</v>
          </cell>
          <cell r="D270">
            <v>157346.04</v>
          </cell>
          <cell r="E270">
            <v>184211.78</v>
          </cell>
          <cell r="F270">
            <v>1888811.15</v>
          </cell>
        </row>
        <row r="271">
          <cell r="A271">
            <v>190109001</v>
          </cell>
          <cell r="B271" t="str">
            <v>Suscripicion, Contribuciones y membresías</v>
          </cell>
          <cell r="C271">
            <v>4165.93</v>
          </cell>
          <cell r="D271">
            <v>0</v>
          </cell>
          <cell r="E271">
            <v>4165.92</v>
          </cell>
          <cell r="F271">
            <v>0.01</v>
          </cell>
        </row>
        <row r="272">
          <cell r="A272">
            <v>190109002</v>
          </cell>
          <cell r="B272" t="str">
            <v>Impuestos diferidos</v>
          </cell>
          <cell r="C272">
            <v>43684.21</v>
          </cell>
          <cell r="D272">
            <v>0</v>
          </cell>
          <cell r="E272">
            <v>0</v>
          </cell>
          <cell r="F272">
            <v>43684.21</v>
          </cell>
        </row>
        <row r="273">
          <cell r="A273">
            <v>190109004</v>
          </cell>
          <cell r="B273" t="str">
            <v>Comisiones sobre primas de pols polianuales</v>
          </cell>
          <cell r="C273">
            <v>54365.9</v>
          </cell>
          <cell r="D273">
            <v>37991.040000000001</v>
          </cell>
          <cell r="E273">
            <v>20022.419999999998</v>
          </cell>
          <cell r="F273">
            <v>72334.52</v>
          </cell>
        </row>
        <row r="274">
          <cell r="A274">
            <v>19010900406</v>
          </cell>
          <cell r="B274" t="str">
            <v>De otros seguros generales</v>
          </cell>
          <cell r="C274">
            <v>77.14</v>
          </cell>
          <cell r="D274">
            <v>5553.48</v>
          </cell>
          <cell r="E274">
            <v>2895.3</v>
          </cell>
          <cell r="F274">
            <v>2735.32</v>
          </cell>
        </row>
        <row r="275">
          <cell r="A275">
            <v>19010900407</v>
          </cell>
          <cell r="B275" t="str">
            <v>Fianzas</v>
          </cell>
          <cell r="C275">
            <v>54288.76</v>
          </cell>
          <cell r="D275">
            <v>32437.56</v>
          </cell>
          <cell r="E275">
            <v>17127.12</v>
          </cell>
          <cell r="F275">
            <v>69599.199999999997</v>
          </cell>
        </row>
        <row r="276">
          <cell r="A276">
            <v>190109006</v>
          </cell>
          <cell r="B276" t="str">
            <v>Seguros pedientes de amortizar</v>
          </cell>
          <cell r="C276">
            <v>34069.660000000003</v>
          </cell>
          <cell r="D276">
            <v>0</v>
          </cell>
          <cell r="E276">
            <v>0</v>
          </cell>
          <cell r="F276">
            <v>34069.660000000003</v>
          </cell>
        </row>
        <row r="277">
          <cell r="A277">
            <v>190109008</v>
          </cell>
          <cell r="B277" t="str">
            <v>Servidores para nuevo sistema informático</v>
          </cell>
          <cell r="C277">
            <v>81950.2</v>
          </cell>
          <cell r="D277">
            <v>0</v>
          </cell>
          <cell r="E277">
            <v>0</v>
          </cell>
          <cell r="F277">
            <v>81950.2</v>
          </cell>
        </row>
        <row r="278">
          <cell r="A278">
            <v>190109012</v>
          </cell>
          <cell r="B278" t="str">
            <v>Retención renta definitiva a reaseguradores</v>
          </cell>
          <cell r="C278">
            <v>77123.56</v>
          </cell>
          <cell r="D278">
            <v>0</v>
          </cell>
          <cell r="E278">
            <v>0</v>
          </cell>
          <cell r="F278">
            <v>77123.56</v>
          </cell>
        </row>
        <row r="279">
          <cell r="A279">
            <v>19010901207</v>
          </cell>
          <cell r="B279" t="str">
            <v>Hannover Ruck SE (Daños y Fianzas)</v>
          </cell>
          <cell r="C279">
            <v>54355.47</v>
          </cell>
          <cell r="D279">
            <v>0</v>
          </cell>
          <cell r="E279">
            <v>0</v>
          </cell>
          <cell r="F279">
            <v>54355.47</v>
          </cell>
        </row>
        <row r="280">
          <cell r="A280">
            <v>19010901208</v>
          </cell>
          <cell r="B280" t="str">
            <v>Hannover Ruck SE (Vida y Salud)</v>
          </cell>
          <cell r="C280">
            <v>22551.9</v>
          </cell>
          <cell r="D280">
            <v>0</v>
          </cell>
          <cell r="E280">
            <v>0</v>
          </cell>
          <cell r="F280">
            <v>22551.9</v>
          </cell>
        </row>
        <row r="281">
          <cell r="A281">
            <v>19010901249</v>
          </cell>
          <cell r="B281" t="str">
            <v>Intermediarios de reaseguro BRG, S.A</v>
          </cell>
          <cell r="C281">
            <v>216.19</v>
          </cell>
          <cell r="D281">
            <v>0</v>
          </cell>
          <cell r="E281">
            <v>0</v>
          </cell>
          <cell r="F281">
            <v>216.19</v>
          </cell>
        </row>
        <row r="282">
          <cell r="A282">
            <v>190109013</v>
          </cell>
          <cell r="B282" t="str">
            <v>Mobiliario y Equipo pagado por anticipado</v>
          </cell>
          <cell r="C282">
            <v>160023.44</v>
          </cell>
          <cell r="D282">
            <v>0</v>
          </cell>
          <cell r="E282">
            <v>160023.44</v>
          </cell>
          <cell r="F282">
            <v>0</v>
          </cell>
        </row>
        <row r="283">
          <cell r="A283">
            <v>190109014</v>
          </cell>
          <cell r="B283" t="str">
            <v>Sistema informatico SISE 3G</v>
          </cell>
          <cell r="C283">
            <v>1460293.99</v>
          </cell>
          <cell r="D283">
            <v>119355</v>
          </cell>
          <cell r="E283">
            <v>0</v>
          </cell>
          <cell r="F283">
            <v>1579648.99</v>
          </cell>
        </row>
        <row r="284">
          <cell r="A284">
            <v>1902</v>
          </cell>
          <cell r="B284" t="str">
            <v>CUENTAS POR COBRAR DIVERSAS</v>
          </cell>
          <cell r="C284">
            <v>2720866.03</v>
          </cell>
          <cell r="D284">
            <v>292084.18</v>
          </cell>
          <cell r="E284">
            <v>105768.5</v>
          </cell>
          <cell r="F284">
            <v>2907181.71</v>
          </cell>
        </row>
        <row r="285">
          <cell r="A285">
            <v>190201</v>
          </cell>
          <cell r="B285" t="str">
            <v>Depósitos en garantía</v>
          </cell>
          <cell r="C285">
            <v>6901.64</v>
          </cell>
          <cell r="D285">
            <v>0</v>
          </cell>
          <cell r="E285">
            <v>0</v>
          </cell>
          <cell r="F285">
            <v>6901.64</v>
          </cell>
        </row>
        <row r="286">
          <cell r="A286">
            <v>1902010</v>
          </cell>
          <cell r="B286" t="str">
            <v>Depósitos en garantía</v>
          </cell>
          <cell r="C286">
            <v>6901.64</v>
          </cell>
          <cell r="D286">
            <v>0</v>
          </cell>
          <cell r="E286">
            <v>0</v>
          </cell>
          <cell r="F286">
            <v>6901.64</v>
          </cell>
        </row>
        <row r="287">
          <cell r="A287">
            <v>190201003</v>
          </cell>
          <cell r="B287" t="str">
            <v>Otros</v>
          </cell>
          <cell r="C287">
            <v>6901.64</v>
          </cell>
          <cell r="D287">
            <v>0</v>
          </cell>
          <cell r="E287">
            <v>0</v>
          </cell>
          <cell r="F287">
            <v>6901.64</v>
          </cell>
        </row>
        <row r="288">
          <cell r="A288">
            <v>190205</v>
          </cell>
          <cell r="B288" t="str">
            <v>Anticipos de comisiones a intermediarios y agentes</v>
          </cell>
          <cell r="C288">
            <v>1153.1199999999999</v>
          </cell>
          <cell r="D288">
            <v>0</v>
          </cell>
          <cell r="E288">
            <v>0</v>
          </cell>
          <cell r="F288">
            <v>1153.1199999999999</v>
          </cell>
        </row>
        <row r="289">
          <cell r="A289">
            <v>1902050</v>
          </cell>
          <cell r="B289" t="str">
            <v>Anticipos de comisiones a intermediarios y agentes</v>
          </cell>
          <cell r="C289">
            <v>1153.1199999999999</v>
          </cell>
          <cell r="D289">
            <v>0</v>
          </cell>
          <cell r="E289">
            <v>0</v>
          </cell>
          <cell r="F289">
            <v>1153.1199999999999</v>
          </cell>
        </row>
        <row r="290">
          <cell r="A290">
            <v>190205004</v>
          </cell>
          <cell r="B290" t="str">
            <v>Anticipo de comisiones a corredores</v>
          </cell>
          <cell r="C290">
            <v>1153.1199999999999</v>
          </cell>
          <cell r="D290">
            <v>0</v>
          </cell>
          <cell r="E290">
            <v>0</v>
          </cell>
          <cell r="F290">
            <v>1153.1199999999999</v>
          </cell>
        </row>
        <row r="291">
          <cell r="A291">
            <v>190206</v>
          </cell>
          <cell r="B291" t="str">
            <v>Adelantos por cuenta de asegurados</v>
          </cell>
          <cell r="C291">
            <v>1.1100000000000001</v>
          </cell>
          <cell r="D291">
            <v>0</v>
          </cell>
          <cell r="E291">
            <v>0</v>
          </cell>
          <cell r="F291">
            <v>1.1100000000000001</v>
          </cell>
        </row>
        <row r="292">
          <cell r="A292">
            <v>1902060</v>
          </cell>
          <cell r="B292" t="str">
            <v>Adelantos por cuenta de asegurados</v>
          </cell>
          <cell r="C292">
            <v>1.1100000000000001</v>
          </cell>
          <cell r="D292">
            <v>0</v>
          </cell>
          <cell r="E292">
            <v>0</v>
          </cell>
          <cell r="F292">
            <v>1.1100000000000001</v>
          </cell>
        </row>
        <row r="293">
          <cell r="A293">
            <v>190206005</v>
          </cell>
          <cell r="B293" t="str">
            <v>Diversos</v>
          </cell>
          <cell r="C293">
            <v>1.1100000000000001</v>
          </cell>
          <cell r="D293">
            <v>0</v>
          </cell>
          <cell r="E293">
            <v>0</v>
          </cell>
          <cell r="F293">
            <v>1.1100000000000001</v>
          </cell>
        </row>
        <row r="294">
          <cell r="A294">
            <v>190209</v>
          </cell>
          <cell r="B294" t="str">
            <v>Otras</v>
          </cell>
          <cell r="C294">
            <v>2712810.16</v>
          </cell>
          <cell r="D294">
            <v>292084.18</v>
          </cell>
          <cell r="E294">
            <v>105768.5</v>
          </cell>
          <cell r="F294">
            <v>2899125.84</v>
          </cell>
        </row>
        <row r="295">
          <cell r="A295">
            <v>1902090</v>
          </cell>
          <cell r="B295" t="str">
            <v>Diversas</v>
          </cell>
          <cell r="C295">
            <v>2712810.16</v>
          </cell>
          <cell r="D295">
            <v>292084.18</v>
          </cell>
          <cell r="E295">
            <v>105768.5</v>
          </cell>
          <cell r="F295">
            <v>2899125.84</v>
          </cell>
        </row>
        <row r="296">
          <cell r="A296">
            <v>190209001</v>
          </cell>
          <cell r="B296" t="str">
            <v>Coaseguros y deducibles</v>
          </cell>
          <cell r="C296">
            <v>4816.42</v>
          </cell>
          <cell r="D296">
            <v>0</v>
          </cell>
          <cell r="E296">
            <v>150</v>
          </cell>
          <cell r="F296">
            <v>4666.42</v>
          </cell>
        </row>
        <row r="297">
          <cell r="A297">
            <v>19020900101</v>
          </cell>
          <cell r="B297" t="str">
            <v>Seguros del Pacífico</v>
          </cell>
          <cell r="C297">
            <v>399.59</v>
          </cell>
          <cell r="D297">
            <v>0</v>
          </cell>
          <cell r="E297">
            <v>150</v>
          </cell>
          <cell r="F297">
            <v>249.59</v>
          </cell>
        </row>
        <row r="298">
          <cell r="A298">
            <v>19020900107</v>
          </cell>
          <cell r="B298" t="str">
            <v>Fosep</v>
          </cell>
          <cell r="C298">
            <v>567</v>
          </cell>
          <cell r="D298">
            <v>0</v>
          </cell>
          <cell r="E298">
            <v>0</v>
          </cell>
          <cell r="F298">
            <v>567</v>
          </cell>
        </row>
        <row r="299">
          <cell r="A299">
            <v>19020900111</v>
          </cell>
          <cell r="B299" t="str">
            <v>Hilanderías de Exportación</v>
          </cell>
          <cell r="C299">
            <v>104.09</v>
          </cell>
          <cell r="D299">
            <v>0</v>
          </cell>
          <cell r="E299">
            <v>0</v>
          </cell>
          <cell r="F299">
            <v>104.09</v>
          </cell>
        </row>
        <row r="300">
          <cell r="A300">
            <v>19020900112</v>
          </cell>
          <cell r="B300" t="str">
            <v>Hoteles y Desarrollos SA</v>
          </cell>
          <cell r="C300">
            <v>410.21</v>
          </cell>
          <cell r="D300">
            <v>0</v>
          </cell>
          <cell r="E300">
            <v>0</v>
          </cell>
          <cell r="F300">
            <v>410.21</v>
          </cell>
        </row>
        <row r="301">
          <cell r="A301">
            <v>19020900133</v>
          </cell>
          <cell r="B301" t="str">
            <v>superintendencia del sistema Financiero</v>
          </cell>
          <cell r="C301">
            <v>3335.53</v>
          </cell>
          <cell r="D301">
            <v>0</v>
          </cell>
          <cell r="E301">
            <v>0</v>
          </cell>
          <cell r="F301">
            <v>3335.53</v>
          </cell>
        </row>
        <row r="302">
          <cell r="A302">
            <v>190209004</v>
          </cell>
          <cell r="B302" t="str">
            <v>Asuntos pendientes</v>
          </cell>
          <cell r="C302">
            <v>1024.1300000000001</v>
          </cell>
          <cell r="D302">
            <v>120119.43</v>
          </cell>
          <cell r="E302">
            <v>43613.65</v>
          </cell>
          <cell r="F302">
            <v>77529.91</v>
          </cell>
        </row>
        <row r="303">
          <cell r="A303">
            <v>19020900403</v>
          </cell>
          <cell r="B303" t="str">
            <v>Cheques devueltos</v>
          </cell>
          <cell r="C303">
            <v>0</v>
          </cell>
          <cell r="D303">
            <v>40149.910000000003</v>
          </cell>
          <cell r="E303">
            <v>0</v>
          </cell>
          <cell r="F303">
            <v>40149.910000000003</v>
          </cell>
        </row>
        <row r="304">
          <cell r="A304">
            <v>19020900405</v>
          </cell>
          <cell r="B304" t="str">
            <v>Diversos</v>
          </cell>
          <cell r="C304">
            <v>1024.1300000000001</v>
          </cell>
          <cell r="D304">
            <v>79969.52</v>
          </cell>
          <cell r="E304">
            <v>43613.65</v>
          </cell>
          <cell r="F304">
            <v>37380</v>
          </cell>
        </row>
        <row r="305">
          <cell r="A305">
            <v>190209005</v>
          </cell>
          <cell r="B305" t="str">
            <v>Deudores varios</v>
          </cell>
          <cell r="C305">
            <v>201965.82</v>
          </cell>
          <cell r="D305">
            <v>464.98</v>
          </cell>
          <cell r="E305">
            <v>21838.65</v>
          </cell>
          <cell r="F305">
            <v>180592.15</v>
          </cell>
        </row>
        <row r="306">
          <cell r="A306">
            <v>19020900501</v>
          </cell>
          <cell r="B306" t="str">
            <v>Otros</v>
          </cell>
          <cell r="C306">
            <v>540.74</v>
          </cell>
          <cell r="D306">
            <v>464.98</v>
          </cell>
          <cell r="E306">
            <v>386.6</v>
          </cell>
          <cell r="F306">
            <v>619.12</v>
          </cell>
        </row>
        <row r="307">
          <cell r="A307">
            <v>19020900502</v>
          </cell>
          <cell r="B307" t="str">
            <v>Corporacion TS,S.A de C.V</v>
          </cell>
          <cell r="C307">
            <v>201425.08</v>
          </cell>
          <cell r="D307">
            <v>0</v>
          </cell>
          <cell r="E307">
            <v>21452.05</v>
          </cell>
          <cell r="F307">
            <v>179973.03</v>
          </cell>
        </row>
        <row r="308">
          <cell r="A308">
            <v>190209009</v>
          </cell>
          <cell r="B308" t="str">
            <v>Otros</v>
          </cell>
          <cell r="C308">
            <v>2505003.79</v>
          </cell>
          <cell r="D308">
            <v>171499.77</v>
          </cell>
          <cell r="E308">
            <v>40166.199999999997</v>
          </cell>
          <cell r="F308">
            <v>2636337.36</v>
          </cell>
        </row>
        <row r="309">
          <cell r="A309">
            <v>19020900906</v>
          </cell>
          <cell r="B309" t="str">
            <v>Diversos</v>
          </cell>
          <cell r="C309">
            <v>64.05</v>
          </cell>
          <cell r="D309">
            <v>131527.44</v>
          </cell>
          <cell r="E309">
            <v>0</v>
          </cell>
          <cell r="F309">
            <v>131591.49</v>
          </cell>
        </row>
        <row r="310">
          <cell r="A310">
            <v>19020900915</v>
          </cell>
          <cell r="B310" t="str">
            <v>Inversiones con Valores de Contragarantia</v>
          </cell>
          <cell r="C310">
            <v>2504939.7400000002</v>
          </cell>
          <cell r="D310">
            <v>39972.33</v>
          </cell>
          <cell r="E310">
            <v>40166.199999999997</v>
          </cell>
          <cell r="F310">
            <v>2504745.87</v>
          </cell>
        </row>
        <row r="311">
          <cell r="A311">
            <v>1902090091501</v>
          </cell>
          <cell r="B311" t="str">
            <v>Capital invertido</v>
          </cell>
          <cell r="C311">
            <v>2500000</v>
          </cell>
          <cell r="D311">
            <v>0</v>
          </cell>
          <cell r="E311">
            <v>0</v>
          </cell>
          <cell r="F311">
            <v>2500000</v>
          </cell>
        </row>
        <row r="312">
          <cell r="A312">
            <v>1902090091502</v>
          </cell>
          <cell r="B312" t="str">
            <v>Intereses por inversiones</v>
          </cell>
          <cell r="C312">
            <v>4939.74</v>
          </cell>
          <cell r="D312">
            <v>39972.33</v>
          </cell>
          <cell r="E312">
            <v>40166.199999999997</v>
          </cell>
          <cell r="F312">
            <v>4745.87</v>
          </cell>
        </row>
        <row r="313">
          <cell r="A313">
            <v>1903</v>
          </cell>
          <cell r="B313" t="str">
            <v>IMPUESTO SOBRE LA RENTA POR LIQUIDAR</v>
          </cell>
          <cell r="C313">
            <v>0</v>
          </cell>
          <cell r="D313">
            <v>282288.98</v>
          </cell>
          <cell r="E313">
            <v>927.33</v>
          </cell>
          <cell r="F313">
            <v>281361.65000000002</v>
          </cell>
        </row>
        <row r="314">
          <cell r="A314">
            <v>190301</v>
          </cell>
          <cell r="B314" t="str">
            <v>Pago a cuenta</v>
          </cell>
          <cell r="C314">
            <v>0</v>
          </cell>
          <cell r="D314">
            <v>253244.63</v>
          </cell>
          <cell r="E314">
            <v>0</v>
          </cell>
          <cell r="F314">
            <v>253244.63</v>
          </cell>
        </row>
        <row r="315">
          <cell r="A315">
            <v>1903010</v>
          </cell>
          <cell r="B315" t="str">
            <v>Pago a cuenta</v>
          </cell>
          <cell r="C315">
            <v>0</v>
          </cell>
          <cell r="D315">
            <v>253244.63</v>
          </cell>
          <cell r="E315">
            <v>0</v>
          </cell>
          <cell r="F315">
            <v>253244.63</v>
          </cell>
        </row>
        <row r="316">
          <cell r="A316">
            <v>190301006</v>
          </cell>
          <cell r="B316" t="str">
            <v>Pago a cuenta - Año Actual</v>
          </cell>
          <cell r="C316">
            <v>0</v>
          </cell>
          <cell r="D316">
            <v>253244.63</v>
          </cell>
          <cell r="E316">
            <v>0</v>
          </cell>
          <cell r="F316">
            <v>253244.63</v>
          </cell>
        </row>
        <row r="317">
          <cell r="A317">
            <v>190302</v>
          </cell>
          <cell r="B317" t="str">
            <v>Impuesto Retenido</v>
          </cell>
          <cell r="C317">
            <v>0</v>
          </cell>
          <cell r="D317">
            <v>29044.35</v>
          </cell>
          <cell r="E317">
            <v>927.33</v>
          </cell>
          <cell r="F317">
            <v>28117.02</v>
          </cell>
        </row>
        <row r="318">
          <cell r="A318">
            <v>1903020</v>
          </cell>
          <cell r="B318" t="str">
            <v>Impuesto retenido</v>
          </cell>
          <cell r="C318">
            <v>0</v>
          </cell>
          <cell r="D318">
            <v>29044.35</v>
          </cell>
          <cell r="E318">
            <v>927.33</v>
          </cell>
          <cell r="F318">
            <v>28117.02</v>
          </cell>
        </row>
        <row r="319">
          <cell r="A319">
            <v>190302008</v>
          </cell>
          <cell r="B319" t="str">
            <v>Banco Agrícola</v>
          </cell>
          <cell r="C319">
            <v>0</v>
          </cell>
          <cell r="D319">
            <v>263.73</v>
          </cell>
          <cell r="E319">
            <v>0</v>
          </cell>
          <cell r="F319">
            <v>263.73</v>
          </cell>
        </row>
        <row r="320">
          <cell r="A320">
            <v>190302010</v>
          </cell>
          <cell r="B320" t="str">
            <v>Banco de América Central</v>
          </cell>
          <cell r="C320">
            <v>0</v>
          </cell>
          <cell r="D320">
            <v>4697.8999999999996</v>
          </cell>
          <cell r="E320">
            <v>0</v>
          </cell>
          <cell r="F320">
            <v>4697.8999999999996</v>
          </cell>
        </row>
        <row r="321">
          <cell r="A321">
            <v>190302013</v>
          </cell>
          <cell r="B321" t="str">
            <v>Sociedad de Ahorro y Crédito Apoyo Integral SA</v>
          </cell>
          <cell r="C321">
            <v>0</v>
          </cell>
          <cell r="D321">
            <v>1713.17</v>
          </cell>
          <cell r="E321">
            <v>0</v>
          </cell>
          <cell r="F321">
            <v>1713.17</v>
          </cell>
        </row>
        <row r="322">
          <cell r="A322">
            <v>190302014</v>
          </cell>
          <cell r="B322" t="str">
            <v>Credicomer</v>
          </cell>
          <cell r="C322">
            <v>0</v>
          </cell>
          <cell r="D322">
            <v>639.30999999999995</v>
          </cell>
          <cell r="E322">
            <v>0</v>
          </cell>
          <cell r="F322">
            <v>639.30999999999995</v>
          </cell>
        </row>
        <row r="323">
          <cell r="A323">
            <v>190302018</v>
          </cell>
          <cell r="B323" t="str">
            <v>Banco Azul, S.A.</v>
          </cell>
          <cell r="C323">
            <v>0</v>
          </cell>
          <cell r="D323">
            <v>1689.59</v>
          </cell>
          <cell r="E323">
            <v>0</v>
          </cell>
          <cell r="F323">
            <v>1689.59</v>
          </cell>
        </row>
        <row r="324">
          <cell r="A324">
            <v>190302019</v>
          </cell>
          <cell r="B324" t="str">
            <v>Atlantida Securities S.A. de C.V.</v>
          </cell>
          <cell r="C324">
            <v>0</v>
          </cell>
          <cell r="D324">
            <v>11565.23</v>
          </cell>
          <cell r="E324">
            <v>927.33</v>
          </cell>
          <cell r="F324">
            <v>10637.9</v>
          </cell>
        </row>
        <row r="325">
          <cell r="A325">
            <v>190302020</v>
          </cell>
          <cell r="B325" t="str">
            <v>Sociedad de Ahorro y Crédito Multimoney, .S.A. de. C.V.</v>
          </cell>
          <cell r="C325">
            <v>0</v>
          </cell>
          <cell r="D325">
            <v>400.41</v>
          </cell>
          <cell r="E325">
            <v>0</v>
          </cell>
          <cell r="F325">
            <v>400.41</v>
          </cell>
        </row>
        <row r="326">
          <cell r="A326">
            <v>190302021</v>
          </cell>
          <cell r="B326" t="str">
            <v>Banco Industrial El Salvador, S.A.</v>
          </cell>
          <cell r="C326">
            <v>0</v>
          </cell>
          <cell r="D326">
            <v>831.84</v>
          </cell>
          <cell r="E326">
            <v>0</v>
          </cell>
          <cell r="F326">
            <v>831.84</v>
          </cell>
        </row>
        <row r="327">
          <cell r="A327">
            <v>190302022</v>
          </cell>
          <cell r="B327" t="str">
            <v>Banco Atlantida</v>
          </cell>
          <cell r="C327">
            <v>0</v>
          </cell>
          <cell r="D327">
            <v>6119.27</v>
          </cell>
          <cell r="E327">
            <v>0</v>
          </cell>
          <cell r="F327">
            <v>6119.27</v>
          </cell>
        </row>
        <row r="328">
          <cell r="A328">
            <v>190302023</v>
          </cell>
          <cell r="B328" t="str">
            <v>Mi Banco</v>
          </cell>
          <cell r="C328">
            <v>0</v>
          </cell>
          <cell r="D328">
            <v>517.73</v>
          </cell>
          <cell r="E328">
            <v>0</v>
          </cell>
          <cell r="F328">
            <v>517.73</v>
          </cell>
        </row>
        <row r="329">
          <cell r="A329">
            <v>190302024</v>
          </cell>
          <cell r="B329" t="str">
            <v>Banco Davivienda, S.A.</v>
          </cell>
          <cell r="C329">
            <v>0</v>
          </cell>
          <cell r="D329">
            <v>606.16999999999996</v>
          </cell>
          <cell r="E329">
            <v>0</v>
          </cell>
          <cell r="F329">
            <v>606.16999999999996</v>
          </cell>
        </row>
        <row r="330">
          <cell r="A330">
            <v>1904</v>
          </cell>
          <cell r="B330" t="str">
            <v>CREDITO FISCAL - IVA</v>
          </cell>
          <cell r="C330">
            <v>13414.47</v>
          </cell>
          <cell r="D330">
            <v>241386.84</v>
          </cell>
          <cell r="E330">
            <v>92138.51</v>
          </cell>
          <cell r="F330">
            <v>162662.79999999999</v>
          </cell>
        </row>
        <row r="331">
          <cell r="A331">
            <v>190401</v>
          </cell>
          <cell r="B331" t="str">
            <v>Crédito fiscal - IVA</v>
          </cell>
          <cell r="C331">
            <v>13414.47</v>
          </cell>
          <cell r="D331">
            <v>241386.84</v>
          </cell>
          <cell r="E331">
            <v>92138.51</v>
          </cell>
          <cell r="F331">
            <v>162662.79999999999</v>
          </cell>
        </row>
        <row r="332">
          <cell r="A332">
            <v>1904010</v>
          </cell>
          <cell r="B332" t="str">
            <v>Crédito fiscal - IVA</v>
          </cell>
          <cell r="C332">
            <v>13414.47</v>
          </cell>
          <cell r="D332">
            <v>241386.84</v>
          </cell>
          <cell r="E332">
            <v>92138.51</v>
          </cell>
          <cell r="F332">
            <v>162662.79999999999</v>
          </cell>
        </row>
        <row r="333">
          <cell r="A333">
            <v>190401001</v>
          </cell>
          <cell r="B333" t="str">
            <v>Crédito fiscal - IVA</v>
          </cell>
          <cell r="C333">
            <v>0</v>
          </cell>
          <cell r="D333">
            <v>105768.36</v>
          </cell>
          <cell r="E333">
            <v>68615.89</v>
          </cell>
          <cell r="F333">
            <v>37152.47</v>
          </cell>
        </row>
        <row r="334">
          <cell r="A334">
            <v>190401002</v>
          </cell>
          <cell r="B334" t="str">
            <v>Anticipo A Cuenta - IVA Crédito fiscal</v>
          </cell>
          <cell r="C334">
            <v>0</v>
          </cell>
          <cell r="D334">
            <v>1263.5899999999999</v>
          </cell>
          <cell r="E334">
            <v>1263.4000000000001</v>
          </cell>
          <cell r="F334">
            <v>0.19</v>
          </cell>
        </row>
        <row r="335">
          <cell r="A335">
            <v>190401003</v>
          </cell>
          <cell r="B335" t="str">
            <v>Anticipo a cta IVA 1% - Factura</v>
          </cell>
          <cell r="C335">
            <v>0</v>
          </cell>
          <cell r="D335">
            <v>707.78</v>
          </cell>
          <cell r="E335">
            <v>707.78</v>
          </cell>
          <cell r="F335">
            <v>0</v>
          </cell>
        </row>
        <row r="336">
          <cell r="A336">
            <v>190401006</v>
          </cell>
          <cell r="B336" t="str">
            <v>Iva crédito fiscal - Remanente</v>
          </cell>
          <cell r="C336">
            <v>13414.47</v>
          </cell>
          <cell r="D336">
            <v>133647.10999999999</v>
          </cell>
          <cell r="E336">
            <v>21551.439999999999</v>
          </cell>
          <cell r="F336">
            <v>125510.14</v>
          </cell>
        </row>
        <row r="337">
          <cell r="A337">
            <v>1905</v>
          </cell>
          <cell r="B337" t="str">
            <v>ACTIVOS EXTRAORDINARIOS</v>
          </cell>
          <cell r="C337">
            <v>353131.71</v>
          </cell>
          <cell r="D337">
            <v>57661.2</v>
          </cell>
          <cell r="E337">
            <v>0</v>
          </cell>
          <cell r="F337">
            <v>410792.91</v>
          </cell>
        </row>
        <row r="338">
          <cell r="A338">
            <v>190503</v>
          </cell>
          <cell r="B338" t="str">
            <v>Inmuebles recibidos en pago</v>
          </cell>
          <cell r="C338">
            <v>353131.71</v>
          </cell>
          <cell r="D338">
            <v>57661.2</v>
          </cell>
          <cell r="E338">
            <v>0</v>
          </cell>
          <cell r="F338">
            <v>410792.91</v>
          </cell>
        </row>
        <row r="339">
          <cell r="A339">
            <v>1905030</v>
          </cell>
          <cell r="B339" t="str">
            <v>Inmuebles recibidos en pago</v>
          </cell>
          <cell r="C339">
            <v>353131.71</v>
          </cell>
          <cell r="D339">
            <v>57661.2</v>
          </cell>
          <cell r="E339">
            <v>0</v>
          </cell>
          <cell r="F339">
            <v>410792.91</v>
          </cell>
        </row>
        <row r="340">
          <cell r="A340">
            <v>2</v>
          </cell>
          <cell r="B340" t="str">
            <v>PASIVO</v>
          </cell>
          <cell r="C340">
            <v>-13589482.76</v>
          </cell>
          <cell r="D340">
            <v>10341089.050000001</v>
          </cell>
          <cell r="E340">
            <v>16252824.4</v>
          </cell>
          <cell r="F340">
            <v>-19501218.109999999</v>
          </cell>
        </row>
        <row r="341">
          <cell r="A341">
            <v>21</v>
          </cell>
          <cell r="B341" t="str">
            <v>OBLIGACIONES CON ASEGURADOS</v>
          </cell>
          <cell r="C341">
            <v>-47164.99</v>
          </cell>
          <cell r="D341">
            <v>1469963.74</v>
          </cell>
          <cell r="E341">
            <v>1470564.19</v>
          </cell>
          <cell r="F341">
            <v>-47765.440000000002</v>
          </cell>
        </row>
        <row r="342">
          <cell r="A342">
            <v>2101</v>
          </cell>
          <cell r="B342" t="str">
            <v>OBLIGACIONES POR SINIESTROS</v>
          </cell>
          <cell r="C342">
            <v>-9899.9</v>
          </cell>
          <cell r="D342">
            <v>31438.1</v>
          </cell>
          <cell r="E342">
            <v>31438.1</v>
          </cell>
          <cell r="F342">
            <v>-9899.9</v>
          </cell>
        </row>
        <row r="343">
          <cell r="A343">
            <v>210101</v>
          </cell>
          <cell r="B343" t="str">
            <v>De seguros de vida</v>
          </cell>
          <cell r="C343">
            <v>-5421.02</v>
          </cell>
          <cell r="D343">
            <v>0</v>
          </cell>
          <cell r="E343">
            <v>0</v>
          </cell>
          <cell r="F343">
            <v>-5421.02</v>
          </cell>
        </row>
        <row r="344">
          <cell r="A344">
            <v>2101011</v>
          </cell>
          <cell r="B344" t="str">
            <v>Moneda nacional</v>
          </cell>
          <cell r="C344">
            <v>-5421.02</v>
          </cell>
          <cell r="D344">
            <v>0</v>
          </cell>
          <cell r="E344">
            <v>0</v>
          </cell>
          <cell r="F344">
            <v>-5421.02</v>
          </cell>
        </row>
        <row r="345">
          <cell r="A345">
            <v>210103</v>
          </cell>
          <cell r="B345" t="str">
            <v>De seguros de accidentes y enfermedades</v>
          </cell>
          <cell r="C345">
            <v>-4478.88</v>
          </cell>
          <cell r="D345">
            <v>0</v>
          </cell>
          <cell r="E345">
            <v>0</v>
          </cell>
          <cell r="F345">
            <v>-4478.88</v>
          </cell>
        </row>
        <row r="346">
          <cell r="A346">
            <v>2101031</v>
          </cell>
          <cell r="B346" t="str">
            <v>Moneda nacional</v>
          </cell>
          <cell r="C346">
            <v>-4478.88</v>
          </cell>
          <cell r="D346">
            <v>0</v>
          </cell>
          <cell r="E346">
            <v>0</v>
          </cell>
          <cell r="F346">
            <v>-4478.88</v>
          </cell>
        </row>
        <row r="347">
          <cell r="A347">
            <v>210105</v>
          </cell>
          <cell r="B347" t="str">
            <v>De seguros de automotores</v>
          </cell>
          <cell r="C347">
            <v>0</v>
          </cell>
          <cell r="D347">
            <v>31438.1</v>
          </cell>
          <cell r="E347">
            <v>31438.1</v>
          </cell>
          <cell r="F347">
            <v>0</v>
          </cell>
        </row>
        <row r="348">
          <cell r="A348">
            <v>2101051</v>
          </cell>
          <cell r="B348" t="str">
            <v>Moneda nacional</v>
          </cell>
          <cell r="C348">
            <v>0</v>
          </cell>
          <cell r="D348">
            <v>31438.1</v>
          </cell>
          <cell r="E348">
            <v>31438.1</v>
          </cell>
          <cell r="F348">
            <v>0</v>
          </cell>
        </row>
        <row r="349">
          <cell r="A349">
            <v>2102</v>
          </cell>
          <cell r="B349" t="str">
            <v>DEPOSITOS POR OPERACIONES DE SEGURO</v>
          </cell>
          <cell r="C349">
            <v>-37265.089999999997</v>
          </cell>
          <cell r="D349">
            <v>1438525.64</v>
          </cell>
          <cell r="E349">
            <v>1439126.09</v>
          </cell>
          <cell r="F349">
            <v>-37865.54</v>
          </cell>
        </row>
        <row r="350">
          <cell r="A350">
            <v>210201</v>
          </cell>
          <cell r="B350" t="str">
            <v>DepÛsitos para primas de seguros</v>
          </cell>
          <cell r="C350">
            <v>-31061.62</v>
          </cell>
          <cell r="D350">
            <v>1231914.22</v>
          </cell>
          <cell r="E350">
            <v>1233139.43</v>
          </cell>
          <cell r="F350">
            <v>-32286.83</v>
          </cell>
        </row>
        <row r="351">
          <cell r="A351">
            <v>2102011</v>
          </cell>
          <cell r="B351" t="str">
            <v>Moneda nacional</v>
          </cell>
          <cell r="C351">
            <v>-31061.62</v>
          </cell>
          <cell r="D351">
            <v>1231914.22</v>
          </cell>
          <cell r="E351">
            <v>1233139.43</v>
          </cell>
          <cell r="F351">
            <v>-32286.83</v>
          </cell>
        </row>
        <row r="352">
          <cell r="A352">
            <v>210201101</v>
          </cell>
          <cell r="B352" t="str">
            <v>Vida</v>
          </cell>
          <cell r="C352">
            <v>-1109.3800000000001</v>
          </cell>
          <cell r="D352">
            <v>0</v>
          </cell>
          <cell r="E352">
            <v>0</v>
          </cell>
          <cell r="F352">
            <v>-1109.3800000000001</v>
          </cell>
        </row>
        <row r="353">
          <cell r="A353">
            <v>210201103</v>
          </cell>
          <cell r="B353" t="str">
            <v>ACCIDENTES Y ENFERMEDAD</v>
          </cell>
          <cell r="C353">
            <v>-730.45</v>
          </cell>
          <cell r="D353">
            <v>0</v>
          </cell>
          <cell r="E353">
            <v>0</v>
          </cell>
          <cell r="F353">
            <v>-730.45</v>
          </cell>
        </row>
        <row r="354">
          <cell r="A354">
            <v>210201104</v>
          </cell>
          <cell r="B354" t="str">
            <v>INCENDIO Y LINEAS ALIADAS</v>
          </cell>
          <cell r="C354">
            <v>-1932.45</v>
          </cell>
          <cell r="D354">
            <v>9315.25</v>
          </cell>
          <cell r="E354">
            <v>9437.6</v>
          </cell>
          <cell r="F354">
            <v>-2054.8000000000002</v>
          </cell>
        </row>
        <row r="355">
          <cell r="A355">
            <v>210201105</v>
          </cell>
          <cell r="B355" t="str">
            <v>AUTOMOTORES</v>
          </cell>
          <cell r="C355">
            <v>-5543.27</v>
          </cell>
          <cell r="D355">
            <v>3001.1</v>
          </cell>
          <cell r="E355">
            <v>4354.93</v>
          </cell>
          <cell r="F355">
            <v>-6897.1</v>
          </cell>
        </row>
        <row r="356">
          <cell r="A356">
            <v>210201106</v>
          </cell>
          <cell r="B356" t="str">
            <v>OTROS SEGUROS GENERALES</v>
          </cell>
          <cell r="C356">
            <v>-21746.07</v>
          </cell>
          <cell r="D356">
            <v>1219597.8700000001</v>
          </cell>
          <cell r="E356">
            <v>1219346.8999999999</v>
          </cell>
          <cell r="F356">
            <v>-21495.1</v>
          </cell>
        </row>
        <row r="357">
          <cell r="A357">
            <v>210202</v>
          </cell>
          <cell r="B357" t="str">
            <v>DepÛsitos para primas de fianzas</v>
          </cell>
          <cell r="C357">
            <v>-6203.47</v>
          </cell>
          <cell r="D357">
            <v>206611.42</v>
          </cell>
          <cell r="E357">
            <v>205986.66</v>
          </cell>
          <cell r="F357">
            <v>-5578.71</v>
          </cell>
        </row>
        <row r="358">
          <cell r="A358">
            <v>2102021</v>
          </cell>
          <cell r="B358" t="str">
            <v>Moneda nacional</v>
          </cell>
          <cell r="C358">
            <v>-6203.47</v>
          </cell>
          <cell r="D358">
            <v>206611.42</v>
          </cell>
          <cell r="E358">
            <v>205986.66</v>
          </cell>
          <cell r="F358">
            <v>-5578.71</v>
          </cell>
        </row>
        <row r="359">
          <cell r="A359">
            <v>210202107</v>
          </cell>
          <cell r="B359" t="str">
            <v>FIANZAS GARANTIA</v>
          </cell>
          <cell r="C359">
            <v>-6203.47</v>
          </cell>
          <cell r="D359">
            <v>206611.42</v>
          </cell>
          <cell r="E359">
            <v>205986.66</v>
          </cell>
          <cell r="F359">
            <v>-5578.71</v>
          </cell>
        </row>
        <row r="360">
          <cell r="A360">
            <v>22</v>
          </cell>
          <cell r="B360" t="str">
            <v>RESERVAS TECNICAS Y CONTINGENCIAL DE FIANZAS</v>
          </cell>
          <cell r="C360">
            <v>-2854673.54</v>
          </cell>
          <cell r="D360">
            <v>1457535.4</v>
          </cell>
          <cell r="E360">
            <v>2524108.65</v>
          </cell>
          <cell r="F360">
            <v>-3921246.79</v>
          </cell>
        </row>
        <row r="361">
          <cell r="A361">
            <v>2201</v>
          </cell>
          <cell r="B361" t="str">
            <v>RESERVAS TECNICAS DE SEGUROS DE VIDA</v>
          </cell>
          <cell r="C361">
            <v>-968.26</v>
          </cell>
          <cell r="D361">
            <v>1837.76</v>
          </cell>
          <cell r="E361">
            <v>869.5</v>
          </cell>
          <cell r="F361">
            <v>0</v>
          </cell>
        </row>
        <row r="362">
          <cell r="A362">
            <v>220102</v>
          </cell>
          <cell r="B362" t="str">
            <v>De riesgo en curso de vida individual de corto plazo</v>
          </cell>
          <cell r="C362">
            <v>-127.77</v>
          </cell>
          <cell r="D362">
            <v>363.27</v>
          </cell>
          <cell r="E362">
            <v>235.5</v>
          </cell>
          <cell r="F362">
            <v>0</v>
          </cell>
        </row>
        <row r="363">
          <cell r="A363">
            <v>2201021</v>
          </cell>
          <cell r="B363" t="str">
            <v>Moneda nacional</v>
          </cell>
          <cell r="C363">
            <v>-127.77</v>
          </cell>
          <cell r="D363">
            <v>363.27</v>
          </cell>
          <cell r="E363">
            <v>235.5</v>
          </cell>
          <cell r="F363">
            <v>0</v>
          </cell>
        </row>
        <row r="364">
          <cell r="A364">
            <v>220102101</v>
          </cell>
          <cell r="B364" t="str">
            <v>Seguros directos</v>
          </cell>
          <cell r="C364">
            <v>-127.77</v>
          </cell>
          <cell r="D364">
            <v>363.27</v>
          </cell>
          <cell r="E364">
            <v>235.5</v>
          </cell>
          <cell r="F364">
            <v>0</v>
          </cell>
        </row>
        <row r="365">
          <cell r="A365">
            <v>220103</v>
          </cell>
          <cell r="B365" t="str">
            <v>De riesgo en curso de vida colectivo</v>
          </cell>
          <cell r="C365">
            <v>-840.49</v>
          </cell>
          <cell r="D365">
            <v>1474.49</v>
          </cell>
          <cell r="E365">
            <v>634</v>
          </cell>
          <cell r="F365">
            <v>0</v>
          </cell>
        </row>
        <row r="366">
          <cell r="A366">
            <v>2201031</v>
          </cell>
          <cell r="B366" t="str">
            <v>Moneda nacional</v>
          </cell>
          <cell r="C366">
            <v>-840.49</v>
          </cell>
          <cell r="D366">
            <v>1474.49</v>
          </cell>
          <cell r="E366">
            <v>634</v>
          </cell>
          <cell r="F366">
            <v>0</v>
          </cell>
        </row>
        <row r="367">
          <cell r="A367">
            <v>220103101</v>
          </cell>
          <cell r="B367" t="str">
            <v>Seguros directos</v>
          </cell>
          <cell r="C367">
            <v>-840.49</v>
          </cell>
          <cell r="D367">
            <v>1474.49</v>
          </cell>
          <cell r="E367">
            <v>634</v>
          </cell>
          <cell r="F367">
            <v>0</v>
          </cell>
        </row>
        <row r="368">
          <cell r="A368">
            <v>2203</v>
          </cell>
          <cell r="B368" t="str">
            <v>RESERVAS POR RIESGOS EN CURSO DE ACCIDENTES Y  ENFERMEDAD</v>
          </cell>
          <cell r="C368">
            <v>-1046.92</v>
          </cell>
          <cell r="D368">
            <v>8794.64</v>
          </cell>
          <cell r="E368">
            <v>7747.73</v>
          </cell>
          <cell r="F368">
            <v>-0.01</v>
          </cell>
        </row>
        <row r="369">
          <cell r="A369">
            <v>220301</v>
          </cell>
          <cell r="B369" t="str">
            <v>Salud y hospitalizaciÛn</v>
          </cell>
          <cell r="C369">
            <v>-1046.92</v>
          </cell>
          <cell r="D369">
            <v>8757.2099999999991</v>
          </cell>
          <cell r="E369">
            <v>7710.29</v>
          </cell>
          <cell r="F369">
            <v>0</v>
          </cell>
        </row>
        <row r="370">
          <cell r="A370">
            <v>2203011</v>
          </cell>
          <cell r="B370" t="str">
            <v>Moneda nacional</v>
          </cell>
          <cell r="C370">
            <v>-1046.92</v>
          </cell>
          <cell r="D370">
            <v>8757.2099999999991</v>
          </cell>
          <cell r="E370">
            <v>7710.29</v>
          </cell>
          <cell r="F370">
            <v>0</v>
          </cell>
        </row>
        <row r="371">
          <cell r="A371">
            <v>220301101</v>
          </cell>
          <cell r="B371" t="str">
            <v>Seguros directos</v>
          </cell>
          <cell r="C371">
            <v>-1046.92</v>
          </cell>
          <cell r="D371">
            <v>8757.2099999999991</v>
          </cell>
          <cell r="E371">
            <v>7710.29</v>
          </cell>
          <cell r="F371">
            <v>0</v>
          </cell>
        </row>
        <row r="372">
          <cell r="A372">
            <v>220302</v>
          </cell>
          <cell r="B372" t="str">
            <v>Accidentes personales</v>
          </cell>
          <cell r="C372">
            <v>0</v>
          </cell>
          <cell r="D372">
            <v>37.43</v>
          </cell>
          <cell r="E372">
            <v>37.44</v>
          </cell>
          <cell r="F372">
            <v>-0.01</v>
          </cell>
        </row>
        <row r="373">
          <cell r="A373">
            <v>2203021</v>
          </cell>
          <cell r="B373" t="str">
            <v>Moneda nacional</v>
          </cell>
          <cell r="C373">
            <v>0</v>
          </cell>
          <cell r="D373">
            <v>37.43</v>
          </cell>
          <cell r="E373">
            <v>37.44</v>
          </cell>
          <cell r="F373">
            <v>-0.01</v>
          </cell>
        </row>
        <row r="374">
          <cell r="A374">
            <v>220302101</v>
          </cell>
          <cell r="B374" t="str">
            <v>Seguros directos</v>
          </cell>
          <cell r="C374">
            <v>0</v>
          </cell>
          <cell r="D374">
            <v>37.43</v>
          </cell>
          <cell r="E374">
            <v>37.44</v>
          </cell>
          <cell r="F374">
            <v>-0.01</v>
          </cell>
        </row>
        <row r="375">
          <cell r="A375">
            <v>2204</v>
          </cell>
          <cell r="B375" t="str">
            <v>RESERVAS POR RIESGOS EN CURSO DE INCENDIO Y LINEAS</v>
          </cell>
          <cell r="C375">
            <v>-688599.67</v>
          </cell>
          <cell r="D375">
            <v>414750.92</v>
          </cell>
          <cell r="E375">
            <v>779083.08</v>
          </cell>
          <cell r="F375">
            <v>-1052931.83</v>
          </cell>
        </row>
        <row r="376">
          <cell r="A376">
            <v>220401</v>
          </cell>
          <cell r="B376" t="str">
            <v>Incendios</v>
          </cell>
          <cell r="C376">
            <v>-334702.46000000002</v>
          </cell>
          <cell r="D376">
            <v>204290.23</v>
          </cell>
          <cell r="E376">
            <v>388322.41</v>
          </cell>
          <cell r="F376">
            <v>-518734.64</v>
          </cell>
        </row>
        <row r="377">
          <cell r="A377">
            <v>2204011</v>
          </cell>
          <cell r="B377" t="str">
            <v>Moneda nacional</v>
          </cell>
          <cell r="C377">
            <v>-334702.46000000002</v>
          </cell>
          <cell r="D377">
            <v>204290.23</v>
          </cell>
          <cell r="E377">
            <v>388322.41</v>
          </cell>
          <cell r="F377">
            <v>-518734.64</v>
          </cell>
        </row>
        <row r="378">
          <cell r="A378">
            <v>220401101</v>
          </cell>
          <cell r="B378" t="str">
            <v>Seguros directos</v>
          </cell>
          <cell r="C378">
            <v>-297551.67</v>
          </cell>
          <cell r="D378">
            <v>143479.29</v>
          </cell>
          <cell r="E378">
            <v>115947.46</v>
          </cell>
          <cell r="F378">
            <v>-270019.84000000003</v>
          </cell>
        </row>
        <row r="379">
          <cell r="A379">
            <v>220401102</v>
          </cell>
          <cell r="B379" t="str">
            <v>Reaseguros tomados</v>
          </cell>
          <cell r="C379">
            <v>-37150.79</v>
          </cell>
          <cell r="D379">
            <v>60810.94</v>
          </cell>
          <cell r="E379">
            <v>272374.95</v>
          </cell>
          <cell r="F379">
            <v>-248714.8</v>
          </cell>
        </row>
        <row r="380">
          <cell r="A380">
            <v>220402</v>
          </cell>
          <cell r="B380" t="str">
            <v>LÌneas aliadas</v>
          </cell>
          <cell r="C380">
            <v>-353897.21</v>
          </cell>
          <cell r="D380">
            <v>210460.69</v>
          </cell>
          <cell r="E380">
            <v>390760.67</v>
          </cell>
          <cell r="F380">
            <v>-534197.18999999994</v>
          </cell>
        </row>
        <row r="381">
          <cell r="A381">
            <v>2204021</v>
          </cell>
          <cell r="B381" t="str">
            <v>Moneda nacional</v>
          </cell>
          <cell r="C381">
            <v>-353897.21</v>
          </cell>
          <cell r="D381">
            <v>210460.69</v>
          </cell>
          <cell r="E381">
            <v>390760.67</v>
          </cell>
          <cell r="F381">
            <v>-534197.18999999994</v>
          </cell>
        </row>
        <row r="382">
          <cell r="A382">
            <v>220402101</v>
          </cell>
          <cell r="B382" t="str">
            <v>Seguros directos</v>
          </cell>
          <cell r="C382">
            <v>-316746.40999999997</v>
          </cell>
          <cell r="D382">
            <v>149649.74</v>
          </cell>
          <cell r="E382">
            <v>118385.72</v>
          </cell>
          <cell r="F382">
            <v>-285482.39</v>
          </cell>
        </row>
        <row r="383">
          <cell r="A383">
            <v>220402102</v>
          </cell>
          <cell r="B383" t="str">
            <v>Reaseguros tomados</v>
          </cell>
          <cell r="C383">
            <v>-37150.800000000003</v>
          </cell>
          <cell r="D383">
            <v>60810.95</v>
          </cell>
          <cell r="E383">
            <v>272374.95</v>
          </cell>
          <cell r="F383">
            <v>-248714.8</v>
          </cell>
        </row>
        <row r="384">
          <cell r="A384">
            <v>2205</v>
          </cell>
          <cell r="B384" t="str">
            <v>RESERVAS POR RIESGOS EN CURSO DE AUTOMOTORES</v>
          </cell>
          <cell r="C384">
            <v>-297500.59999999998</v>
          </cell>
          <cell r="D384">
            <v>131647.03</v>
          </cell>
          <cell r="E384">
            <v>83079.399999999994</v>
          </cell>
          <cell r="F384">
            <v>-248932.97</v>
          </cell>
        </row>
        <row r="385">
          <cell r="A385">
            <v>220501</v>
          </cell>
          <cell r="B385" t="str">
            <v>Automotores</v>
          </cell>
          <cell r="C385">
            <v>-297500.59999999998</v>
          </cell>
          <cell r="D385">
            <v>131647.03</v>
          </cell>
          <cell r="E385">
            <v>83079.399999999994</v>
          </cell>
          <cell r="F385">
            <v>-248932.97</v>
          </cell>
        </row>
        <row r="386">
          <cell r="A386">
            <v>2205011</v>
          </cell>
          <cell r="B386" t="str">
            <v>Moneda nacional</v>
          </cell>
          <cell r="C386">
            <v>-297500.59999999998</v>
          </cell>
          <cell r="D386">
            <v>131647.03</v>
          </cell>
          <cell r="E386">
            <v>83079.399999999994</v>
          </cell>
          <cell r="F386">
            <v>-248932.97</v>
          </cell>
        </row>
        <row r="387">
          <cell r="A387">
            <v>220501101</v>
          </cell>
          <cell r="B387" t="str">
            <v>Seguros directos</v>
          </cell>
          <cell r="C387">
            <v>-297500.59999999998</v>
          </cell>
          <cell r="D387">
            <v>131647.03</v>
          </cell>
          <cell r="E387">
            <v>83079.399999999994</v>
          </cell>
          <cell r="F387">
            <v>-248932.97</v>
          </cell>
        </row>
        <row r="388">
          <cell r="A388">
            <v>2206</v>
          </cell>
          <cell r="B388" t="str">
            <v>RESERVAS POR RIESGOS EN CURSO DE OTROS SEGUROS GENERALES</v>
          </cell>
          <cell r="C388">
            <v>-346679.07</v>
          </cell>
          <cell r="D388">
            <v>198739.25</v>
          </cell>
          <cell r="E388">
            <v>342835.20000000001</v>
          </cell>
          <cell r="F388">
            <v>-490775.02</v>
          </cell>
        </row>
        <row r="389">
          <cell r="A389">
            <v>220601</v>
          </cell>
          <cell r="B389" t="str">
            <v>Rotura de Cristales</v>
          </cell>
          <cell r="C389">
            <v>-47.02</v>
          </cell>
          <cell r="D389">
            <v>75.52</v>
          </cell>
          <cell r="E389">
            <v>276.01</v>
          </cell>
          <cell r="F389">
            <v>-247.51</v>
          </cell>
        </row>
        <row r="390">
          <cell r="A390">
            <v>2206011</v>
          </cell>
          <cell r="B390" t="str">
            <v>Moneda nacional</v>
          </cell>
          <cell r="C390">
            <v>-47.02</v>
          </cell>
          <cell r="D390">
            <v>75.52</v>
          </cell>
          <cell r="E390">
            <v>276.01</v>
          </cell>
          <cell r="F390">
            <v>-247.51</v>
          </cell>
        </row>
        <row r="391">
          <cell r="A391">
            <v>220601101</v>
          </cell>
          <cell r="B391" t="str">
            <v>Seguros directos</v>
          </cell>
          <cell r="C391">
            <v>-47.02</v>
          </cell>
          <cell r="D391">
            <v>75.52</v>
          </cell>
          <cell r="E391">
            <v>276.01</v>
          </cell>
          <cell r="F391">
            <v>-247.51</v>
          </cell>
        </row>
        <row r="392">
          <cell r="A392">
            <v>220602</v>
          </cell>
          <cell r="B392" t="str">
            <v>Transporte marÌtimo</v>
          </cell>
          <cell r="C392">
            <v>0</v>
          </cell>
          <cell r="D392">
            <v>2496.16</v>
          </cell>
          <cell r="E392">
            <v>12204.55</v>
          </cell>
          <cell r="F392">
            <v>-9708.39</v>
          </cell>
        </row>
        <row r="393">
          <cell r="A393">
            <v>2206021</v>
          </cell>
          <cell r="B393" t="str">
            <v>Moneda nacional</v>
          </cell>
          <cell r="C393">
            <v>0</v>
          </cell>
          <cell r="D393">
            <v>2496.16</v>
          </cell>
          <cell r="E393">
            <v>12204.55</v>
          </cell>
          <cell r="F393">
            <v>-9708.39</v>
          </cell>
        </row>
        <row r="394">
          <cell r="A394">
            <v>220602101</v>
          </cell>
          <cell r="B394" t="str">
            <v>Seguros directos</v>
          </cell>
          <cell r="C394">
            <v>0</v>
          </cell>
          <cell r="D394">
            <v>2461.69</v>
          </cell>
          <cell r="E394">
            <v>12072.42</v>
          </cell>
          <cell r="F394">
            <v>-9610.73</v>
          </cell>
        </row>
        <row r="395">
          <cell r="A395">
            <v>220602102</v>
          </cell>
          <cell r="B395" t="str">
            <v>Reaseguros tomados</v>
          </cell>
          <cell r="C395">
            <v>0</v>
          </cell>
          <cell r="D395">
            <v>34.47</v>
          </cell>
          <cell r="E395">
            <v>132.13</v>
          </cell>
          <cell r="F395">
            <v>-97.66</v>
          </cell>
        </row>
        <row r="396">
          <cell r="A396">
            <v>220603</v>
          </cell>
          <cell r="B396" t="str">
            <v>Transporte aÈreo</v>
          </cell>
          <cell r="C396">
            <v>0</v>
          </cell>
          <cell r="D396">
            <v>183.66</v>
          </cell>
          <cell r="E396">
            <v>768.14</v>
          </cell>
          <cell r="F396">
            <v>-584.48</v>
          </cell>
        </row>
        <row r="397">
          <cell r="A397">
            <v>2206031</v>
          </cell>
          <cell r="B397" t="str">
            <v>Moneda nacional</v>
          </cell>
          <cell r="C397">
            <v>0</v>
          </cell>
          <cell r="D397">
            <v>183.66</v>
          </cell>
          <cell r="E397">
            <v>768.14</v>
          </cell>
          <cell r="F397">
            <v>-584.48</v>
          </cell>
        </row>
        <row r="398">
          <cell r="A398">
            <v>220603101</v>
          </cell>
          <cell r="B398" t="str">
            <v>Seguros directos</v>
          </cell>
          <cell r="C398">
            <v>0</v>
          </cell>
          <cell r="D398">
            <v>183.66</v>
          </cell>
          <cell r="E398">
            <v>768.14</v>
          </cell>
          <cell r="F398">
            <v>-584.48</v>
          </cell>
        </row>
        <row r="399">
          <cell r="A399">
            <v>220604</v>
          </cell>
          <cell r="B399" t="str">
            <v>Transporte terrestre</v>
          </cell>
          <cell r="C399">
            <v>-21176.080000000002</v>
          </cell>
          <cell r="D399">
            <v>6223.18</v>
          </cell>
          <cell r="E399">
            <v>6651.01</v>
          </cell>
          <cell r="F399">
            <v>-21603.91</v>
          </cell>
        </row>
        <row r="400">
          <cell r="A400">
            <v>2206041</v>
          </cell>
          <cell r="B400" t="str">
            <v>Moneda nacional</v>
          </cell>
          <cell r="C400">
            <v>-21176.080000000002</v>
          </cell>
          <cell r="D400">
            <v>6223.18</v>
          </cell>
          <cell r="E400">
            <v>6651.01</v>
          </cell>
          <cell r="F400">
            <v>-21603.91</v>
          </cell>
        </row>
        <row r="401">
          <cell r="A401">
            <v>220604101</v>
          </cell>
          <cell r="B401" t="str">
            <v>Seguros directos</v>
          </cell>
          <cell r="C401">
            <v>-21176.080000000002</v>
          </cell>
          <cell r="D401">
            <v>6223.18</v>
          </cell>
          <cell r="E401">
            <v>6651.01</v>
          </cell>
          <cell r="F401">
            <v>-21603.91</v>
          </cell>
        </row>
        <row r="402">
          <cell r="A402">
            <v>220605</v>
          </cell>
          <cell r="B402" t="str">
            <v>MarÌtimos casco</v>
          </cell>
          <cell r="C402">
            <v>-2242.7199999999998</v>
          </cell>
          <cell r="D402">
            <v>1895.96</v>
          </cell>
          <cell r="E402">
            <v>3256.05</v>
          </cell>
          <cell r="F402">
            <v>-3602.81</v>
          </cell>
        </row>
        <row r="403">
          <cell r="A403">
            <v>2206051</v>
          </cell>
          <cell r="B403" t="str">
            <v>Moneda nacional</v>
          </cell>
          <cell r="C403">
            <v>-2242.7199999999998</v>
          </cell>
          <cell r="D403">
            <v>1895.96</v>
          </cell>
          <cell r="E403">
            <v>3256.05</v>
          </cell>
          <cell r="F403">
            <v>-3602.81</v>
          </cell>
        </row>
        <row r="404">
          <cell r="A404">
            <v>220605101</v>
          </cell>
          <cell r="B404" t="str">
            <v>Seguros directos</v>
          </cell>
          <cell r="C404">
            <v>-2242.7199999999998</v>
          </cell>
          <cell r="D404">
            <v>1895.96</v>
          </cell>
          <cell r="E404">
            <v>3256.05</v>
          </cell>
          <cell r="F404">
            <v>-3602.81</v>
          </cell>
        </row>
        <row r="405">
          <cell r="A405">
            <v>220606</v>
          </cell>
          <cell r="B405" t="str">
            <v>AviaciÛn</v>
          </cell>
          <cell r="C405">
            <v>-16340.56</v>
          </cell>
          <cell r="D405">
            <v>13864.36</v>
          </cell>
          <cell r="E405">
            <v>4599.45</v>
          </cell>
          <cell r="F405">
            <v>-7075.65</v>
          </cell>
        </row>
        <row r="406">
          <cell r="A406">
            <v>2206061</v>
          </cell>
          <cell r="B406" t="str">
            <v>Moneda nacional</v>
          </cell>
          <cell r="C406">
            <v>-16340.56</v>
          </cell>
          <cell r="D406">
            <v>13864.36</v>
          </cell>
          <cell r="E406">
            <v>4599.45</v>
          </cell>
          <cell r="F406">
            <v>-7075.65</v>
          </cell>
        </row>
        <row r="407">
          <cell r="A407">
            <v>220606101</v>
          </cell>
          <cell r="B407" t="str">
            <v>Seguros directos</v>
          </cell>
          <cell r="C407">
            <v>-16340.56</v>
          </cell>
          <cell r="D407">
            <v>13864.36</v>
          </cell>
          <cell r="E407">
            <v>4599.45</v>
          </cell>
          <cell r="F407">
            <v>-7075.65</v>
          </cell>
        </row>
        <row r="408">
          <cell r="A408">
            <v>220607</v>
          </cell>
          <cell r="B408" t="str">
            <v>Robo y hurto</v>
          </cell>
          <cell r="C408">
            <v>-9208.6</v>
          </cell>
          <cell r="D408">
            <v>7019.87</v>
          </cell>
          <cell r="E408">
            <v>9556.51</v>
          </cell>
          <cell r="F408">
            <v>-11745.24</v>
          </cell>
        </row>
        <row r="409">
          <cell r="A409">
            <v>2206071</v>
          </cell>
          <cell r="B409" t="str">
            <v>Moneda nacional</v>
          </cell>
          <cell r="C409">
            <v>-9208.6</v>
          </cell>
          <cell r="D409">
            <v>7019.87</v>
          </cell>
          <cell r="E409">
            <v>9556.51</v>
          </cell>
          <cell r="F409">
            <v>-11745.24</v>
          </cell>
        </row>
        <row r="410">
          <cell r="A410">
            <v>220607101</v>
          </cell>
          <cell r="B410" t="str">
            <v>Seguros directos</v>
          </cell>
          <cell r="C410">
            <v>-9208.6</v>
          </cell>
          <cell r="D410">
            <v>7019.87</v>
          </cell>
          <cell r="E410">
            <v>9556.51</v>
          </cell>
          <cell r="F410">
            <v>-11745.24</v>
          </cell>
        </row>
        <row r="411">
          <cell r="A411">
            <v>220608</v>
          </cell>
          <cell r="B411" t="str">
            <v>Fidelidad</v>
          </cell>
          <cell r="C411">
            <v>-9119.81</v>
          </cell>
          <cell r="D411">
            <v>5983.75</v>
          </cell>
          <cell r="E411">
            <v>10237.4</v>
          </cell>
          <cell r="F411">
            <v>-13373.46</v>
          </cell>
        </row>
        <row r="412">
          <cell r="A412">
            <v>2206081</v>
          </cell>
          <cell r="B412" t="str">
            <v>Moneda nacional</v>
          </cell>
          <cell r="C412">
            <v>-9119.81</v>
          </cell>
          <cell r="D412">
            <v>5983.75</v>
          </cell>
          <cell r="E412">
            <v>10237.4</v>
          </cell>
          <cell r="F412">
            <v>-13373.46</v>
          </cell>
        </row>
        <row r="413">
          <cell r="A413">
            <v>220608101</v>
          </cell>
          <cell r="B413" t="str">
            <v>Seguros directos</v>
          </cell>
          <cell r="C413">
            <v>-9119.81</v>
          </cell>
          <cell r="D413">
            <v>5983.75</v>
          </cell>
          <cell r="E413">
            <v>10237.4</v>
          </cell>
          <cell r="F413">
            <v>-13373.46</v>
          </cell>
        </row>
        <row r="414">
          <cell r="A414">
            <v>220609</v>
          </cell>
          <cell r="B414" t="str">
            <v>Seguro de bancos</v>
          </cell>
          <cell r="C414">
            <v>-1052.94</v>
          </cell>
          <cell r="D414">
            <v>4558.72</v>
          </cell>
          <cell r="E414">
            <v>3505.78</v>
          </cell>
          <cell r="F414">
            <v>0</v>
          </cell>
        </row>
        <row r="415">
          <cell r="A415">
            <v>2206091</v>
          </cell>
          <cell r="B415" t="str">
            <v>Moneda nacional</v>
          </cell>
          <cell r="C415">
            <v>-1052.94</v>
          </cell>
          <cell r="D415">
            <v>4558.72</v>
          </cell>
          <cell r="E415">
            <v>3505.78</v>
          </cell>
          <cell r="F415">
            <v>0</v>
          </cell>
        </row>
        <row r="416">
          <cell r="A416">
            <v>220609101</v>
          </cell>
          <cell r="B416" t="str">
            <v>Seguros directos</v>
          </cell>
          <cell r="C416">
            <v>-1052.94</v>
          </cell>
          <cell r="D416">
            <v>4558.72</v>
          </cell>
          <cell r="E416">
            <v>3505.78</v>
          </cell>
          <cell r="F416">
            <v>0</v>
          </cell>
        </row>
        <row r="417">
          <cell r="A417">
            <v>220610</v>
          </cell>
          <cell r="B417" t="str">
            <v>Todo riesgo para contratistas</v>
          </cell>
          <cell r="C417">
            <v>-98537.95</v>
          </cell>
          <cell r="D417">
            <v>40453.620000000003</v>
          </cell>
          <cell r="E417">
            <v>52676.800000000003</v>
          </cell>
          <cell r="F417">
            <v>-110761.13</v>
          </cell>
        </row>
        <row r="418">
          <cell r="A418">
            <v>2206101</v>
          </cell>
          <cell r="B418" t="str">
            <v>Moneda nacional</v>
          </cell>
          <cell r="C418">
            <v>-98537.95</v>
          </cell>
          <cell r="D418">
            <v>40453.620000000003</v>
          </cell>
          <cell r="E418">
            <v>52676.800000000003</v>
          </cell>
          <cell r="F418">
            <v>-110761.13</v>
          </cell>
        </row>
        <row r="419">
          <cell r="A419">
            <v>220610101</v>
          </cell>
          <cell r="B419" t="str">
            <v>Seguros directos</v>
          </cell>
          <cell r="C419">
            <v>-98537.95</v>
          </cell>
          <cell r="D419">
            <v>40453.620000000003</v>
          </cell>
          <cell r="E419">
            <v>52676.800000000003</v>
          </cell>
          <cell r="F419">
            <v>-110761.13</v>
          </cell>
        </row>
        <row r="420">
          <cell r="A420">
            <v>220611</v>
          </cell>
          <cell r="B420" t="str">
            <v>Todo riesgo equipo para contratistas</v>
          </cell>
          <cell r="C420">
            <v>-48949.46</v>
          </cell>
          <cell r="D420">
            <v>25606.05</v>
          </cell>
          <cell r="E420">
            <v>25807.06</v>
          </cell>
          <cell r="F420">
            <v>-49150.47</v>
          </cell>
        </row>
        <row r="421">
          <cell r="A421">
            <v>2206111</v>
          </cell>
          <cell r="B421" t="str">
            <v>Moneda nacional</v>
          </cell>
          <cell r="C421">
            <v>-48949.46</v>
          </cell>
          <cell r="D421">
            <v>25606.05</v>
          </cell>
          <cell r="E421">
            <v>25807.06</v>
          </cell>
          <cell r="F421">
            <v>-49150.47</v>
          </cell>
        </row>
        <row r="422">
          <cell r="A422">
            <v>220611101</v>
          </cell>
          <cell r="B422" t="str">
            <v>Seguros directos</v>
          </cell>
          <cell r="C422">
            <v>-48949.46</v>
          </cell>
          <cell r="D422">
            <v>25606.05</v>
          </cell>
          <cell r="E422">
            <v>25807.06</v>
          </cell>
          <cell r="F422">
            <v>-49150.47</v>
          </cell>
        </row>
        <row r="423">
          <cell r="A423">
            <v>220612</v>
          </cell>
          <cell r="B423" t="str">
            <v>Rotura de maquinaria</v>
          </cell>
          <cell r="C423">
            <v>-1637.32</v>
          </cell>
          <cell r="D423">
            <v>688.21</v>
          </cell>
          <cell r="E423">
            <v>1919.19</v>
          </cell>
          <cell r="F423">
            <v>-2868.3</v>
          </cell>
        </row>
        <row r="424">
          <cell r="A424">
            <v>2206121</v>
          </cell>
          <cell r="B424" t="str">
            <v>Moneda nacional</v>
          </cell>
          <cell r="C424">
            <v>-1637.32</v>
          </cell>
          <cell r="D424">
            <v>688.21</v>
          </cell>
          <cell r="E424">
            <v>1919.19</v>
          </cell>
          <cell r="F424">
            <v>-2868.3</v>
          </cell>
        </row>
        <row r="425">
          <cell r="A425">
            <v>220612101</v>
          </cell>
          <cell r="B425" t="str">
            <v>Seguros directos</v>
          </cell>
          <cell r="C425">
            <v>-1637.32</v>
          </cell>
          <cell r="D425">
            <v>688.21</v>
          </cell>
          <cell r="E425">
            <v>1919.19</v>
          </cell>
          <cell r="F425">
            <v>-2868.3</v>
          </cell>
        </row>
        <row r="426">
          <cell r="A426">
            <v>220614</v>
          </cell>
          <cell r="B426" t="str">
            <v>Todo riesgo equipo electrÛnico</v>
          </cell>
          <cell r="C426">
            <v>-12262.95</v>
          </cell>
          <cell r="D426">
            <v>7966.11</v>
          </cell>
          <cell r="E426">
            <v>15355.25</v>
          </cell>
          <cell r="F426">
            <v>-19652.09</v>
          </cell>
        </row>
        <row r="427">
          <cell r="A427">
            <v>2206141</v>
          </cell>
          <cell r="B427" t="str">
            <v>Moneda nacional</v>
          </cell>
          <cell r="C427">
            <v>-12262.95</v>
          </cell>
          <cell r="D427">
            <v>7966.11</v>
          </cell>
          <cell r="E427">
            <v>15355.25</v>
          </cell>
          <cell r="F427">
            <v>-19652.09</v>
          </cell>
        </row>
        <row r="428">
          <cell r="A428">
            <v>220614101</v>
          </cell>
          <cell r="B428" t="str">
            <v>Seguros directos</v>
          </cell>
          <cell r="C428">
            <v>-12262.95</v>
          </cell>
          <cell r="D428">
            <v>7966.11</v>
          </cell>
          <cell r="E428">
            <v>15355.25</v>
          </cell>
          <cell r="F428">
            <v>-19652.09</v>
          </cell>
        </row>
        <row r="429">
          <cell r="A429">
            <v>220615</v>
          </cell>
          <cell r="B429" t="str">
            <v>Calderos</v>
          </cell>
          <cell r="C429">
            <v>-564.23</v>
          </cell>
          <cell r="D429">
            <v>211.32</v>
          </cell>
          <cell r="E429">
            <v>175.38</v>
          </cell>
          <cell r="F429">
            <v>-528.29</v>
          </cell>
        </row>
        <row r="430">
          <cell r="A430">
            <v>2206151</v>
          </cell>
          <cell r="B430" t="str">
            <v>Moneda nacional</v>
          </cell>
          <cell r="C430">
            <v>-564.23</v>
          </cell>
          <cell r="D430">
            <v>211.32</v>
          </cell>
          <cell r="E430">
            <v>175.38</v>
          </cell>
          <cell r="F430">
            <v>-528.29</v>
          </cell>
        </row>
        <row r="431">
          <cell r="A431">
            <v>220615101</v>
          </cell>
          <cell r="B431" t="str">
            <v>Seguros directos</v>
          </cell>
          <cell r="C431">
            <v>-564.23</v>
          </cell>
          <cell r="D431">
            <v>211.32</v>
          </cell>
          <cell r="E431">
            <v>175.38</v>
          </cell>
          <cell r="F431">
            <v>-528.29</v>
          </cell>
        </row>
        <row r="432">
          <cell r="A432">
            <v>220616</v>
          </cell>
          <cell r="B432" t="str">
            <v>Lucro cesante por interrupciÛn de negocios</v>
          </cell>
          <cell r="C432">
            <v>-13325.32</v>
          </cell>
          <cell r="D432">
            <v>16758.46</v>
          </cell>
          <cell r="E432">
            <v>48866.21</v>
          </cell>
          <cell r="F432">
            <v>-45433.07</v>
          </cell>
        </row>
        <row r="433">
          <cell r="A433">
            <v>2206161</v>
          </cell>
          <cell r="B433" t="str">
            <v>Moneda nacional</v>
          </cell>
          <cell r="C433">
            <v>-13325.32</v>
          </cell>
          <cell r="D433">
            <v>16758.46</v>
          </cell>
          <cell r="E433">
            <v>48866.21</v>
          </cell>
          <cell r="F433">
            <v>-45433.07</v>
          </cell>
        </row>
        <row r="434">
          <cell r="A434">
            <v>220616101</v>
          </cell>
          <cell r="B434" t="str">
            <v>Seguros directos</v>
          </cell>
          <cell r="C434">
            <v>-13325.32</v>
          </cell>
          <cell r="D434">
            <v>16758.46</v>
          </cell>
          <cell r="E434">
            <v>48866.21</v>
          </cell>
          <cell r="F434">
            <v>-45433.07</v>
          </cell>
        </row>
        <row r="435">
          <cell r="A435">
            <v>220618</v>
          </cell>
          <cell r="B435" t="str">
            <v>Responsabilidad civil</v>
          </cell>
          <cell r="C435">
            <v>-82745.2</v>
          </cell>
          <cell r="D435">
            <v>40951.26</v>
          </cell>
          <cell r="E435">
            <v>58742.6</v>
          </cell>
          <cell r="F435">
            <v>-100536.54</v>
          </cell>
        </row>
        <row r="436">
          <cell r="A436">
            <v>2206181</v>
          </cell>
          <cell r="B436" t="str">
            <v>Moneda nacional</v>
          </cell>
          <cell r="C436">
            <v>-82745.2</v>
          </cell>
          <cell r="D436">
            <v>40951.26</v>
          </cell>
          <cell r="E436">
            <v>58742.6</v>
          </cell>
          <cell r="F436">
            <v>-100536.54</v>
          </cell>
        </row>
        <row r="437">
          <cell r="A437">
            <v>220618101</v>
          </cell>
          <cell r="B437" t="str">
            <v>Seguros directos</v>
          </cell>
          <cell r="C437">
            <v>-82745.2</v>
          </cell>
          <cell r="D437">
            <v>40634.79</v>
          </cell>
          <cell r="E437">
            <v>58252.59</v>
          </cell>
          <cell r="F437">
            <v>-100363</v>
          </cell>
        </row>
        <row r="438">
          <cell r="A438">
            <v>220618102</v>
          </cell>
          <cell r="B438" t="str">
            <v>Reaseguros tomados</v>
          </cell>
          <cell r="C438">
            <v>0</v>
          </cell>
          <cell r="D438">
            <v>316.47000000000003</v>
          </cell>
          <cell r="E438">
            <v>490.01</v>
          </cell>
          <cell r="F438">
            <v>-173.54</v>
          </cell>
        </row>
        <row r="439">
          <cell r="A439">
            <v>220622</v>
          </cell>
          <cell r="B439" t="str">
            <v>Domiciliario</v>
          </cell>
          <cell r="C439">
            <v>-14599.5</v>
          </cell>
          <cell r="D439">
            <v>6787.71</v>
          </cell>
          <cell r="E439">
            <v>5696.09</v>
          </cell>
          <cell r="F439">
            <v>-13507.88</v>
          </cell>
        </row>
        <row r="440">
          <cell r="A440">
            <v>2206221</v>
          </cell>
          <cell r="B440" t="str">
            <v>Moneda nacional</v>
          </cell>
          <cell r="C440">
            <v>-14599.5</v>
          </cell>
          <cell r="D440">
            <v>6787.71</v>
          </cell>
          <cell r="E440">
            <v>5696.09</v>
          </cell>
          <cell r="F440">
            <v>-13507.88</v>
          </cell>
        </row>
        <row r="441">
          <cell r="A441">
            <v>220622101</v>
          </cell>
          <cell r="B441" t="str">
            <v>Seguros directos</v>
          </cell>
          <cell r="C441">
            <v>-14599.5</v>
          </cell>
          <cell r="D441">
            <v>6787.71</v>
          </cell>
          <cell r="E441">
            <v>5696.09</v>
          </cell>
          <cell r="F441">
            <v>-13507.88</v>
          </cell>
        </row>
        <row r="442">
          <cell r="A442">
            <v>220623</v>
          </cell>
          <cell r="B442" t="str">
            <v>CrÈdito interno</v>
          </cell>
          <cell r="C442">
            <v>0</v>
          </cell>
          <cell r="D442">
            <v>990.6</v>
          </cell>
          <cell r="E442">
            <v>990.6</v>
          </cell>
          <cell r="F442">
            <v>0</v>
          </cell>
        </row>
        <row r="443">
          <cell r="A443">
            <v>2206231</v>
          </cell>
          <cell r="B443" t="str">
            <v>Moneda nacional</v>
          </cell>
          <cell r="C443">
            <v>0</v>
          </cell>
          <cell r="D443">
            <v>990.6</v>
          </cell>
          <cell r="E443">
            <v>990.6</v>
          </cell>
          <cell r="F443">
            <v>0</v>
          </cell>
        </row>
        <row r="444">
          <cell r="A444">
            <v>220623101</v>
          </cell>
          <cell r="B444" t="str">
            <v>Seguros directos</v>
          </cell>
          <cell r="C444">
            <v>0</v>
          </cell>
          <cell r="D444">
            <v>990.6</v>
          </cell>
          <cell r="E444">
            <v>990.6</v>
          </cell>
          <cell r="F444">
            <v>0</v>
          </cell>
        </row>
        <row r="445">
          <cell r="A445">
            <v>220625</v>
          </cell>
          <cell r="B445" t="str">
            <v>Miscel·neos</v>
          </cell>
          <cell r="C445">
            <v>-14869.41</v>
          </cell>
          <cell r="D445">
            <v>16024.73</v>
          </cell>
          <cell r="E445">
            <v>81551.12</v>
          </cell>
          <cell r="F445">
            <v>-80395.8</v>
          </cell>
        </row>
        <row r="446">
          <cell r="A446">
            <v>2206251</v>
          </cell>
          <cell r="B446" t="str">
            <v>Moneda nacional</v>
          </cell>
          <cell r="C446">
            <v>-14869.41</v>
          </cell>
          <cell r="D446">
            <v>16024.73</v>
          </cell>
          <cell r="E446">
            <v>81551.12</v>
          </cell>
          <cell r="F446">
            <v>-80395.8</v>
          </cell>
        </row>
        <row r="447">
          <cell r="A447">
            <v>220625101</v>
          </cell>
          <cell r="B447" t="str">
            <v>Seguros directos</v>
          </cell>
          <cell r="C447">
            <v>-14869.41</v>
          </cell>
          <cell r="D447">
            <v>16024.73</v>
          </cell>
          <cell r="E447">
            <v>81551.12</v>
          </cell>
          <cell r="F447">
            <v>-80395.8</v>
          </cell>
        </row>
        <row r="448">
          <cell r="A448">
            <v>2207</v>
          </cell>
          <cell r="B448" t="str">
            <v>RESERVAS POR RIESGOS EN CURSO DE FIANZAS</v>
          </cell>
          <cell r="C448">
            <v>-1003606.99</v>
          </cell>
          <cell r="D448">
            <v>701765.8</v>
          </cell>
          <cell r="E448">
            <v>1251621.68</v>
          </cell>
          <cell r="F448">
            <v>-1553462.87</v>
          </cell>
        </row>
        <row r="449">
          <cell r="A449">
            <v>220702</v>
          </cell>
          <cell r="B449" t="str">
            <v>GarantÌa</v>
          </cell>
          <cell r="C449">
            <v>-1003606.99</v>
          </cell>
          <cell r="D449">
            <v>701765.8</v>
          </cell>
          <cell r="E449">
            <v>1251621.68</v>
          </cell>
          <cell r="F449">
            <v>-1553462.87</v>
          </cell>
        </row>
        <row r="450">
          <cell r="A450">
            <v>2207021</v>
          </cell>
          <cell r="B450" t="str">
            <v>Moneda nacional</v>
          </cell>
          <cell r="C450">
            <v>-1003606.99</v>
          </cell>
          <cell r="D450">
            <v>701765.8</v>
          </cell>
          <cell r="E450">
            <v>1251621.68</v>
          </cell>
          <cell r="F450">
            <v>-1553462.87</v>
          </cell>
        </row>
        <row r="451">
          <cell r="A451">
            <v>220702101</v>
          </cell>
          <cell r="B451" t="str">
            <v>Fianzas directas</v>
          </cell>
          <cell r="C451">
            <v>-1000299.49</v>
          </cell>
          <cell r="D451">
            <v>698901.9</v>
          </cell>
          <cell r="E451">
            <v>1250160.52</v>
          </cell>
          <cell r="F451">
            <v>-1551558.11</v>
          </cell>
        </row>
        <row r="452">
          <cell r="A452">
            <v>220702102</v>
          </cell>
          <cell r="B452" t="str">
            <v>Reafianzamiento tomado</v>
          </cell>
          <cell r="C452">
            <v>-3307.5</v>
          </cell>
          <cell r="D452">
            <v>2863.9</v>
          </cell>
          <cell r="E452">
            <v>1461.16</v>
          </cell>
          <cell r="F452">
            <v>-1904.76</v>
          </cell>
        </row>
        <row r="453">
          <cell r="A453">
            <v>2208</v>
          </cell>
          <cell r="B453" t="str">
            <v>RESERVAS DE PREVISION Y CONTINGENCIAL DE FIANZAS</v>
          </cell>
          <cell r="C453">
            <v>-516272.03</v>
          </cell>
          <cell r="D453">
            <v>0</v>
          </cell>
          <cell r="E453">
            <v>58872.06</v>
          </cell>
          <cell r="F453">
            <v>-575144.09</v>
          </cell>
        </row>
        <row r="454">
          <cell r="A454">
            <v>220801</v>
          </cell>
          <cell r="B454" t="str">
            <v>Contingencial de terremotos</v>
          </cell>
          <cell r="C454">
            <v>-516272.03</v>
          </cell>
          <cell r="D454">
            <v>0</v>
          </cell>
          <cell r="E454">
            <v>58872.06</v>
          </cell>
          <cell r="F454">
            <v>-575144.09</v>
          </cell>
        </row>
        <row r="455">
          <cell r="A455">
            <v>2208011</v>
          </cell>
          <cell r="B455" t="str">
            <v>Moneda nacional</v>
          </cell>
          <cell r="C455">
            <v>-516272.03</v>
          </cell>
          <cell r="D455">
            <v>0</v>
          </cell>
          <cell r="E455">
            <v>58872.06</v>
          </cell>
          <cell r="F455">
            <v>-575144.09</v>
          </cell>
        </row>
        <row r="456">
          <cell r="A456">
            <v>220801101</v>
          </cell>
          <cell r="B456" t="str">
            <v>Seguro directo</v>
          </cell>
          <cell r="C456">
            <v>-516272.03</v>
          </cell>
          <cell r="D456">
            <v>0</v>
          </cell>
          <cell r="E456">
            <v>58872.06</v>
          </cell>
          <cell r="F456">
            <v>-575144.09</v>
          </cell>
        </row>
        <row r="457">
          <cell r="A457">
            <v>23</v>
          </cell>
          <cell r="B457" t="str">
            <v>RESERVAS POR SINIESTROS</v>
          </cell>
          <cell r="C457">
            <v>-747713.73</v>
          </cell>
          <cell r="D457">
            <v>204992.55</v>
          </cell>
          <cell r="E457">
            <v>127104.29</v>
          </cell>
          <cell r="F457">
            <v>-669825.47</v>
          </cell>
        </row>
        <row r="458">
          <cell r="A458">
            <v>2301</v>
          </cell>
          <cell r="B458" t="str">
            <v>RESERVAS POR SINIESTROS REPORTADOS</v>
          </cell>
          <cell r="C458">
            <v>-611740.15</v>
          </cell>
          <cell r="D458">
            <v>204992.55</v>
          </cell>
          <cell r="E458">
            <v>127104.29</v>
          </cell>
          <cell r="F458">
            <v>-533851.89</v>
          </cell>
        </row>
        <row r="459">
          <cell r="A459">
            <v>230103</v>
          </cell>
          <cell r="B459" t="str">
            <v>De seguros de accidentes y enfermedades</v>
          </cell>
          <cell r="C459">
            <v>-173.82</v>
          </cell>
          <cell r="D459">
            <v>0</v>
          </cell>
          <cell r="E459">
            <v>0</v>
          </cell>
          <cell r="F459">
            <v>-173.82</v>
          </cell>
        </row>
        <row r="460">
          <cell r="A460">
            <v>2301031</v>
          </cell>
          <cell r="B460" t="str">
            <v>Moneda nacional</v>
          </cell>
          <cell r="C460">
            <v>-173.82</v>
          </cell>
          <cell r="D460">
            <v>0</v>
          </cell>
          <cell r="E460">
            <v>0</v>
          </cell>
          <cell r="F460">
            <v>-173.82</v>
          </cell>
        </row>
        <row r="461">
          <cell r="A461">
            <v>230104</v>
          </cell>
          <cell r="B461" t="str">
            <v>De seguros de incendios</v>
          </cell>
          <cell r="C461">
            <v>-87952.66</v>
          </cell>
          <cell r="D461">
            <v>51754.9</v>
          </cell>
          <cell r="E461">
            <v>23209.61</v>
          </cell>
          <cell r="F461">
            <v>-59407.37</v>
          </cell>
        </row>
        <row r="462">
          <cell r="A462">
            <v>2301041</v>
          </cell>
          <cell r="B462" t="str">
            <v>Moneda nacional</v>
          </cell>
          <cell r="C462">
            <v>-87952.66</v>
          </cell>
          <cell r="D462">
            <v>51754.9</v>
          </cell>
          <cell r="E462">
            <v>23209.61</v>
          </cell>
          <cell r="F462">
            <v>-59407.37</v>
          </cell>
        </row>
        <row r="463">
          <cell r="A463">
            <v>230105</v>
          </cell>
          <cell r="B463" t="str">
            <v>De seguros de automotores</v>
          </cell>
          <cell r="C463">
            <v>-71605.13</v>
          </cell>
          <cell r="D463">
            <v>1663.66</v>
          </cell>
          <cell r="E463">
            <v>10869.34</v>
          </cell>
          <cell r="F463">
            <v>-80810.81</v>
          </cell>
        </row>
        <row r="464">
          <cell r="A464">
            <v>2301051</v>
          </cell>
          <cell r="B464" t="str">
            <v>Moneda nacional</v>
          </cell>
          <cell r="C464">
            <v>-71605.13</v>
          </cell>
          <cell r="D464">
            <v>1663.66</v>
          </cell>
          <cell r="E464">
            <v>10869.34</v>
          </cell>
          <cell r="F464">
            <v>-80810.81</v>
          </cell>
        </row>
        <row r="465">
          <cell r="A465">
            <v>230106</v>
          </cell>
          <cell r="B465" t="str">
            <v>De otros seguros generales</v>
          </cell>
          <cell r="C465">
            <v>-90265.62</v>
          </cell>
          <cell r="D465">
            <v>7277.25</v>
          </cell>
          <cell r="E465">
            <v>11070.48</v>
          </cell>
          <cell r="F465">
            <v>-94058.85</v>
          </cell>
        </row>
        <row r="466">
          <cell r="A466">
            <v>2301061</v>
          </cell>
          <cell r="B466" t="str">
            <v>Moneda nacional</v>
          </cell>
          <cell r="C466">
            <v>-90265.62</v>
          </cell>
          <cell r="D466">
            <v>7277.25</v>
          </cell>
          <cell r="E466">
            <v>11070.48</v>
          </cell>
          <cell r="F466">
            <v>-94058.85</v>
          </cell>
        </row>
        <row r="467">
          <cell r="A467">
            <v>230107</v>
          </cell>
          <cell r="B467" t="str">
            <v>De fianzas</v>
          </cell>
          <cell r="C467">
            <v>-361742.92</v>
          </cell>
          <cell r="D467">
            <v>144296.74</v>
          </cell>
          <cell r="E467">
            <v>81954.86</v>
          </cell>
          <cell r="F467">
            <v>-299401.03999999998</v>
          </cell>
        </row>
        <row r="468">
          <cell r="A468">
            <v>2301071</v>
          </cell>
          <cell r="B468" t="str">
            <v>Moneda nacional</v>
          </cell>
          <cell r="C468">
            <v>-361742.92</v>
          </cell>
          <cell r="D468">
            <v>144296.74</v>
          </cell>
          <cell r="E468">
            <v>81954.86</v>
          </cell>
          <cell r="F468">
            <v>-299401.03999999998</v>
          </cell>
        </row>
        <row r="469">
          <cell r="A469">
            <v>2302</v>
          </cell>
          <cell r="B469" t="str">
            <v>RESERVA POR SINIESTROS NO REPORTADOS</v>
          </cell>
          <cell r="C469">
            <v>-135973.57999999999</v>
          </cell>
          <cell r="D469">
            <v>0</v>
          </cell>
          <cell r="E469">
            <v>0</v>
          </cell>
          <cell r="F469">
            <v>-135973.57999999999</v>
          </cell>
        </row>
        <row r="470">
          <cell r="A470">
            <v>230201</v>
          </cell>
          <cell r="B470" t="str">
            <v>De seguros de vida</v>
          </cell>
          <cell r="C470">
            <v>-8091.67</v>
          </cell>
          <cell r="D470">
            <v>0</v>
          </cell>
          <cell r="E470">
            <v>0</v>
          </cell>
          <cell r="F470">
            <v>-8091.67</v>
          </cell>
        </row>
        <row r="471">
          <cell r="A471">
            <v>2302011</v>
          </cell>
          <cell r="B471" t="str">
            <v>Moneda nacional</v>
          </cell>
          <cell r="C471">
            <v>-8091.67</v>
          </cell>
          <cell r="D471">
            <v>0</v>
          </cell>
          <cell r="E471">
            <v>0</v>
          </cell>
          <cell r="F471">
            <v>-8091.67</v>
          </cell>
        </row>
        <row r="472">
          <cell r="A472">
            <v>230203</v>
          </cell>
          <cell r="B472" t="str">
            <v>De seguros de accidentes y enfermedades</v>
          </cell>
          <cell r="C472">
            <v>-47586.84</v>
          </cell>
          <cell r="D472">
            <v>0</v>
          </cell>
          <cell r="E472">
            <v>0</v>
          </cell>
          <cell r="F472">
            <v>-47586.84</v>
          </cell>
        </row>
        <row r="473">
          <cell r="A473">
            <v>2302031</v>
          </cell>
          <cell r="B473" t="str">
            <v>Moneda nacional</v>
          </cell>
          <cell r="C473">
            <v>-47586.84</v>
          </cell>
          <cell r="D473">
            <v>0</v>
          </cell>
          <cell r="E473">
            <v>0</v>
          </cell>
          <cell r="F473">
            <v>-47586.84</v>
          </cell>
        </row>
        <row r="474">
          <cell r="A474">
            <v>230204</v>
          </cell>
          <cell r="B474" t="str">
            <v>De seguros de incendios</v>
          </cell>
          <cell r="C474">
            <v>-1481.46</v>
          </cell>
          <cell r="D474">
            <v>0</v>
          </cell>
          <cell r="E474">
            <v>0</v>
          </cell>
          <cell r="F474">
            <v>-1481.46</v>
          </cell>
        </row>
        <row r="475">
          <cell r="A475">
            <v>2302041</v>
          </cell>
          <cell r="B475" t="str">
            <v>Moneda nacional</v>
          </cell>
          <cell r="C475">
            <v>-1481.46</v>
          </cell>
          <cell r="D475">
            <v>0</v>
          </cell>
          <cell r="E475">
            <v>0</v>
          </cell>
          <cell r="F475">
            <v>-1481.46</v>
          </cell>
        </row>
        <row r="476">
          <cell r="A476">
            <v>230205</v>
          </cell>
          <cell r="B476" t="str">
            <v>De seguros de automotores</v>
          </cell>
          <cell r="C476">
            <v>-1637.85</v>
          </cell>
          <cell r="D476">
            <v>0</v>
          </cell>
          <cell r="E476">
            <v>0</v>
          </cell>
          <cell r="F476">
            <v>-1637.85</v>
          </cell>
        </row>
        <row r="477">
          <cell r="A477">
            <v>2302051</v>
          </cell>
          <cell r="B477" t="str">
            <v>Moneda nacional</v>
          </cell>
          <cell r="C477">
            <v>-1637.85</v>
          </cell>
          <cell r="D477">
            <v>0</v>
          </cell>
          <cell r="E477">
            <v>0</v>
          </cell>
          <cell r="F477">
            <v>-1637.85</v>
          </cell>
        </row>
        <row r="478">
          <cell r="A478">
            <v>230207</v>
          </cell>
          <cell r="B478" t="str">
            <v>De fianzas</v>
          </cell>
          <cell r="C478">
            <v>-77175.759999999995</v>
          </cell>
          <cell r="D478">
            <v>0</v>
          </cell>
          <cell r="E478">
            <v>0</v>
          </cell>
          <cell r="F478">
            <v>-77175.759999999995</v>
          </cell>
        </row>
        <row r="479">
          <cell r="A479">
            <v>2302071</v>
          </cell>
          <cell r="B479" t="str">
            <v>Moneda nacional</v>
          </cell>
          <cell r="C479">
            <v>-77175.759999999995</v>
          </cell>
          <cell r="D479">
            <v>0</v>
          </cell>
          <cell r="E479">
            <v>0</v>
          </cell>
          <cell r="F479">
            <v>-77175.759999999995</v>
          </cell>
        </row>
        <row r="480">
          <cell r="A480">
            <v>24</v>
          </cell>
          <cell r="B480" t="str">
            <v>SOCIEDADES ACREEDORAS DE SEGUROS Y FIANZAS</v>
          </cell>
          <cell r="C480">
            <v>-1204463.19</v>
          </cell>
          <cell r="D480">
            <v>2417238.6800000002</v>
          </cell>
          <cell r="E480">
            <v>6463245.4100000001</v>
          </cell>
          <cell r="F480">
            <v>-5250469.92</v>
          </cell>
        </row>
        <row r="481">
          <cell r="A481">
            <v>2401</v>
          </cell>
          <cell r="B481" t="str">
            <v>OBLIGACIONES EN CUENTA CORRIENTE CON SOCIEDADES DE REASEGURO</v>
          </cell>
          <cell r="C481">
            <v>-1204463.19</v>
          </cell>
          <cell r="D481">
            <v>2417238.6800000002</v>
          </cell>
          <cell r="E481">
            <v>6461935.1600000001</v>
          </cell>
          <cell r="F481">
            <v>-5249159.67</v>
          </cell>
        </row>
        <row r="482">
          <cell r="A482">
            <v>240101</v>
          </cell>
          <cell r="B482" t="str">
            <v>Con reaseguradoras</v>
          </cell>
          <cell r="C482">
            <v>-1204463.19</v>
          </cell>
          <cell r="D482">
            <v>2417238.6800000002</v>
          </cell>
          <cell r="E482">
            <v>6461935.1600000001</v>
          </cell>
          <cell r="F482">
            <v>-5249159.67</v>
          </cell>
        </row>
        <row r="483">
          <cell r="A483">
            <v>2401011</v>
          </cell>
          <cell r="B483" t="str">
            <v>Moneda nacional</v>
          </cell>
          <cell r="C483">
            <v>-1204463.19</v>
          </cell>
          <cell r="D483">
            <v>2417238.6800000002</v>
          </cell>
          <cell r="E483">
            <v>6461935.1600000001</v>
          </cell>
          <cell r="F483">
            <v>-5249159.67</v>
          </cell>
        </row>
        <row r="484">
          <cell r="A484">
            <v>240101105</v>
          </cell>
          <cell r="B484" t="str">
            <v>Seguros e Inversiones SA</v>
          </cell>
          <cell r="C484">
            <v>-13404.58</v>
          </cell>
          <cell r="D484">
            <v>0</v>
          </cell>
          <cell r="E484">
            <v>51561.32</v>
          </cell>
          <cell r="F484">
            <v>-64965.9</v>
          </cell>
        </row>
        <row r="485">
          <cell r="A485">
            <v>240101107</v>
          </cell>
          <cell r="B485" t="str">
            <v>Hannover Ruck SE (Daños y Fianzas)</v>
          </cell>
          <cell r="C485">
            <v>-993717.56</v>
          </cell>
          <cell r="D485">
            <v>226828.47</v>
          </cell>
          <cell r="E485">
            <v>864627.77</v>
          </cell>
          <cell r="F485">
            <v>-1631516.86</v>
          </cell>
        </row>
        <row r="486">
          <cell r="A486">
            <v>240101108</v>
          </cell>
          <cell r="B486" t="str">
            <v>Hannover Ruck SE (Vida y Salud)</v>
          </cell>
          <cell r="C486">
            <v>-46596.97</v>
          </cell>
          <cell r="D486">
            <v>0</v>
          </cell>
          <cell r="E486">
            <v>0</v>
          </cell>
          <cell r="F486">
            <v>-46596.97</v>
          </cell>
        </row>
        <row r="487">
          <cell r="A487">
            <v>240101112</v>
          </cell>
          <cell r="B487" t="str">
            <v>La Central de Seguros y Fianzas</v>
          </cell>
          <cell r="C487">
            <v>-2473.52</v>
          </cell>
          <cell r="D487">
            <v>0</v>
          </cell>
          <cell r="E487">
            <v>4805.32</v>
          </cell>
          <cell r="F487">
            <v>-7278.84</v>
          </cell>
        </row>
        <row r="488">
          <cell r="A488">
            <v>240101119</v>
          </cell>
          <cell r="B488" t="str">
            <v>Aon Re México</v>
          </cell>
          <cell r="C488">
            <v>0</v>
          </cell>
          <cell r="D488">
            <v>31579.119999999999</v>
          </cell>
          <cell r="E488">
            <v>31579.119999999999</v>
          </cell>
          <cell r="F488">
            <v>0</v>
          </cell>
        </row>
        <row r="489">
          <cell r="A489">
            <v>240101143</v>
          </cell>
          <cell r="B489" t="str">
            <v>Reaseguradora Patria S.A.</v>
          </cell>
          <cell r="C489">
            <v>-39386.25</v>
          </cell>
          <cell r="D489">
            <v>0</v>
          </cell>
          <cell r="E489">
            <v>0</v>
          </cell>
          <cell r="F489">
            <v>-39386.25</v>
          </cell>
        </row>
        <row r="490">
          <cell r="A490">
            <v>240101147</v>
          </cell>
          <cell r="B490" t="str">
            <v>Navigators Insurance Company</v>
          </cell>
          <cell r="C490">
            <v>-18697.150000000001</v>
          </cell>
          <cell r="D490">
            <v>0</v>
          </cell>
          <cell r="E490">
            <v>0</v>
          </cell>
          <cell r="F490">
            <v>-18697.150000000001</v>
          </cell>
        </row>
        <row r="491">
          <cell r="A491">
            <v>240101149</v>
          </cell>
          <cell r="B491" t="str">
            <v>Intermediarios de reaseguro BRG, S.A:</v>
          </cell>
          <cell r="C491">
            <v>0</v>
          </cell>
          <cell r="D491">
            <v>11710.53</v>
          </cell>
          <cell r="E491">
            <v>46842.11</v>
          </cell>
          <cell r="F491">
            <v>-35131.58</v>
          </cell>
        </row>
        <row r="492">
          <cell r="A492">
            <v>240101151</v>
          </cell>
          <cell r="B492" t="str">
            <v>Lockton Specialities LLC</v>
          </cell>
          <cell r="C492">
            <v>-13000</v>
          </cell>
          <cell r="D492">
            <v>1612200.01</v>
          </cell>
          <cell r="E492">
            <v>4870172.5199999996</v>
          </cell>
          <cell r="F492">
            <v>-3270972.51</v>
          </cell>
        </row>
        <row r="493">
          <cell r="A493">
            <v>240101153</v>
          </cell>
          <cell r="B493" t="str">
            <v>Mrec Intermediaria de Reaseguro, S.A.</v>
          </cell>
          <cell r="C493">
            <v>-37525</v>
          </cell>
          <cell r="D493">
            <v>64893.42</v>
          </cell>
          <cell r="E493">
            <v>27368.42</v>
          </cell>
          <cell r="F493">
            <v>0</v>
          </cell>
        </row>
        <row r="494">
          <cell r="A494">
            <v>240101159</v>
          </cell>
          <cell r="B494" t="str">
            <v>BMS Latin America LLC</v>
          </cell>
          <cell r="C494">
            <v>-10925</v>
          </cell>
          <cell r="D494">
            <v>10925</v>
          </cell>
          <cell r="E494">
            <v>0</v>
          </cell>
          <cell r="F494">
            <v>0</v>
          </cell>
        </row>
        <row r="495">
          <cell r="A495">
            <v>240101161</v>
          </cell>
          <cell r="B495" t="str">
            <v>Ocean International Reinsurance Co Ltd</v>
          </cell>
          <cell r="C495">
            <v>-6801.61</v>
          </cell>
          <cell r="D495">
            <v>9652.7999999999993</v>
          </cell>
          <cell r="E495">
            <v>2851.19</v>
          </cell>
          <cell r="F495">
            <v>0</v>
          </cell>
        </row>
        <row r="496">
          <cell r="A496">
            <v>240101162</v>
          </cell>
          <cell r="B496" t="str">
            <v>Reaseguradora Delta, S.A.</v>
          </cell>
          <cell r="C496">
            <v>-9068.81</v>
          </cell>
          <cell r="D496">
            <v>449449.33</v>
          </cell>
          <cell r="E496">
            <v>550906.84</v>
          </cell>
          <cell r="F496">
            <v>-110526.32</v>
          </cell>
        </row>
        <row r="497">
          <cell r="A497">
            <v>240101165</v>
          </cell>
          <cell r="B497" t="str">
            <v>SEGUROS AZUL, S.A.</v>
          </cell>
          <cell r="C497">
            <v>-12866.74</v>
          </cell>
          <cell r="D497">
            <v>0</v>
          </cell>
          <cell r="E497">
            <v>11220.55</v>
          </cell>
          <cell r="F497">
            <v>-24087.29</v>
          </cell>
        </row>
        <row r="498">
          <cell r="A498">
            <v>2403</v>
          </cell>
          <cell r="B498" t="str">
            <v>OBLIGACIONES EN CUENTA CORRIENTE CON SOCIEDADES DE SEGUROS Y</v>
          </cell>
          <cell r="C498">
            <v>0</v>
          </cell>
          <cell r="D498">
            <v>0</v>
          </cell>
          <cell r="E498">
            <v>1310.25</v>
          </cell>
          <cell r="F498">
            <v>-1310.25</v>
          </cell>
        </row>
        <row r="499">
          <cell r="A499">
            <v>240301</v>
          </cell>
          <cell r="B499" t="str">
            <v>Con reaseguradas</v>
          </cell>
          <cell r="C499">
            <v>0</v>
          </cell>
          <cell r="D499">
            <v>0</v>
          </cell>
          <cell r="E499">
            <v>1310.25</v>
          </cell>
          <cell r="F499">
            <v>-1310.25</v>
          </cell>
        </row>
        <row r="500">
          <cell r="A500">
            <v>2403011</v>
          </cell>
          <cell r="B500" t="str">
            <v>Moneda nacional</v>
          </cell>
          <cell r="C500">
            <v>0</v>
          </cell>
          <cell r="D500">
            <v>0</v>
          </cell>
          <cell r="E500">
            <v>1310.25</v>
          </cell>
          <cell r="F500">
            <v>-1310.25</v>
          </cell>
        </row>
        <row r="501">
          <cell r="A501">
            <v>240301105</v>
          </cell>
          <cell r="B501" t="str">
            <v>Seguros e Inversiones SA</v>
          </cell>
          <cell r="C501">
            <v>0</v>
          </cell>
          <cell r="D501">
            <v>0</v>
          </cell>
          <cell r="E501">
            <v>1310.25</v>
          </cell>
          <cell r="F501">
            <v>-1310.25</v>
          </cell>
        </row>
        <row r="502">
          <cell r="A502">
            <v>25</v>
          </cell>
          <cell r="B502" t="str">
            <v>OBLIGACIONES FINANCIERAS</v>
          </cell>
          <cell r="C502">
            <v>-148240.39000000001</v>
          </cell>
          <cell r="D502">
            <v>22864.13</v>
          </cell>
          <cell r="E502">
            <v>6085.54</v>
          </cell>
          <cell r="F502">
            <v>-131461.79999999999</v>
          </cell>
        </row>
        <row r="503">
          <cell r="A503">
            <v>2508</v>
          </cell>
          <cell r="B503" t="str">
            <v>INTERESES POR PAGAR</v>
          </cell>
          <cell r="C503">
            <v>-148240.39000000001</v>
          </cell>
          <cell r="D503">
            <v>22864.13</v>
          </cell>
          <cell r="E503">
            <v>6085.54</v>
          </cell>
          <cell r="F503">
            <v>-131461.79999999999</v>
          </cell>
        </row>
        <row r="504">
          <cell r="A504">
            <v>250803</v>
          </cell>
          <cell r="B504" t="str">
            <v>A instituciones no financieras</v>
          </cell>
          <cell r="C504">
            <v>-148240.39000000001</v>
          </cell>
          <cell r="D504">
            <v>22864.13</v>
          </cell>
          <cell r="E504">
            <v>6085.54</v>
          </cell>
          <cell r="F504">
            <v>-131461.79999999999</v>
          </cell>
        </row>
        <row r="505">
          <cell r="A505">
            <v>2508031</v>
          </cell>
          <cell r="B505" t="str">
            <v>Moneda nacional</v>
          </cell>
          <cell r="C505">
            <v>-148240.39000000001</v>
          </cell>
          <cell r="D505">
            <v>22864.13</v>
          </cell>
          <cell r="E505">
            <v>6085.54</v>
          </cell>
          <cell r="F505">
            <v>-131461.79999999999</v>
          </cell>
        </row>
        <row r="506">
          <cell r="A506">
            <v>26</v>
          </cell>
          <cell r="B506" t="str">
            <v>OBLIGACIONES CON INTERMEDIARIOS Y AGENTES</v>
          </cell>
          <cell r="C506">
            <v>-169018.31</v>
          </cell>
          <cell r="D506">
            <v>774894.18</v>
          </cell>
          <cell r="E506">
            <v>1284198.79</v>
          </cell>
          <cell r="F506">
            <v>-678322.92</v>
          </cell>
        </row>
        <row r="507">
          <cell r="A507">
            <v>2601</v>
          </cell>
          <cell r="B507" t="str">
            <v>OBLIGACIONES CON INTERMEDIARIOS DE SEGUROS</v>
          </cell>
          <cell r="C507">
            <v>-87971.22</v>
          </cell>
          <cell r="D507">
            <v>104119.1</v>
          </cell>
          <cell r="E507">
            <v>144845.46</v>
          </cell>
          <cell r="F507">
            <v>-128697.58</v>
          </cell>
        </row>
        <row r="508">
          <cell r="A508">
            <v>260101</v>
          </cell>
          <cell r="B508" t="str">
            <v>Comisiones por pagar a intermediarios</v>
          </cell>
          <cell r="C508">
            <v>-87971.22</v>
          </cell>
          <cell r="D508">
            <v>104119.1</v>
          </cell>
          <cell r="E508">
            <v>144845.46</v>
          </cell>
          <cell r="F508">
            <v>-128697.58</v>
          </cell>
        </row>
        <row r="509">
          <cell r="A509">
            <v>2601011</v>
          </cell>
          <cell r="B509" t="str">
            <v>Moneda nacional</v>
          </cell>
          <cell r="C509">
            <v>-87971.22</v>
          </cell>
          <cell r="D509">
            <v>104119.1</v>
          </cell>
          <cell r="E509">
            <v>144845.46</v>
          </cell>
          <cell r="F509">
            <v>-128697.58</v>
          </cell>
        </row>
        <row r="510">
          <cell r="A510">
            <v>2602</v>
          </cell>
          <cell r="B510" t="str">
            <v>OBLIGACIONES CON AGENTES</v>
          </cell>
          <cell r="C510">
            <v>-81047.09</v>
          </cell>
          <cell r="D510">
            <v>670775.07999999996</v>
          </cell>
          <cell r="E510">
            <v>1139353.33</v>
          </cell>
          <cell r="F510">
            <v>-549625.34</v>
          </cell>
        </row>
        <row r="511">
          <cell r="A511">
            <v>260201</v>
          </cell>
          <cell r="B511" t="str">
            <v>Comisiones por pagar a agentes independientes</v>
          </cell>
          <cell r="C511">
            <v>-80835.78</v>
          </cell>
          <cell r="D511">
            <v>663798.43000000005</v>
          </cell>
          <cell r="E511">
            <v>1131270.42</v>
          </cell>
          <cell r="F511">
            <v>-548307.77</v>
          </cell>
        </row>
        <row r="512">
          <cell r="A512">
            <v>2602011</v>
          </cell>
          <cell r="B512" t="str">
            <v>Moneda nacional</v>
          </cell>
          <cell r="C512">
            <v>-80835.78</v>
          </cell>
          <cell r="D512">
            <v>663798.43000000005</v>
          </cell>
          <cell r="E512">
            <v>1131270.42</v>
          </cell>
          <cell r="F512">
            <v>-548307.77</v>
          </cell>
        </row>
        <row r="513">
          <cell r="A513">
            <v>260202</v>
          </cell>
          <cell r="B513" t="str">
            <v>Comisiones por pagar a agentes dependientes</v>
          </cell>
          <cell r="C513">
            <v>-211.31</v>
          </cell>
          <cell r="D513">
            <v>6976.65</v>
          </cell>
          <cell r="E513">
            <v>8082.91</v>
          </cell>
          <cell r="F513">
            <v>-1317.57</v>
          </cell>
        </row>
        <row r="514">
          <cell r="A514">
            <v>2602021</v>
          </cell>
          <cell r="B514" t="str">
            <v>Moneda nacional</v>
          </cell>
          <cell r="C514">
            <v>-211.31</v>
          </cell>
          <cell r="D514">
            <v>6976.65</v>
          </cell>
          <cell r="E514">
            <v>8082.91</v>
          </cell>
          <cell r="F514">
            <v>-1317.57</v>
          </cell>
        </row>
        <row r="515">
          <cell r="A515">
            <v>27</v>
          </cell>
          <cell r="B515" t="str">
            <v>CUENTAS POR PAGAR</v>
          </cell>
          <cell r="C515">
            <v>-6419185.3399999999</v>
          </cell>
          <cell r="D515">
            <v>2089421.21</v>
          </cell>
          <cell r="E515">
            <v>2550206.71</v>
          </cell>
          <cell r="F515">
            <v>-6879970.8399999999</v>
          </cell>
        </row>
        <row r="516">
          <cell r="A516">
            <v>2701</v>
          </cell>
          <cell r="B516" t="str">
            <v>IMPUESTOS, CONTRIBUCIONES Y RETENCIONES</v>
          </cell>
          <cell r="C516">
            <v>-666583.06999999995</v>
          </cell>
          <cell r="D516">
            <v>333981.73</v>
          </cell>
          <cell r="E516">
            <v>1039879.25</v>
          </cell>
          <cell r="F516">
            <v>-1372480.59</v>
          </cell>
        </row>
        <row r="517">
          <cell r="A517">
            <v>270101</v>
          </cell>
          <cell r="B517" t="str">
            <v>Retenciones</v>
          </cell>
          <cell r="C517">
            <v>-101086.57</v>
          </cell>
          <cell r="D517">
            <v>177020.75</v>
          </cell>
          <cell r="E517">
            <v>171756.4</v>
          </cell>
          <cell r="F517">
            <v>-95822.22</v>
          </cell>
        </row>
        <row r="518">
          <cell r="A518">
            <v>2701011</v>
          </cell>
          <cell r="B518" t="str">
            <v>Moneda nacional</v>
          </cell>
          <cell r="C518">
            <v>-101086.57</v>
          </cell>
          <cell r="D518">
            <v>177020.75</v>
          </cell>
          <cell r="E518">
            <v>171756.4</v>
          </cell>
          <cell r="F518">
            <v>-95822.22</v>
          </cell>
        </row>
        <row r="519">
          <cell r="A519">
            <v>270101101</v>
          </cell>
          <cell r="B519" t="str">
            <v>Impuesto sobre la renta</v>
          </cell>
          <cell r="C519">
            <v>-93128.6</v>
          </cell>
          <cell r="D519">
            <v>156036.53</v>
          </cell>
          <cell r="E519">
            <v>138154.54999999999</v>
          </cell>
          <cell r="F519">
            <v>-75246.62</v>
          </cell>
        </row>
        <row r="520">
          <cell r="A520">
            <v>27010110101</v>
          </cell>
          <cell r="B520" t="str">
            <v>A empleados</v>
          </cell>
          <cell r="C520">
            <v>-8033.41</v>
          </cell>
          <cell r="D520">
            <v>22992.43</v>
          </cell>
          <cell r="E520">
            <v>42949.26</v>
          </cell>
          <cell r="F520">
            <v>-27990.240000000002</v>
          </cell>
        </row>
        <row r="521">
          <cell r="A521">
            <v>27010110102</v>
          </cell>
          <cell r="B521" t="str">
            <v>A terceros</v>
          </cell>
          <cell r="C521">
            <v>-4817.2</v>
          </cell>
          <cell r="D521">
            <v>17357.68</v>
          </cell>
          <cell r="E521">
            <v>18057.98</v>
          </cell>
          <cell r="F521">
            <v>-5517.5</v>
          </cell>
        </row>
        <row r="522">
          <cell r="A522">
            <v>27010110103</v>
          </cell>
          <cell r="B522" t="str">
            <v>A no domiciliados</v>
          </cell>
          <cell r="C522">
            <v>-2419</v>
          </cell>
          <cell r="D522">
            <v>11959.46</v>
          </cell>
          <cell r="E522">
            <v>25480.21</v>
          </cell>
          <cell r="F522">
            <v>-15939.75</v>
          </cell>
        </row>
        <row r="523">
          <cell r="A523">
            <v>27010110104</v>
          </cell>
          <cell r="B523" t="str">
            <v>A reaseguradoras</v>
          </cell>
          <cell r="C523">
            <v>-77858.990000000005</v>
          </cell>
          <cell r="D523">
            <v>103726.96</v>
          </cell>
          <cell r="E523">
            <v>51667.1</v>
          </cell>
          <cell r="F523">
            <v>-25799.13</v>
          </cell>
        </row>
        <row r="524">
          <cell r="A524">
            <v>2701011010402</v>
          </cell>
          <cell r="B524" t="str">
            <v>Hannover Ruck SE (Daños y Fianzas)</v>
          </cell>
          <cell r="C524">
            <v>-55188.73</v>
          </cell>
          <cell r="D524">
            <v>61573.58</v>
          </cell>
          <cell r="E524">
            <v>6384.89</v>
          </cell>
          <cell r="F524">
            <v>-0.04</v>
          </cell>
        </row>
        <row r="525">
          <cell r="A525">
            <v>2701011010404</v>
          </cell>
          <cell r="B525" t="str">
            <v>Reaseguradora Patria S.A</v>
          </cell>
          <cell r="C525">
            <v>-1969.31</v>
          </cell>
          <cell r="D525">
            <v>3938.62</v>
          </cell>
          <cell r="E525">
            <v>1969.31</v>
          </cell>
          <cell r="F525">
            <v>0</v>
          </cell>
        </row>
        <row r="526">
          <cell r="A526">
            <v>2701011010405</v>
          </cell>
          <cell r="B526" t="str">
            <v>Navigators Insurance Company</v>
          </cell>
          <cell r="C526">
            <v>-934.86</v>
          </cell>
          <cell r="D526">
            <v>1869.72</v>
          </cell>
          <cell r="E526">
            <v>934.86</v>
          </cell>
          <cell r="F526">
            <v>0</v>
          </cell>
        </row>
        <row r="527">
          <cell r="A527">
            <v>2701011010407</v>
          </cell>
          <cell r="B527" t="str">
            <v>Intermediarios de Reaseguro BRG, S.A.</v>
          </cell>
          <cell r="C527">
            <v>0</v>
          </cell>
          <cell r="D527">
            <v>0</v>
          </cell>
          <cell r="E527">
            <v>585.53</v>
          </cell>
          <cell r="F527">
            <v>-585.53</v>
          </cell>
        </row>
        <row r="528">
          <cell r="A528">
            <v>2701011010411</v>
          </cell>
          <cell r="B528" t="str">
            <v>WILLIS TOWERS WATSON CAC INC</v>
          </cell>
          <cell r="C528">
            <v>-1775</v>
          </cell>
          <cell r="D528">
            <v>1775</v>
          </cell>
          <cell r="E528">
            <v>0</v>
          </cell>
          <cell r="F528">
            <v>0</v>
          </cell>
        </row>
        <row r="529">
          <cell r="A529">
            <v>2701011010412</v>
          </cell>
          <cell r="B529" t="str">
            <v>Bms Latin America LLC</v>
          </cell>
          <cell r="C529">
            <v>-575</v>
          </cell>
          <cell r="D529">
            <v>575</v>
          </cell>
          <cell r="E529">
            <v>0</v>
          </cell>
          <cell r="F529">
            <v>0</v>
          </cell>
        </row>
        <row r="530">
          <cell r="A530">
            <v>2701011010413</v>
          </cell>
          <cell r="B530" t="str">
            <v>OCEAN INTERNATIONAL REINSURANCE CO LTD</v>
          </cell>
          <cell r="C530">
            <v>-357.98</v>
          </cell>
          <cell r="D530">
            <v>357.98</v>
          </cell>
          <cell r="E530">
            <v>142.56</v>
          </cell>
          <cell r="F530">
            <v>-142.56</v>
          </cell>
        </row>
        <row r="531">
          <cell r="A531">
            <v>2701011010415</v>
          </cell>
          <cell r="B531" t="str">
            <v>MREC Intermediaria de Reaseguros, S.A.</v>
          </cell>
          <cell r="C531">
            <v>-1975</v>
          </cell>
          <cell r="D531">
            <v>1975</v>
          </cell>
          <cell r="E531">
            <v>1368.42</v>
          </cell>
          <cell r="F531">
            <v>-1368.42</v>
          </cell>
        </row>
        <row r="532">
          <cell r="A532">
            <v>2701011010416</v>
          </cell>
          <cell r="B532" t="str">
            <v>Lockton Specialies LLC</v>
          </cell>
          <cell r="C532">
            <v>-4536.6400000000003</v>
          </cell>
          <cell r="D532">
            <v>4536.6400000000003</v>
          </cell>
          <cell r="E532">
            <v>21933.54</v>
          </cell>
          <cell r="F532">
            <v>-21933.54</v>
          </cell>
        </row>
        <row r="533">
          <cell r="A533">
            <v>2701011010417</v>
          </cell>
          <cell r="B533" t="str">
            <v>Reaseguradora Delta, S.A.</v>
          </cell>
          <cell r="C533">
            <v>-477.31</v>
          </cell>
          <cell r="D533">
            <v>17056.259999999998</v>
          </cell>
          <cell r="E533">
            <v>16769.03</v>
          </cell>
          <cell r="F533">
            <v>-190.08</v>
          </cell>
        </row>
        <row r="534">
          <cell r="A534">
            <v>2701011010418</v>
          </cell>
          <cell r="B534" t="str">
            <v>Guy Carpenter &amp; Company Ltda.</v>
          </cell>
          <cell r="C534">
            <v>-10069.16</v>
          </cell>
          <cell r="D534">
            <v>10069.16</v>
          </cell>
          <cell r="E534">
            <v>0</v>
          </cell>
          <cell r="F534">
            <v>0</v>
          </cell>
        </row>
        <row r="535">
          <cell r="A535">
            <v>2701011010419</v>
          </cell>
          <cell r="B535" t="str">
            <v>Aon Re México</v>
          </cell>
          <cell r="C535">
            <v>0</v>
          </cell>
          <cell r="D535">
            <v>0</v>
          </cell>
          <cell r="E535">
            <v>1578.96</v>
          </cell>
          <cell r="F535">
            <v>-1578.96</v>
          </cell>
        </row>
        <row r="536">
          <cell r="A536">
            <v>270101103</v>
          </cell>
          <cell r="B536" t="str">
            <v>Seguro social</v>
          </cell>
          <cell r="C536">
            <v>-1204.48</v>
          </cell>
          <cell r="D536">
            <v>3777.2</v>
          </cell>
          <cell r="E536">
            <v>3735.3</v>
          </cell>
          <cell r="F536">
            <v>-1162.58</v>
          </cell>
        </row>
        <row r="537">
          <cell r="A537">
            <v>270101104</v>
          </cell>
          <cell r="B537" t="str">
            <v>Administradoras de fondos de pensiÛn</v>
          </cell>
          <cell r="C537">
            <v>-5157.49</v>
          </cell>
          <cell r="D537">
            <v>13973.49</v>
          </cell>
          <cell r="E537">
            <v>15808.54</v>
          </cell>
          <cell r="F537">
            <v>-6992.54</v>
          </cell>
        </row>
        <row r="538">
          <cell r="A538">
            <v>270101106</v>
          </cell>
          <cell r="B538" t="str">
            <v>Cuotas de prÈstamos</v>
          </cell>
          <cell r="C538">
            <v>-1073.25</v>
          </cell>
          <cell r="D538">
            <v>3113.53</v>
          </cell>
          <cell r="E538">
            <v>13326.76</v>
          </cell>
          <cell r="F538">
            <v>-11286.48</v>
          </cell>
        </row>
        <row r="539">
          <cell r="A539">
            <v>270101108</v>
          </cell>
          <cell r="B539" t="str">
            <v>Cuotas alimenticias</v>
          </cell>
          <cell r="C539">
            <v>-240</v>
          </cell>
          <cell r="D539">
            <v>120</v>
          </cell>
          <cell r="E539">
            <v>0</v>
          </cell>
          <cell r="F539">
            <v>-120</v>
          </cell>
        </row>
        <row r="540">
          <cell r="A540">
            <v>270101109</v>
          </cell>
          <cell r="B540" t="str">
            <v>Otras retenciones</v>
          </cell>
          <cell r="C540">
            <v>-282.75</v>
          </cell>
          <cell r="D540">
            <v>0</v>
          </cell>
          <cell r="E540">
            <v>731.25</v>
          </cell>
          <cell r="F540">
            <v>-1014</v>
          </cell>
        </row>
        <row r="541">
          <cell r="A541">
            <v>270102</v>
          </cell>
          <cell r="B541" t="str">
            <v>Impuestos y contribuciones</v>
          </cell>
          <cell r="C541">
            <v>-565496.5</v>
          </cell>
          <cell r="D541">
            <v>156960.98000000001</v>
          </cell>
          <cell r="E541">
            <v>868122.85</v>
          </cell>
          <cell r="F541">
            <v>-1276658.3700000001</v>
          </cell>
        </row>
        <row r="542">
          <cell r="A542">
            <v>2701021</v>
          </cell>
          <cell r="B542" t="str">
            <v>Moneda nacional</v>
          </cell>
          <cell r="C542">
            <v>-565496.5</v>
          </cell>
          <cell r="D542">
            <v>156960.98000000001</v>
          </cell>
          <cell r="E542">
            <v>868122.85</v>
          </cell>
          <cell r="F542">
            <v>-1276658.3700000001</v>
          </cell>
        </row>
        <row r="543">
          <cell r="A543">
            <v>270102101</v>
          </cell>
          <cell r="B543" t="str">
            <v>Impuesto sobre la renta</v>
          </cell>
          <cell r="C543">
            <v>-473849.78</v>
          </cell>
          <cell r="D543">
            <v>0</v>
          </cell>
          <cell r="E543">
            <v>500117.46</v>
          </cell>
          <cell r="F543">
            <v>-973967.24</v>
          </cell>
        </row>
        <row r="544">
          <cell r="A544">
            <v>270102102</v>
          </cell>
          <cell r="B544" t="str">
            <v>Impuestos municipales</v>
          </cell>
          <cell r="C544">
            <v>-17241.599999999999</v>
          </cell>
          <cell r="D544">
            <v>0</v>
          </cell>
          <cell r="E544">
            <v>4758.33</v>
          </cell>
          <cell r="F544">
            <v>-21999.93</v>
          </cell>
        </row>
        <row r="545">
          <cell r="A545">
            <v>270102103</v>
          </cell>
          <cell r="B545" t="str">
            <v>Seguro social</v>
          </cell>
          <cell r="C545">
            <v>-402.65</v>
          </cell>
          <cell r="D545">
            <v>10543.71</v>
          </cell>
          <cell r="E545">
            <v>10651.99</v>
          </cell>
          <cell r="F545">
            <v>-510.93</v>
          </cell>
        </row>
        <row r="546">
          <cell r="A546">
            <v>270102105</v>
          </cell>
          <cell r="B546" t="str">
            <v>Fondos de pensiones</v>
          </cell>
          <cell r="C546">
            <v>-7084.68</v>
          </cell>
          <cell r="D546">
            <v>18292.8</v>
          </cell>
          <cell r="E546">
            <v>19364.240000000002</v>
          </cell>
          <cell r="F546">
            <v>-8156.12</v>
          </cell>
        </row>
        <row r="547">
          <cell r="A547">
            <v>270102109</v>
          </cell>
          <cell r="B547" t="str">
            <v>Otros impuestos y contribuciones</v>
          </cell>
          <cell r="C547">
            <v>-66917.789999999994</v>
          </cell>
          <cell r="D547">
            <v>128124.47</v>
          </cell>
          <cell r="E547">
            <v>333230.83</v>
          </cell>
          <cell r="F547">
            <v>-272024.15000000002</v>
          </cell>
        </row>
        <row r="548">
          <cell r="A548">
            <v>27010210901</v>
          </cell>
          <cell r="B548" t="str">
            <v>Provision IVA y Pago a Cuenta</v>
          </cell>
          <cell r="C548">
            <v>-40574.559999999998</v>
          </cell>
          <cell r="D548">
            <v>23286.799999999999</v>
          </cell>
          <cell r="E548">
            <v>0</v>
          </cell>
          <cell r="F548">
            <v>-17287.759999999998</v>
          </cell>
        </row>
        <row r="549">
          <cell r="A549">
            <v>27010210903</v>
          </cell>
          <cell r="B549" t="str">
            <v>Impuesto de Bomberos</v>
          </cell>
          <cell r="C549">
            <v>-26343.23</v>
          </cell>
          <cell r="D549">
            <v>104837.67</v>
          </cell>
          <cell r="E549">
            <v>333230.83</v>
          </cell>
          <cell r="F549">
            <v>-254736.39</v>
          </cell>
        </row>
        <row r="550">
          <cell r="A550">
            <v>2702</v>
          </cell>
          <cell r="B550" t="str">
            <v>REMUNERACIONES POR PAGAR</v>
          </cell>
          <cell r="C550">
            <v>-113892.88</v>
          </cell>
          <cell r="D550">
            <v>98527.05</v>
          </cell>
          <cell r="E550">
            <v>93360.11</v>
          </cell>
          <cell r="F550">
            <v>-108725.94</v>
          </cell>
        </row>
        <row r="551">
          <cell r="A551">
            <v>270201</v>
          </cell>
          <cell r="B551" t="str">
            <v>Vacaciones por pagar</v>
          </cell>
          <cell r="C551">
            <v>-23990.93</v>
          </cell>
          <cell r="D551">
            <v>31904.58</v>
          </cell>
          <cell r="E551">
            <v>27453.85</v>
          </cell>
          <cell r="F551">
            <v>-19540.2</v>
          </cell>
        </row>
        <row r="552">
          <cell r="A552">
            <v>2702011</v>
          </cell>
          <cell r="B552" t="str">
            <v>Moneda nacional</v>
          </cell>
          <cell r="C552">
            <v>-23990.93</v>
          </cell>
          <cell r="D552">
            <v>31904.58</v>
          </cell>
          <cell r="E552">
            <v>27453.85</v>
          </cell>
          <cell r="F552">
            <v>-19540.2</v>
          </cell>
        </row>
        <row r="553">
          <cell r="A553">
            <v>270202</v>
          </cell>
          <cell r="B553" t="str">
            <v>Remuneraciones por pagar</v>
          </cell>
          <cell r="C553">
            <v>-67500</v>
          </cell>
          <cell r="D553">
            <v>62000</v>
          </cell>
          <cell r="E553">
            <v>200.82</v>
          </cell>
          <cell r="F553">
            <v>-5700.82</v>
          </cell>
        </row>
        <row r="554">
          <cell r="A554">
            <v>2702021</v>
          </cell>
          <cell r="B554" t="str">
            <v>Moneda nacional</v>
          </cell>
          <cell r="C554">
            <v>-67500</v>
          </cell>
          <cell r="D554">
            <v>62000</v>
          </cell>
          <cell r="E554">
            <v>200.82</v>
          </cell>
          <cell r="F554">
            <v>-5700.82</v>
          </cell>
        </row>
        <row r="555">
          <cell r="A555">
            <v>270203</v>
          </cell>
          <cell r="B555" t="str">
            <v>Honorarios por pagar</v>
          </cell>
          <cell r="C555">
            <v>-19279.919999999998</v>
          </cell>
          <cell r="D555">
            <v>3400</v>
          </cell>
          <cell r="E555">
            <v>4500</v>
          </cell>
          <cell r="F555">
            <v>-20379.919999999998</v>
          </cell>
        </row>
        <row r="556">
          <cell r="A556">
            <v>2702031</v>
          </cell>
          <cell r="B556" t="str">
            <v>Moneda nacional</v>
          </cell>
          <cell r="C556">
            <v>-19279.919999999998</v>
          </cell>
          <cell r="D556">
            <v>3400</v>
          </cell>
          <cell r="E556">
            <v>4500</v>
          </cell>
          <cell r="F556">
            <v>-20379.919999999998</v>
          </cell>
        </row>
        <row r="557">
          <cell r="A557">
            <v>270203104</v>
          </cell>
          <cell r="B557" t="str">
            <v>Auditoria Externa</v>
          </cell>
          <cell r="C557">
            <v>-13326.66</v>
          </cell>
          <cell r="D557">
            <v>2400</v>
          </cell>
          <cell r="E557">
            <v>3000</v>
          </cell>
          <cell r="F557">
            <v>-13926.66</v>
          </cell>
        </row>
        <row r="558">
          <cell r="A558">
            <v>270203106</v>
          </cell>
          <cell r="B558" t="str">
            <v>Auditoria Fiscal</v>
          </cell>
          <cell r="C558">
            <v>-5953.26</v>
          </cell>
          <cell r="D558">
            <v>1000</v>
          </cell>
          <cell r="E558">
            <v>1500</v>
          </cell>
          <cell r="F558">
            <v>-6453.26</v>
          </cell>
        </row>
        <row r="559">
          <cell r="A559">
            <v>270205</v>
          </cell>
          <cell r="B559" t="str">
            <v>Aguinaldos y bonificaciones</v>
          </cell>
          <cell r="C559">
            <v>-3122.03</v>
          </cell>
          <cell r="D559">
            <v>1222.47</v>
          </cell>
          <cell r="E559">
            <v>61205.440000000002</v>
          </cell>
          <cell r="F559">
            <v>-63105</v>
          </cell>
        </row>
        <row r="560">
          <cell r="A560">
            <v>2702051</v>
          </cell>
          <cell r="B560" t="str">
            <v>Moneda nacional</v>
          </cell>
          <cell r="C560">
            <v>-3122.03</v>
          </cell>
          <cell r="D560">
            <v>1222.47</v>
          </cell>
          <cell r="E560">
            <v>61205.440000000002</v>
          </cell>
          <cell r="F560">
            <v>-63105</v>
          </cell>
        </row>
        <row r="561">
          <cell r="A561">
            <v>2706</v>
          </cell>
          <cell r="B561" t="str">
            <v>OTRAS CUENTAS POR PAGAR</v>
          </cell>
          <cell r="C561">
            <v>-5638709.3899999997</v>
          </cell>
          <cell r="D561">
            <v>1656912.43</v>
          </cell>
          <cell r="E561">
            <v>1416967.35</v>
          </cell>
          <cell r="F561">
            <v>-5398764.3099999996</v>
          </cell>
        </row>
        <row r="562">
          <cell r="A562">
            <v>270601</v>
          </cell>
          <cell r="B562" t="str">
            <v>Proveedores</v>
          </cell>
          <cell r="C562">
            <v>-783501.45</v>
          </cell>
          <cell r="D562">
            <v>972726.59</v>
          </cell>
          <cell r="E562">
            <v>396692.55</v>
          </cell>
          <cell r="F562">
            <v>-207467.41</v>
          </cell>
        </row>
        <row r="563">
          <cell r="A563">
            <v>2706011</v>
          </cell>
          <cell r="B563" t="str">
            <v>Moneda nacional</v>
          </cell>
          <cell r="C563">
            <v>-783501.45</v>
          </cell>
          <cell r="D563">
            <v>972726.59</v>
          </cell>
          <cell r="E563">
            <v>396692.55</v>
          </cell>
          <cell r="F563">
            <v>-207467.41</v>
          </cell>
        </row>
        <row r="564">
          <cell r="A564">
            <v>270601101</v>
          </cell>
          <cell r="B564" t="str">
            <v>Rayones de El Salvador SA</v>
          </cell>
          <cell r="C564">
            <v>-159.63</v>
          </cell>
          <cell r="D564">
            <v>0</v>
          </cell>
          <cell r="E564">
            <v>0</v>
          </cell>
          <cell r="F564">
            <v>-159.63</v>
          </cell>
        </row>
        <row r="565">
          <cell r="A565">
            <v>270601102</v>
          </cell>
          <cell r="B565" t="str">
            <v>Provisiones del mes</v>
          </cell>
          <cell r="C565">
            <v>-39.85</v>
          </cell>
          <cell r="D565">
            <v>0</v>
          </cell>
          <cell r="E565">
            <v>0</v>
          </cell>
          <cell r="F565">
            <v>-39.85</v>
          </cell>
        </row>
        <row r="566">
          <cell r="A566">
            <v>270601106</v>
          </cell>
          <cell r="B566" t="str">
            <v>Provisiones de proveedores</v>
          </cell>
          <cell r="C566">
            <v>-783301.97</v>
          </cell>
          <cell r="D566">
            <v>972726.59</v>
          </cell>
          <cell r="E566">
            <v>396692.55</v>
          </cell>
          <cell r="F566">
            <v>-207267.93</v>
          </cell>
        </row>
        <row r="567">
          <cell r="A567">
            <v>270609</v>
          </cell>
          <cell r="B567" t="str">
            <v>Diversas</v>
          </cell>
          <cell r="C567">
            <v>-4855207.9400000004</v>
          </cell>
          <cell r="D567">
            <v>684185.84</v>
          </cell>
          <cell r="E567">
            <v>1020274.8</v>
          </cell>
          <cell r="F567">
            <v>-5191296.9000000004</v>
          </cell>
        </row>
        <row r="568">
          <cell r="A568">
            <v>2706091</v>
          </cell>
          <cell r="B568" t="str">
            <v>Moneda nacional</v>
          </cell>
          <cell r="C568">
            <v>-4855207.9400000004</v>
          </cell>
          <cell r="D568">
            <v>684185.84</v>
          </cell>
          <cell r="E568">
            <v>1020274.8</v>
          </cell>
          <cell r="F568">
            <v>-5191296.9000000004</v>
          </cell>
        </row>
        <row r="569">
          <cell r="A569">
            <v>270609101</v>
          </cell>
          <cell r="B569" t="str">
            <v>Provisiones del mes</v>
          </cell>
          <cell r="C569">
            <v>-175424.84</v>
          </cell>
          <cell r="D569">
            <v>14686.01</v>
          </cell>
          <cell r="E569">
            <v>16097.95</v>
          </cell>
          <cell r="F569">
            <v>-176836.78</v>
          </cell>
        </row>
        <row r="570">
          <cell r="A570">
            <v>270609105</v>
          </cell>
          <cell r="B570" t="str">
            <v>IVA- Débito Fiscal causado</v>
          </cell>
          <cell r="C570">
            <v>-360495.48</v>
          </cell>
          <cell r="D570">
            <v>531265.24</v>
          </cell>
          <cell r="E570">
            <v>651991.05000000005</v>
          </cell>
          <cell r="F570">
            <v>-481221.29</v>
          </cell>
        </row>
        <row r="571">
          <cell r="A571">
            <v>270609107</v>
          </cell>
          <cell r="B571" t="str">
            <v>Proyectos</v>
          </cell>
          <cell r="C571">
            <v>-4312823.79</v>
          </cell>
          <cell r="D571">
            <v>136486.57</v>
          </cell>
          <cell r="E571">
            <v>349563.37</v>
          </cell>
          <cell r="F571">
            <v>-4525900.59</v>
          </cell>
        </row>
        <row r="572">
          <cell r="A572">
            <v>27060910702</v>
          </cell>
          <cell r="B572" t="str">
            <v>Depositos en garantia de fianzas</v>
          </cell>
          <cell r="C572">
            <v>-4312823.79</v>
          </cell>
          <cell r="D572">
            <v>136486.57</v>
          </cell>
          <cell r="E572">
            <v>349563.37</v>
          </cell>
          <cell r="F572">
            <v>-4525900.59</v>
          </cell>
        </row>
        <row r="573">
          <cell r="A573">
            <v>270609108</v>
          </cell>
          <cell r="B573" t="str">
            <v>Abonos pendientes de liquidar</v>
          </cell>
          <cell r="C573">
            <v>-50.03</v>
          </cell>
          <cell r="D573">
            <v>50</v>
          </cell>
          <cell r="E573">
            <v>0</v>
          </cell>
          <cell r="F573">
            <v>-0.03</v>
          </cell>
        </row>
        <row r="574">
          <cell r="A574">
            <v>270609113</v>
          </cell>
          <cell r="B574" t="str">
            <v>Retenciones Diversas a empleados</v>
          </cell>
          <cell r="C574">
            <v>-919.18</v>
          </cell>
          <cell r="D574">
            <v>0</v>
          </cell>
          <cell r="E574">
            <v>924.41</v>
          </cell>
          <cell r="F574">
            <v>-1843.59</v>
          </cell>
        </row>
        <row r="575">
          <cell r="A575">
            <v>27060911301</v>
          </cell>
          <cell r="B575" t="str">
            <v>Retenciones por Lentes y Seguros</v>
          </cell>
          <cell r="C575">
            <v>-919.18</v>
          </cell>
          <cell r="D575">
            <v>0</v>
          </cell>
          <cell r="E575">
            <v>924.41</v>
          </cell>
          <cell r="F575">
            <v>-1843.59</v>
          </cell>
        </row>
        <row r="576">
          <cell r="A576">
            <v>2706091130101</v>
          </cell>
          <cell r="B576" t="str">
            <v>Descuentos a empleados</v>
          </cell>
          <cell r="C576">
            <v>-511.12</v>
          </cell>
          <cell r="D576">
            <v>0</v>
          </cell>
          <cell r="E576">
            <v>924.41</v>
          </cell>
          <cell r="F576">
            <v>-1435.53</v>
          </cell>
        </row>
        <row r="577">
          <cell r="A577">
            <v>2706091130106</v>
          </cell>
          <cell r="B577" t="str">
            <v>Cristina Rebeca Gomez de Guerra</v>
          </cell>
          <cell r="C577">
            <v>-39</v>
          </cell>
          <cell r="D577">
            <v>0</v>
          </cell>
          <cell r="E577">
            <v>0</v>
          </cell>
          <cell r="F577">
            <v>-39</v>
          </cell>
        </row>
        <row r="578">
          <cell r="A578">
            <v>2706091130112</v>
          </cell>
          <cell r="B578" t="str">
            <v>Emma Guadalupe Ruano de Martinez</v>
          </cell>
          <cell r="C578">
            <v>-81.99</v>
          </cell>
          <cell r="D578">
            <v>0</v>
          </cell>
          <cell r="E578">
            <v>0</v>
          </cell>
          <cell r="F578">
            <v>-81.99</v>
          </cell>
        </row>
        <row r="579">
          <cell r="A579">
            <v>2706091130134</v>
          </cell>
          <cell r="B579" t="str">
            <v>Wilfrido Hernandez Alvarado</v>
          </cell>
          <cell r="C579">
            <v>-96.75</v>
          </cell>
          <cell r="D579">
            <v>0</v>
          </cell>
          <cell r="E579">
            <v>0</v>
          </cell>
          <cell r="F579">
            <v>-96.75</v>
          </cell>
        </row>
        <row r="580">
          <cell r="A580">
            <v>2706091130137</v>
          </cell>
          <cell r="B580" t="str">
            <v>Yancy Esmeralda Mendoza Jovel</v>
          </cell>
          <cell r="C580">
            <v>-23.68</v>
          </cell>
          <cell r="D580">
            <v>0</v>
          </cell>
          <cell r="E580">
            <v>0</v>
          </cell>
          <cell r="F580">
            <v>-23.68</v>
          </cell>
        </row>
        <row r="581">
          <cell r="A581">
            <v>2706091130145</v>
          </cell>
          <cell r="B581" t="str">
            <v>Miguel Angel Molina</v>
          </cell>
          <cell r="C581">
            <v>-144.28</v>
          </cell>
          <cell r="D581">
            <v>0</v>
          </cell>
          <cell r="E581">
            <v>0</v>
          </cell>
          <cell r="F581">
            <v>-144.28</v>
          </cell>
        </row>
        <row r="582">
          <cell r="A582">
            <v>2706091130148</v>
          </cell>
          <cell r="B582" t="str">
            <v>Milton Omar Alvarado</v>
          </cell>
          <cell r="C582">
            <v>-22.36</v>
          </cell>
          <cell r="D582">
            <v>0</v>
          </cell>
          <cell r="E582">
            <v>0</v>
          </cell>
          <cell r="F582">
            <v>-22.36</v>
          </cell>
        </row>
        <row r="583">
          <cell r="A583">
            <v>270609116</v>
          </cell>
          <cell r="B583" t="str">
            <v>Cheques Prescritos</v>
          </cell>
          <cell r="C583">
            <v>0</v>
          </cell>
          <cell r="D583">
            <v>111.01</v>
          </cell>
          <cell r="E583">
            <v>111.01</v>
          </cell>
          <cell r="F583">
            <v>0</v>
          </cell>
        </row>
        <row r="584">
          <cell r="A584">
            <v>27060911601</v>
          </cell>
          <cell r="B584" t="str">
            <v>Bco.de America Central Cta No.200029254 (Cheques prescritos)</v>
          </cell>
          <cell r="C584">
            <v>0</v>
          </cell>
          <cell r="D584">
            <v>22.5</v>
          </cell>
          <cell r="E584">
            <v>22.5</v>
          </cell>
          <cell r="F584">
            <v>0</v>
          </cell>
        </row>
        <row r="585">
          <cell r="A585">
            <v>27060911603</v>
          </cell>
          <cell r="B585" t="str">
            <v>Bco. Agricola Cta 1350011841 (Cheques prescritos)</v>
          </cell>
          <cell r="C585">
            <v>0</v>
          </cell>
          <cell r="D585">
            <v>88.51</v>
          </cell>
          <cell r="E585">
            <v>88.51</v>
          </cell>
          <cell r="F585">
            <v>0</v>
          </cell>
        </row>
        <row r="586">
          <cell r="A586">
            <v>270609122</v>
          </cell>
          <cell r="B586" t="str">
            <v>Depositos para prestamos</v>
          </cell>
          <cell r="C586">
            <v>-494.62</v>
          </cell>
          <cell r="D586">
            <v>0</v>
          </cell>
          <cell r="E586">
            <v>0</v>
          </cell>
          <cell r="F586">
            <v>-494.62</v>
          </cell>
        </row>
        <row r="587">
          <cell r="A587">
            <v>270609134</v>
          </cell>
          <cell r="B587" t="str">
            <v>Cheques con mas de 6 meses sin cobro</v>
          </cell>
          <cell r="C587">
            <v>0</v>
          </cell>
          <cell r="D587">
            <v>1587.01</v>
          </cell>
          <cell r="E587">
            <v>1587.01</v>
          </cell>
          <cell r="F587">
            <v>0</v>
          </cell>
        </row>
        <row r="588">
          <cell r="A588">
            <v>27060913409</v>
          </cell>
          <cell r="B588" t="str">
            <v>Bco Atlantida El Salvador,S.A 3131108 (cheques sin cobro 6m)</v>
          </cell>
          <cell r="C588">
            <v>0</v>
          </cell>
          <cell r="D588">
            <v>634.42999999999995</v>
          </cell>
          <cell r="E588">
            <v>634.42999999999995</v>
          </cell>
          <cell r="F588">
            <v>0</v>
          </cell>
        </row>
        <row r="589">
          <cell r="A589">
            <v>27060913410</v>
          </cell>
          <cell r="B589" t="str">
            <v>Bco Atlantida ES,S.A. Cta 130978 (cheques sin cobro 6 meses)</v>
          </cell>
          <cell r="C589">
            <v>0</v>
          </cell>
          <cell r="D589">
            <v>952.58</v>
          </cell>
          <cell r="E589">
            <v>952.58</v>
          </cell>
          <cell r="F589">
            <v>0</v>
          </cell>
        </row>
        <row r="590">
          <cell r="A590">
            <v>270609135</v>
          </cell>
          <cell r="B590" t="str">
            <v>Carlos Alberto Amaya Rosa</v>
          </cell>
          <cell r="C590">
            <v>-5000</v>
          </cell>
          <cell r="D590">
            <v>0</v>
          </cell>
          <cell r="E590">
            <v>0</v>
          </cell>
          <cell r="F590">
            <v>-5000</v>
          </cell>
        </row>
        <row r="591">
          <cell r="A591">
            <v>28</v>
          </cell>
          <cell r="B591" t="str">
            <v>PROVISIONES</v>
          </cell>
          <cell r="C591">
            <v>-469131.41</v>
          </cell>
          <cell r="D591">
            <v>502496.13</v>
          </cell>
          <cell r="E591">
            <v>256459.04</v>
          </cell>
          <cell r="F591">
            <v>-223094.32</v>
          </cell>
        </row>
        <row r="592">
          <cell r="A592">
            <v>2801</v>
          </cell>
          <cell r="B592" t="str">
            <v>PROVISION POR OBLIGACIONES LABORALES</v>
          </cell>
          <cell r="C592">
            <v>-49251.51</v>
          </cell>
          <cell r="D592">
            <v>46382.96</v>
          </cell>
          <cell r="E592">
            <v>55033.96</v>
          </cell>
          <cell r="F592">
            <v>-57902.51</v>
          </cell>
        </row>
        <row r="593">
          <cell r="A593">
            <v>280101</v>
          </cell>
          <cell r="B593" t="str">
            <v>ProvisiÛn por Obligaciones Laborales</v>
          </cell>
          <cell r="C593">
            <v>-49251.51</v>
          </cell>
          <cell r="D593">
            <v>46382.96</v>
          </cell>
          <cell r="E593">
            <v>55033.96</v>
          </cell>
          <cell r="F593">
            <v>-57902.51</v>
          </cell>
        </row>
        <row r="594">
          <cell r="A594">
            <v>2801010</v>
          </cell>
          <cell r="B594" t="str">
            <v>ProvisiÛn por Obligaciones Laborales</v>
          </cell>
          <cell r="C594">
            <v>-49251.51</v>
          </cell>
          <cell r="D594">
            <v>46382.96</v>
          </cell>
          <cell r="E594">
            <v>55033.96</v>
          </cell>
          <cell r="F594">
            <v>-57902.51</v>
          </cell>
        </row>
        <row r="595">
          <cell r="A595">
            <v>2802</v>
          </cell>
          <cell r="B595" t="str">
            <v>PROVISION POR CONTINGENCIAS</v>
          </cell>
          <cell r="C595">
            <v>-419879.9</v>
          </cell>
          <cell r="D595">
            <v>456113.17</v>
          </cell>
          <cell r="E595">
            <v>201425.08</v>
          </cell>
          <cell r="F595">
            <v>-165191.81</v>
          </cell>
        </row>
        <row r="596">
          <cell r="A596">
            <v>280201</v>
          </cell>
          <cell r="B596" t="str">
            <v>ProvisiÛn para contingencias</v>
          </cell>
          <cell r="C596">
            <v>-419879.9</v>
          </cell>
          <cell r="D596">
            <v>456113.17</v>
          </cell>
          <cell r="E596">
            <v>201425.08</v>
          </cell>
          <cell r="F596">
            <v>-165191.81</v>
          </cell>
        </row>
        <row r="597">
          <cell r="A597">
            <v>2802010</v>
          </cell>
          <cell r="B597" t="str">
            <v>ProvisiÛn para contingencias</v>
          </cell>
          <cell r="C597">
            <v>-419879.9</v>
          </cell>
          <cell r="D597">
            <v>456113.17</v>
          </cell>
          <cell r="E597">
            <v>201425.08</v>
          </cell>
          <cell r="F597">
            <v>-165191.81</v>
          </cell>
        </row>
        <row r="598">
          <cell r="A598">
            <v>29</v>
          </cell>
          <cell r="B598" t="str">
            <v>OTROS PASIVOS</v>
          </cell>
          <cell r="C598">
            <v>-1529891.86</v>
          </cell>
          <cell r="D598">
            <v>1401683.03</v>
          </cell>
          <cell r="E598">
            <v>1570851.78</v>
          </cell>
          <cell r="F598">
            <v>-1699060.61</v>
          </cell>
        </row>
        <row r="599">
          <cell r="A599">
            <v>2901</v>
          </cell>
          <cell r="B599" t="str">
            <v>INGRESOS DIFERIDOS</v>
          </cell>
          <cell r="C599">
            <v>-1529891.86</v>
          </cell>
          <cell r="D599">
            <v>890808.8</v>
          </cell>
          <cell r="E599">
            <v>1022709.5</v>
          </cell>
          <cell r="F599">
            <v>-1661792.56</v>
          </cell>
        </row>
        <row r="600">
          <cell r="A600">
            <v>290101</v>
          </cell>
          <cell r="B600" t="str">
            <v>Primas percibidas no devengadas por seguros</v>
          </cell>
          <cell r="C600">
            <v>-5718.14</v>
          </cell>
          <cell r="D600">
            <v>0</v>
          </cell>
          <cell r="E600">
            <v>0</v>
          </cell>
          <cell r="F600">
            <v>-5718.14</v>
          </cell>
        </row>
        <row r="601">
          <cell r="A601">
            <v>2901011</v>
          </cell>
          <cell r="B601" t="str">
            <v>Moneda nacional</v>
          </cell>
          <cell r="C601">
            <v>-5718.14</v>
          </cell>
          <cell r="D601">
            <v>0</v>
          </cell>
          <cell r="E601">
            <v>0</v>
          </cell>
          <cell r="F601">
            <v>-5718.14</v>
          </cell>
        </row>
        <row r="602">
          <cell r="A602">
            <v>290102</v>
          </cell>
          <cell r="B602" t="str">
            <v>Primas percibidas no devengadas por afianzamientos</v>
          </cell>
          <cell r="C602">
            <v>-1362923.75</v>
          </cell>
          <cell r="D602">
            <v>460448.18</v>
          </cell>
          <cell r="E602">
            <v>537588.77</v>
          </cell>
          <cell r="F602">
            <v>-1440064.34</v>
          </cell>
        </row>
        <row r="603">
          <cell r="A603">
            <v>2901021</v>
          </cell>
          <cell r="B603" t="str">
            <v>Moneda nacional</v>
          </cell>
          <cell r="C603">
            <v>-1362923.75</v>
          </cell>
          <cell r="D603">
            <v>460448.18</v>
          </cell>
          <cell r="E603">
            <v>537588.77</v>
          </cell>
          <cell r="F603">
            <v>-1440064.34</v>
          </cell>
        </row>
        <row r="604">
          <cell r="A604">
            <v>290103</v>
          </cell>
          <cell r="B604" t="str">
            <v>Comisiones diferidas</v>
          </cell>
          <cell r="C604">
            <v>-161249.97</v>
          </cell>
          <cell r="D604">
            <v>430360.62</v>
          </cell>
          <cell r="E604">
            <v>485120.73</v>
          </cell>
          <cell r="F604">
            <v>-216010.08</v>
          </cell>
        </row>
        <row r="605">
          <cell r="A605">
            <v>2901031</v>
          </cell>
          <cell r="B605" t="str">
            <v>Moneda nacional</v>
          </cell>
          <cell r="C605">
            <v>-161249.97</v>
          </cell>
          <cell r="D605">
            <v>430360.62</v>
          </cell>
          <cell r="E605">
            <v>485120.73</v>
          </cell>
          <cell r="F605">
            <v>-216010.08</v>
          </cell>
        </row>
        <row r="606">
          <cell r="A606">
            <v>290103108</v>
          </cell>
          <cell r="B606" t="str">
            <v>Comis Diferidas de Cesiones de Primas de Pols Polianuales</v>
          </cell>
          <cell r="C606">
            <v>-161249.97</v>
          </cell>
          <cell r="D606">
            <v>430360.62</v>
          </cell>
          <cell r="E606">
            <v>485120.73</v>
          </cell>
          <cell r="F606">
            <v>-216010.08</v>
          </cell>
        </row>
        <row r="607">
          <cell r="A607">
            <v>2904</v>
          </cell>
          <cell r="B607" t="str">
            <v>DEBITO FISCAL - IVA</v>
          </cell>
          <cell r="C607">
            <v>0</v>
          </cell>
          <cell r="D607">
            <v>510874.23</v>
          </cell>
          <cell r="E607">
            <v>548142.28</v>
          </cell>
          <cell r="F607">
            <v>-37268.050000000003</v>
          </cell>
        </row>
        <row r="608">
          <cell r="A608">
            <v>290401</v>
          </cell>
          <cell r="B608" t="str">
            <v>Débito fiscal - IVA</v>
          </cell>
          <cell r="C608">
            <v>0</v>
          </cell>
          <cell r="D608">
            <v>510874.23</v>
          </cell>
          <cell r="E608">
            <v>548142.28</v>
          </cell>
          <cell r="F608">
            <v>-37268.050000000003</v>
          </cell>
        </row>
        <row r="609">
          <cell r="A609">
            <v>2904011</v>
          </cell>
          <cell r="B609" t="str">
            <v>Moneda nacional</v>
          </cell>
          <cell r="C609">
            <v>0</v>
          </cell>
          <cell r="D609">
            <v>510874.23</v>
          </cell>
          <cell r="E609">
            <v>548142.28</v>
          </cell>
          <cell r="F609">
            <v>-37268.050000000003</v>
          </cell>
        </row>
        <row r="610">
          <cell r="A610">
            <v>290401101</v>
          </cell>
          <cell r="B610" t="str">
            <v>Débito fiscal - IVA</v>
          </cell>
          <cell r="C610">
            <v>0</v>
          </cell>
          <cell r="D610">
            <v>507456.98</v>
          </cell>
          <cell r="E610">
            <v>540915.51</v>
          </cell>
          <cell r="F610">
            <v>-33458.53</v>
          </cell>
        </row>
        <row r="611">
          <cell r="A611">
            <v>290401102</v>
          </cell>
          <cell r="B611" t="str">
            <v>Retenciones - Débito fiscal - IVA</v>
          </cell>
          <cell r="C611">
            <v>0</v>
          </cell>
          <cell r="D611">
            <v>3417.25</v>
          </cell>
          <cell r="E611">
            <v>7226.77</v>
          </cell>
          <cell r="F611">
            <v>-3809.52</v>
          </cell>
        </row>
        <row r="612">
          <cell r="A612">
            <v>3</v>
          </cell>
          <cell r="B612" t="str">
            <v>PATRIMONIO</v>
          </cell>
          <cell r="C612">
            <v>-16245789.77</v>
          </cell>
          <cell r="D612">
            <v>1448366.92</v>
          </cell>
          <cell r="E612">
            <v>1448366.92</v>
          </cell>
          <cell r="F612">
            <v>-16245789.77</v>
          </cell>
        </row>
        <row r="613">
          <cell r="A613">
            <v>31</v>
          </cell>
          <cell r="B613" t="str">
            <v>CAPITAL SOCIAL</v>
          </cell>
          <cell r="C613">
            <v>-12513000</v>
          </cell>
          <cell r="D613">
            <v>0</v>
          </cell>
          <cell r="E613">
            <v>0</v>
          </cell>
          <cell r="F613">
            <v>-12513000</v>
          </cell>
        </row>
        <row r="614">
          <cell r="A614">
            <v>3101</v>
          </cell>
          <cell r="B614" t="str">
            <v>CAPITAL PAGADO</v>
          </cell>
          <cell r="C614">
            <v>-12513000</v>
          </cell>
          <cell r="D614">
            <v>0</v>
          </cell>
          <cell r="E614">
            <v>0</v>
          </cell>
          <cell r="F614">
            <v>-12513000</v>
          </cell>
        </row>
        <row r="615">
          <cell r="A615">
            <v>310101</v>
          </cell>
          <cell r="B615" t="str">
            <v>Capital suscrito</v>
          </cell>
          <cell r="C615">
            <v>-12513000</v>
          </cell>
          <cell r="D615">
            <v>0</v>
          </cell>
          <cell r="E615">
            <v>0</v>
          </cell>
          <cell r="F615">
            <v>-12513000</v>
          </cell>
        </row>
        <row r="616">
          <cell r="A616">
            <v>3101010</v>
          </cell>
          <cell r="B616" t="str">
            <v>Capital suscrito</v>
          </cell>
          <cell r="C616">
            <v>-12513000</v>
          </cell>
          <cell r="D616">
            <v>0</v>
          </cell>
          <cell r="E616">
            <v>0</v>
          </cell>
          <cell r="F616">
            <v>-12513000</v>
          </cell>
        </row>
        <row r="617">
          <cell r="A617">
            <v>35</v>
          </cell>
          <cell r="B617" t="str">
            <v>RESERVAS DE CAPITAL</v>
          </cell>
          <cell r="C617">
            <v>-1321704.1599999999</v>
          </cell>
          <cell r="D617">
            <v>0</v>
          </cell>
          <cell r="E617">
            <v>0</v>
          </cell>
          <cell r="F617">
            <v>-1321704.1599999999</v>
          </cell>
        </row>
        <row r="618">
          <cell r="A618">
            <v>3501</v>
          </cell>
          <cell r="B618" t="str">
            <v>RESERVAS OBLIGATORIAS</v>
          </cell>
          <cell r="C618">
            <v>-1321704.1599999999</v>
          </cell>
          <cell r="D618">
            <v>0</v>
          </cell>
          <cell r="E618">
            <v>0</v>
          </cell>
          <cell r="F618">
            <v>-1321704.1599999999</v>
          </cell>
        </row>
        <row r="619">
          <cell r="A619">
            <v>350101</v>
          </cell>
          <cell r="B619" t="str">
            <v>Reserva legal</v>
          </cell>
          <cell r="C619">
            <v>-1321704.1599999999</v>
          </cell>
          <cell r="D619">
            <v>0</v>
          </cell>
          <cell r="E619">
            <v>0</v>
          </cell>
          <cell r="F619">
            <v>-1321704.1599999999</v>
          </cell>
        </row>
        <row r="620">
          <cell r="A620">
            <v>3501010</v>
          </cell>
          <cell r="B620" t="str">
            <v>Reserva legal</v>
          </cell>
          <cell r="C620">
            <v>-1321704.1599999999</v>
          </cell>
          <cell r="D620">
            <v>0</v>
          </cell>
          <cell r="E620">
            <v>0</v>
          </cell>
          <cell r="F620">
            <v>-1321704.1599999999</v>
          </cell>
        </row>
        <row r="621">
          <cell r="A621">
            <v>36</v>
          </cell>
          <cell r="B621" t="str">
            <v>PATRIMONIO RESTRINGIDO</v>
          </cell>
          <cell r="C621">
            <v>-428650.67</v>
          </cell>
          <cell r="D621">
            <v>57661.2</v>
          </cell>
          <cell r="E621">
            <v>57661.2</v>
          </cell>
          <cell r="F621">
            <v>-428650.67</v>
          </cell>
        </row>
        <row r="622">
          <cell r="A622">
            <v>3602</v>
          </cell>
          <cell r="B622" t="str">
            <v>UTILIDADES NO DISTRIBUIBLES</v>
          </cell>
          <cell r="C622">
            <v>-428650.67</v>
          </cell>
          <cell r="D622">
            <v>57661.2</v>
          </cell>
          <cell r="E622">
            <v>57661.2</v>
          </cell>
          <cell r="F622">
            <v>-428650.67</v>
          </cell>
        </row>
        <row r="623">
          <cell r="A623">
            <v>360201</v>
          </cell>
          <cell r="B623" t="str">
            <v>Utilidades no distribuibles</v>
          </cell>
          <cell r="C623">
            <v>-428650.67</v>
          </cell>
          <cell r="D623">
            <v>57661.2</v>
          </cell>
          <cell r="E623">
            <v>57661.2</v>
          </cell>
          <cell r="F623">
            <v>-428650.67</v>
          </cell>
        </row>
        <row r="624">
          <cell r="A624">
            <v>3602010</v>
          </cell>
          <cell r="B624" t="str">
            <v>Utilidades no distribuibles</v>
          </cell>
          <cell r="C624">
            <v>-428650.67</v>
          </cell>
          <cell r="D624">
            <v>57661.2</v>
          </cell>
          <cell r="E624">
            <v>57661.2</v>
          </cell>
          <cell r="F624">
            <v>-428650.67</v>
          </cell>
        </row>
        <row r="625">
          <cell r="A625">
            <v>38</v>
          </cell>
          <cell r="B625" t="str">
            <v>RESULTADOS ACUMULADOS</v>
          </cell>
          <cell r="C625">
            <v>-1982434.94</v>
          </cell>
          <cell r="D625">
            <v>1390705.72</v>
          </cell>
          <cell r="E625">
            <v>1390705.72</v>
          </cell>
          <cell r="F625">
            <v>-1982434.94</v>
          </cell>
        </row>
        <row r="626">
          <cell r="A626">
            <v>3801</v>
          </cell>
          <cell r="B626" t="str">
            <v>RESULTADOS DEL EJERCICIO</v>
          </cell>
          <cell r="C626">
            <v>-1390705.72</v>
          </cell>
          <cell r="D626">
            <v>1390705.72</v>
          </cell>
          <cell r="E626">
            <v>0</v>
          </cell>
          <cell r="F626">
            <v>0</v>
          </cell>
        </row>
        <row r="627">
          <cell r="A627">
            <v>380101</v>
          </cell>
          <cell r="B627" t="str">
            <v>Utilidades</v>
          </cell>
          <cell r="C627">
            <v>-1390705.72</v>
          </cell>
          <cell r="D627">
            <v>1390705.72</v>
          </cell>
          <cell r="E627">
            <v>0</v>
          </cell>
          <cell r="F627">
            <v>0</v>
          </cell>
        </row>
        <row r="628">
          <cell r="A628">
            <v>3801010</v>
          </cell>
          <cell r="B628" t="str">
            <v>Utilidades</v>
          </cell>
          <cell r="C628">
            <v>-1390705.72</v>
          </cell>
          <cell r="D628">
            <v>1390705.72</v>
          </cell>
          <cell r="E628">
            <v>0</v>
          </cell>
          <cell r="F628">
            <v>0</v>
          </cell>
        </row>
        <row r="629">
          <cell r="A629">
            <v>3802</v>
          </cell>
          <cell r="B629" t="str">
            <v>RESULTADOS DE EJERCICIOS ANTERIORES</v>
          </cell>
          <cell r="C629">
            <v>-591729.22</v>
          </cell>
          <cell r="D629">
            <v>0</v>
          </cell>
          <cell r="E629">
            <v>1390705.72</v>
          </cell>
          <cell r="F629">
            <v>-1982434.94</v>
          </cell>
        </row>
        <row r="630">
          <cell r="A630">
            <v>380201</v>
          </cell>
          <cell r="B630" t="str">
            <v>Utilidades</v>
          </cell>
          <cell r="C630">
            <v>-591729.22</v>
          </cell>
          <cell r="D630">
            <v>0</v>
          </cell>
          <cell r="E630">
            <v>1390705.72</v>
          </cell>
          <cell r="F630">
            <v>-1982434.94</v>
          </cell>
        </row>
        <row r="631">
          <cell r="A631">
            <v>3802010</v>
          </cell>
          <cell r="B631" t="str">
            <v>Utilidades</v>
          </cell>
          <cell r="C631">
            <v>-591729.22</v>
          </cell>
          <cell r="D631">
            <v>0</v>
          </cell>
          <cell r="E631">
            <v>1390705.72</v>
          </cell>
          <cell r="F631">
            <v>-1982434.94</v>
          </cell>
        </row>
        <row r="632">
          <cell r="A632">
            <v>380201001</v>
          </cell>
          <cell r="B632" t="str">
            <v>Ejercicios anteriores</v>
          </cell>
          <cell r="C632">
            <v>-591729.22</v>
          </cell>
          <cell r="D632">
            <v>0</v>
          </cell>
          <cell r="E632">
            <v>1390705.72</v>
          </cell>
          <cell r="F632">
            <v>-1982434.94</v>
          </cell>
        </row>
        <row r="633">
          <cell r="A633">
            <v>4</v>
          </cell>
          <cell r="B633" t="str">
            <v>GASTOS</v>
          </cell>
          <cell r="C633">
            <v>0</v>
          </cell>
          <cell r="D633">
            <v>14476373.119999999</v>
          </cell>
          <cell r="E633">
            <v>2606481.91</v>
          </cell>
          <cell r="F633">
            <v>11869891.210000001</v>
          </cell>
        </row>
        <row r="634">
          <cell r="A634">
            <v>41</v>
          </cell>
          <cell r="B634" t="str">
            <v>SINIESTROS</v>
          </cell>
          <cell r="C634">
            <v>0</v>
          </cell>
          <cell r="D634">
            <v>269649.45</v>
          </cell>
          <cell r="E634">
            <v>0</v>
          </cell>
          <cell r="F634">
            <v>269649.45</v>
          </cell>
        </row>
        <row r="635">
          <cell r="A635">
            <v>4104</v>
          </cell>
          <cell r="B635" t="str">
            <v>DE SEGUROS DE INCENDIOS Y LINEAS ALIADAS</v>
          </cell>
          <cell r="C635">
            <v>0</v>
          </cell>
          <cell r="D635">
            <v>52830.22</v>
          </cell>
          <cell r="E635">
            <v>0</v>
          </cell>
          <cell r="F635">
            <v>52830.22</v>
          </cell>
        </row>
        <row r="636">
          <cell r="A636">
            <v>410401</v>
          </cell>
          <cell r="B636" t="str">
            <v>Incendios</v>
          </cell>
          <cell r="C636">
            <v>0</v>
          </cell>
          <cell r="D636">
            <v>44873.16</v>
          </cell>
          <cell r="E636">
            <v>0</v>
          </cell>
          <cell r="F636">
            <v>44873.16</v>
          </cell>
        </row>
        <row r="637">
          <cell r="A637">
            <v>4104010</v>
          </cell>
          <cell r="B637" t="str">
            <v>Incendios</v>
          </cell>
          <cell r="C637">
            <v>0</v>
          </cell>
          <cell r="D637">
            <v>44873.16</v>
          </cell>
          <cell r="E637">
            <v>0</v>
          </cell>
          <cell r="F637">
            <v>44873.16</v>
          </cell>
        </row>
        <row r="638">
          <cell r="A638">
            <v>410401002</v>
          </cell>
          <cell r="B638" t="str">
            <v>Reaseguros tomados</v>
          </cell>
          <cell r="C638">
            <v>0</v>
          </cell>
          <cell r="D638">
            <v>44873.16</v>
          </cell>
          <cell r="E638">
            <v>0</v>
          </cell>
          <cell r="F638">
            <v>44873.16</v>
          </cell>
        </row>
        <row r="639">
          <cell r="A639">
            <v>410402</v>
          </cell>
          <cell r="B639" t="str">
            <v>INCENDIOS Y LINEAS ALIADAS</v>
          </cell>
          <cell r="C639">
            <v>0</v>
          </cell>
          <cell r="D639">
            <v>7957.06</v>
          </cell>
          <cell r="E639">
            <v>0</v>
          </cell>
          <cell r="F639">
            <v>7957.06</v>
          </cell>
        </row>
        <row r="640">
          <cell r="A640">
            <v>4104020</v>
          </cell>
          <cell r="B640" t="str">
            <v>LÌneas aliadas</v>
          </cell>
          <cell r="C640">
            <v>0</v>
          </cell>
          <cell r="D640">
            <v>7957.06</v>
          </cell>
          <cell r="E640">
            <v>0</v>
          </cell>
          <cell r="F640">
            <v>7957.06</v>
          </cell>
        </row>
        <row r="641">
          <cell r="A641">
            <v>410402001</v>
          </cell>
          <cell r="B641" t="str">
            <v>Seguros directos</v>
          </cell>
          <cell r="C641">
            <v>0</v>
          </cell>
          <cell r="D641">
            <v>7957.06</v>
          </cell>
          <cell r="E641">
            <v>0</v>
          </cell>
          <cell r="F641">
            <v>7957.06</v>
          </cell>
        </row>
        <row r="642">
          <cell r="A642">
            <v>4105</v>
          </cell>
          <cell r="B642" t="str">
            <v>DE SEGUROS DE AUTOMOTORES</v>
          </cell>
          <cell r="C642">
            <v>0</v>
          </cell>
          <cell r="D642">
            <v>67981.960000000006</v>
          </cell>
          <cell r="E642">
            <v>0</v>
          </cell>
          <cell r="F642">
            <v>67981.960000000006</v>
          </cell>
        </row>
        <row r="643">
          <cell r="A643">
            <v>410501</v>
          </cell>
          <cell r="B643" t="str">
            <v>Automotores</v>
          </cell>
          <cell r="C643">
            <v>0</v>
          </cell>
          <cell r="D643">
            <v>67981.960000000006</v>
          </cell>
          <cell r="E643">
            <v>0</v>
          </cell>
          <cell r="F643">
            <v>67981.960000000006</v>
          </cell>
        </row>
        <row r="644">
          <cell r="A644">
            <v>4105010</v>
          </cell>
          <cell r="B644" t="str">
            <v>Automotores</v>
          </cell>
          <cell r="C644">
            <v>0</v>
          </cell>
          <cell r="D644">
            <v>67981.960000000006</v>
          </cell>
          <cell r="E644">
            <v>0</v>
          </cell>
          <cell r="F644">
            <v>67981.960000000006</v>
          </cell>
        </row>
        <row r="645">
          <cell r="A645">
            <v>410501001</v>
          </cell>
          <cell r="B645" t="str">
            <v>Seguro directo</v>
          </cell>
          <cell r="C645">
            <v>0</v>
          </cell>
          <cell r="D645">
            <v>67981.960000000006</v>
          </cell>
          <cell r="E645">
            <v>0</v>
          </cell>
          <cell r="F645">
            <v>67981.960000000006</v>
          </cell>
        </row>
        <row r="646">
          <cell r="A646">
            <v>4106</v>
          </cell>
          <cell r="B646" t="str">
            <v>DE OTROS SEGUROS GENERALES</v>
          </cell>
          <cell r="C646">
            <v>0</v>
          </cell>
          <cell r="D646">
            <v>3589.57</v>
          </cell>
          <cell r="E646">
            <v>0</v>
          </cell>
          <cell r="F646">
            <v>3589.57</v>
          </cell>
        </row>
        <row r="647">
          <cell r="A647">
            <v>410601</v>
          </cell>
          <cell r="B647" t="str">
            <v>Seguros generales</v>
          </cell>
          <cell r="C647">
            <v>0</v>
          </cell>
          <cell r="D647">
            <v>250.58</v>
          </cell>
          <cell r="E647">
            <v>0</v>
          </cell>
          <cell r="F647">
            <v>250.58</v>
          </cell>
        </row>
        <row r="648">
          <cell r="A648">
            <v>4106010</v>
          </cell>
          <cell r="B648" t="str">
            <v>Rotura de Cristales</v>
          </cell>
          <cell r="C648">
            <v>0</v>
          </cell>
          <cell r="D648">
            <v>250.58</v>
          </cell>
          <cell r="E648">
            <v>0</v>
          </cell>
          <cell r="F648">
            <v>250.58</v>
          </cell>
        </row>
        <row r="649">
          <cell r="A649">
            <v>410601001</v>
          </cell>
          <cell r="B649" t="str">
            <v>Seguros directos</v>
          </cell>
          <cell r="C649">
            <v>0</v>
          </cell>
          <cell r="D649">
            <v>250.58</v>
          </cell>
          <cell r="E649">
            <v>0</v>
          </cell>
          <cell r="F649">
            <v>250.58</v>
          </cell>
        </row>
        <row r="650">
          <cell r="A650">
            <v>410608</v>
          </cell>
          <cell r="B650" t="str">
            <v>FIDELIDAD</v>
          </cell>
          <cell r="C650">
            <v>0</v>
          </cell>
          <cell r="D650">
            <v>1865.75</v>
          </cell>
          <cell r="E650">
            <v>0</v>
          </cell>
          <cell r="F650">
            <v>1865.75</v>
          </cell>
        </row>
        <row r="651">
          <cell r="A651">
            <v>4106080</v>
          </cell>
          <cell r="B651" t="str">
            <v>Fidelidad</v>
          </cell>
          <cell r="C651">
            <v>0</v>
          </cell>
          <cell r="D651">
            <v>1865.75</v>
          </cell>
          <cell r="E651">
            <v>0</v>
          </cell>
          <cell r="F651">
            <v>1865.75</v>
          </cell>
        </row>
        <row r="652">
          <cell r="A652">
            <v>410608001</v>
          </cell>
          <cell r="B652" t="str">
            <v>Seguros directos</v>
          </cell>
          <cell r="C652">
            <v>0</v>
          </cell>
          <cell r="D652">
            <v>1865.75</v>
          </cell>
          <cell r="E652">
            <v>0</v>
          </cell>
          <cell r="F652">
            <v>1865.75</v>
          </cell>
        </row>
        <row r="653">
          <cell r="A653">
            <v>410622</v>
          </cell>
          <cell r="B653" t="str">
            <v>Domiciliario</v>
          </cell>
          <cell r="C653">
            <v>0</v>
          </cell>
          <cell r="D653">
            <v>1473.24</v>
          </cell>
          <cell r="E653">
            <v>0</v>
          </cell>
          <cell r="F653">
            <v>1473.24</v>
          </cell>
        </row>
        <row r="654">
          <cell r="A654">
            <v>4106220</v>
          </cell>
          <cell r="B654" t="str">
            <v>Domiciliario</v>
          </cell>
          <cell r="C654">
            <v>0</v>
          </cell>
          <cell r="D654">
            <v>1473.24</v>
          </cell>
          <cell r="E654">
            <v>0</v>
          </cell>
          <cell r="F654">
            <v>1473.24</v>
          </cell>
        </row>
        <row r="655">
          <cell r="A655">
            <v>410622001</v>
          </cell>
          <cell r="B655" t="str">
            <v>Seguros directos</v>
          </cell>
          <cell r="C655">
            <v>0</v>
          </cell>
          <cell r="D655">
            <v>1473.24</v>
          </cell>
          <cell r="E655">
            <v>0</v>
          </cell>
          <cell r="F655">
            <v>1473.24</v>
          </cell>
        </row>
        <row r="656">
          <cell r="A656">
            <v>4110</v>
          </cell>
          <cell r="B656" t="str">
            <v>GASTOS POR LIQUIDACION DE SINIESTROS SEGUROS Y FIANZAS</v>
          </cell>
          <cell r="C656">
            <v>0</v>
          </cell>
          <cell r="D656">
            <v>145247.70000000001</v>
          </cell>
          <cell r="E656">
            <v>0</v>
          </cell>
          <cell r="F656">
            <v>145247.70000000001</v>
          </cell>
        </row>
        <row r="657">
          <cell r="A657">
            <v>411004</v>
          </cell>
          <cell r="B657" t="str">
            <v>DE SEGUROS DE INCENDIOS Y LINEAS ALIADAS</v>
          </cell>
          <cell r="C657">
            <v>0</v>
          </cell>
          <cell r="D657">
            <v>787.38</v>
          </cell>
          <cell r="E657">
            <v>0</v>
          </cell>
          <cell r="F657">
            <v>787.38</v>
          </cell>
        </row>
        <row r="658">
          <cell r="A658">
            <v>4110040</v>
          </cell>
          <cell r="B658" t="str">
            <v>Incendios</v>
          </cell>
          <cell r="C658">
            <v>0</v>
          </cell>
          <cell r="D658">
            <v>787.38</v>
          </cell>
          <cell r="E658">
            <v>0</v>
          </cell>
          <cell r="F658">
            <v>787.38</v>
          </cell>
        </row>
        <row r="659">
          <cell r="A659">
            <v>411004001</v>
          </cell>
          <cell r="B659" t="str">
            <v>Incendios</v>
          </cell>
          <cell r="C659">
            <v>0</v>
          </cell>
          <cell r="D659">
            <v>787.38</v>
          </cell>
          <cell r="E659">
            <v>0</v>
          </cell>
          <cell r="F659">
            <v>787.38</v>
          </cell>
        </row>
        <row r="660">
          <cell r="A660">
            <v>41100400101</v>
          </cell>
          <cell r="B660" t="str">
            <v>Seguros directos</v>
          </cell>
          <cell r="C660">
            <v>0</v>
          </cell>
          <cell r="D660">
            <v>787.38</v>
          </cell>
          <cell r="E660">
            <v>0</v>
          </cell>
          <cell r="F660">
            <v>787.38</v>
          </cell>
        </row>
        <row r="661">
          <cell r="A661">
            <v>411005</v>
          </cell>
          <cell r="B661" t="str">
            <v>DE SEGUROS AUTOMOTORES</v>
          </cell>
          <cell r="C661">
            <v>0</v>
          </cell>
          <cell r="D661">
            <v>26512.48</v>
          </cell>
          <cell r="E661">
            <v>0</v>
          </cell>
          <cell r="F661">
            <v>26512.48</v>
          </cell>
        </row>
        <row r="662">
          <cell r="A662">
            <v>4110050</v>
          </cell>
          <cell r="B662" t="str">
            <v>Automotores</v>
          </cell>
          <cell r="C662">
            <v>0</v>
          </cell>
          <cell r="D662">
            <v>26512.48</v>
          </cell>
          <cell r="E662">
            <v>0</v>
          </cell>
          <cell r="F662">
            <v>26512.48</v>
          </cell>
        </row>
        <row r="663">
          <cell r="A663">
            <v>411005001</v>
          </cell>
          <cell r="B663" t="str">
            <v>Automotores</v>
          </cell>
          <cell r="C663">
            <v>0</v>
          </cell>
          <cell r="D663">
            <v>26512.48</v>
          </cell>
          <cell r="E663">
            <v>0</v>
          </cell>
          <cell r="F663">
            <v>26512.48</v>
          </cell>
        </row>
        <row r="664">
          <cell r="A664">
            <v>41100500101</v>
          </cell>
          <cell r="B664" t="str">
            <v>Seguros directos</v>
          </cell>
          <cell r="C664">
            <v>0</v>
          </cell>
          <cell r="D664">
            <v>26512.48</v>
          </cell>
          <cell r="E664">
            <v>0</v>
          </cell>
          <cell r="F664">
            <v>26512.48</v>
          </cell>
        </row>
        <row r="665">
          <cell r="A665">
            <v>411006</v>
          </cell>
          <cell r="B665" t="str">
            <v>DE OTROS  SEGUROS GENERALES</v>
          </cell>
          <cell r="C665">
            <v>0</v>
          </cell>
          <cell r="D665">
            <v>254.09</v>
          </cell>
          <cell r="E665">
            <v>0</v>
          </cell>
          <cell r="F665">
            <v>254.09</v>
          </cell>
        </row>
        <row r="666">
          <cell r="A666">
            <v>4110060</v>
          </cell>
          <cell r="B666" t="str">
            <v>Otros seguros generales</v>
          </cell>
          <cell r="C666">
            <v>0</v>
          </cell>
          <cell r="D666">
            <v>254.09</v>
          </cell>
          <cell r="E666">
            <v>0</v>
          </cell>
          <cell r="F666">
            <v>254.09</v>
          </cell>
        </row>
        <row r="667">
          <cell r="A667">
            <v>411006008</v>
          </cell>
          <cell r="B667" t="str">
            <v>Fidelidad</v>
          </cell>
          <cell r="C667">
            <v>0</v>
          </cell>
          <cell r="D667">
            <v>152.69999999999999</v>
          </cell>
          <cell r="E667">
            <v>0</v>
          </cell>
          <cell r="F667">
            <v>152.69999999999999</v>
          </cell>
        </row>
        <row r="668">
          <cell r="A668">
            <v>41100600801</v>
          </cell>
          <cell r="B668" t="str">
            <v>Seguros directos</v>
          </cell>
          <cell r="C668">
            <v>0</v>
          </cell>
          <cell r="D668">
            <v>152.69999999999999</v>
          </cell>
          <cell r="E668">
            <v>0</v>
          </cell>
          <cell r="F668">
            <v>152.69999999999999</v>
          </cell>
        </row>
        <row r="669">
          <cell r="A669">
            <v>411006022</v>
          </cell>
          <cell r="B669" t="str">
            <v>Domiciliario</v>
          </cell>
          <cell r="C669">
            <v>0</v>
          </cell>
          <cell r="D669">
            <v>101.39</v>
          </cell>
          <cell r="E669">
            <v>0</v>
          </cell>
          <cell r="F669">
            <v>101.39</v>
          </cell>
        </row>
        <row r="670">
          <cell r="A670">
            <v>41100602201</v>
          </cell>
          <cell r="B670" t="str">
            <v>Seguros directos</v>
          </cell>
          <cell r="C670">
            <v>0</v>
          </cell>
          <cell r="D670">
            <v>101.39</v>
          </cell>
          <cell r="E670">
            <v>0</v>
          </cell>
          <cell r="F670">
            <v>101.39</v>
          </cell>
        </row>
        <row r="671">
          <cell r="A671">
            <v>411007</v>
          </cell>
          <cell r="B671" t="str">
            <v>DE FIANZAS</v>
          </cell>
          <cell r="C671">
            <v>0</v>
          </cell>
          <cell r="D671">
            <v>117693.75</v>
          </cell>
          <cell r="E671">
            <v>0</v>
          </cell>
          <cell r="F671">
            <v>117693.75</v>
          </cell>
        </row>
        <row r="672">
          <cell r="A672">
            <v>4110070</v>
          </cell>
          <cell r="B672" t="str">
            <v>FIANZAS</v>
          </cell>
          <cell r="C672">
            <v>0</v>
          </cell>
          <cell r="D672">
            <v>117693.75</v>
          </cell>
          <cell r="E672">
            <v>0</v>
          </cell>
          <cell r="F672">
            <v>117693.75</v>
          </cell>
        </row>
        <row r="673">
          <cell r="A673">
            <v>411007002</v>
          </cell>
          <cell r="B673" t="str">
            <v>GarantÌa</v>
          </cell>
          <cell r="C673">
            <v>0</v>
          </cell>
          <cell r="D673">
            <v>117693.75</v>
          </cell>
          <cell r="E673">
            <v>0</v>
          </cell>
          <cell r="F673">
            <v>117693.75</v>
          </cell>
        </row>
        <row r="674">
          <cell r="A674">
            <v>41100700201</v>
          </cell>
          <cell r="B674" t="str">
            <v>Fianzas directas</v>
          </cell>
          <cell r="C674">
            <v>0</v>
          </cell>
          <cell r="D674">
            <v>117693.75</v>
          </cell>
          <cell r="E674">
            <v>0</v>
          </cell>
          <cell r="F674">
            <v>117693.75</v>
          </cell>
        </row>
        <row r="675">
          <cell r="A675">
            <v>42</v>
          </cell>
          <cell r="B675" t="str">
            <v>PRIMAS CEDIDAS POR REASEGUROS Y REAFIANZAMINETOS</v>
          </cell>
          <cell r="C675">
            <v>0</v>
          </cell>
          <cell r="D675">
            <v>8082155.1699999999</v>
          </cell>
          <cell r="E675">
            <v>1776082.55</v>
          </cell>
          <cell r="F675">
            <v>6306072.6200000001</v>
          </cell>
        </row>
        <row r="676">
          <cell r="A676">
            <v>4204</v>
          </cell>
          <cell r="B676" t="str">
            <v>DE SEGUROS DE INCENDIOS Y LINEAS ALIADAS</v>
          </cell>
          <cell r="C676">
            <v>0</v>
          </cell>
          <cell r="D676">
            <v>703845.39</v>
          </cell>
          <cell r="E676">
            <v>0</v>
          </cell>
          <cell r="F676">
            <v>703845.39</v>
          </cell>
        </row>
        <row r="677">
          <cell r="A677">
            <v>420401</v>
          </cell>
          <cell r="B677" t="str">
            <v>Incendios</v>
          </cell>
          <cell r="C677">
            <v>0</v>
          </cell>
          <cell r="D677">
            <v>261469.71</v>
          </cell>
          <cell r="E677">
            <v>0</v>
          </cell>
          <cell r="F677">
            <v>261469.71</v>
          </cell>
        </row>
        <row r="678">
          <cell r="A678">
            <v>4204010</v>
          </cell>
          <cell r="B678" t="str">
            <v>Incendios</v>
          </cell>
          <cell r="C678">
            <v>0</v>
          </cell>
          <cell r="D678">
            <v>261469.71</v>
          </cell>
          <cell r="E678">
            <v>0</v>
          </cell>
          <cell r="F678">
            <v>261469.71</v>
          </cell>
        </row>
        <row r="679">
          <cell r="A679">
            <v>420401004</v>
          </cell>
          <cell r="B679" t="str">
            <v>Reaseguros cedidos</v>
          </cell>
          <cell r="C679">
            <v>0</v>
          </cell>
          <cell r="D679">
            <v>261469.71</v>
          </cell>
          <cell r="E679">
            <v>0</v>
          </cell>
          <cell r="F679">
            <v>261469.71</v>
          </cell>
        </row>
        <row r="680">
          <cell r="A680">
            <v>42040100401</v>
          </cell>
          <cell r="B680" t="str">
            <v>Reaseguro cedido</v>
          </cell>
          <cell r="C680">
            <v>0</v>
          </cell>
          <cell r="D680">
            <v>216834.66</v>
          </cell>
          <cell r="E680">
            <v>0</v>
          </cell>
          <cell r="F680">
            <v>216834.66</v>
          </cell>
        </row>
        <row r="681">
          <cell r="A681">
            <v>42040100402</v>
          </cell>
          <cell r="B681" t="str">
            <v>Exceso de pérdida</v>
          </cell>
          <cell r="C681">
            <v>0</v>
          </cell>
          <cell r="D681">
            <v>44635.05</v>
          </cell>
          <cell r="E681">
            <v>0</v>
          </cell>
          <cell r="F681">
            <v>44635.05</v>
          </cell>
        </row>
        <row r="682">
          <cell r="A682">
            <v>420402</v>
          </cell>
          <cell r="B682" t="str">
            <v>Líneas aliadas</v>
          </cell>
          <cell r="C682">
            <v>0</v>
          </cell>
          <cell r="D682">
            <v>442375.67999999999</v>
          </cell>
          <cell r="E682">
            <v>0</v>
          </cell>
          <cell r="F682">
            <v>442375.67999999999</v>
          </cell>
        </row>
        <row r="683">
          <cell r="A683">
            <v>4204020</v>
          </cell>
          <cell r="B683" t="str">
            <v>LÌneas aliadas</v>
          </cell>
          <cell r="C683">
            <v>0</v>
          </cell>
          <cell r="D683">
            <v>442375.67999999999</v>
          </cell>
          <cell r="E683">
            <v>0</v>
          </cell>
          <cell r="F683">
            <v>442375.67999999999</v>
          </cell>
        </row>
        <row r="684">
          <cell r="A684">
            <v>420402004</v>
          </cell>
          <cell r="B684" t="str">
            <v>Reaseguros cedidos</v>
          </cell>
          <cell r="C684">
            <v>0</v>
          </cell>
          <cell r="D684">
            <v>442375.67999999999</v>
          </cell>
          <cell r="E684">
            <v>0</v>
          </cell>
          <cell r="F684">
            <v>442375.67999999999</v>
          </cell>
        </row>
        <row r="685">
          <cell r="A685">
            <v>42040200401</v>
          </cell>
          <cell r="B685" t="str">
            <v>Reaseguro cedido</v>
          </cell>
          <cell r="C685">
            <v>0</v>
          </cell>
          <cell r="D685">
            <v>216834.66</v>
          </cell>
          <cell r="E685">
            <v>0</v>
          </cell>
          <cell r="F685">
            <v>216834.66</v>
          </cell>
        </row>
        <row r="686">
          <cell r="A686">
            <v>42040200402</v>
          </cell>
          <cell r="B686" t="str">
            <v>Exceso de pérdida</v>
          </cell>
          <cell r="C686">
            <v>0</v>
          </cell>
          <cell r="D686">
            <v>225541.02</v>
          </cell>
          <cell r="E686">
            <v>0</v>
          </cell>
          <cell r="F686">
            <v>225541.02</v>
          </cell>
        </row>
        <row r="687">
          <cell r="A687">
            <v>4206</v>
          </cell>
          <cell r="B687" t="str">
            <v>DE OTROS SEGUROS GENERALES</v>
          </cell>
          <cell r="C687">
            <v>0</v>
          </cell>
          <cell r="D687">
            <v>5105559.07</v>
          </cell>
          <cell r="E687">
            <v>0</v>
          </cell>
          <cell r="F687">
            <v>5105559.07</v>
          </cell>
        </row>
        <row r="688">
          <cell r="A688">
            <v>420602</v>
          </cell>
          <cell r="B688" t="str">
            <v>Transporte marítimo</v>
          </cell>
          <cell r="C688">
            <v>0</v>
          </cell>
          <cell r="D688">
            <v>652.29</v>
          </cell>
          <cell r="E688">
            <v>0</v>
          </cell>
          <cell r="F688">
            <v>652.29</v>
          </cell>
        </row>
        <row r="689">
          <cell r="A689">
            <v>4206020</v>
          </cell>
          <cell r="B689" t="str">
            <v>Transporte marítimo</v>
          </cell>
          <cell r="C689">
            <v>0</v>
          </cell>
          <cell r="D689">
            <v>652.29</v>
          </cell>
          <cell r="E689">
            <v>0</v>
          </cell>
          <cell r="F689">
            <v>652.29</v>
          </cell>
        </row>
        <row r="690">
          <cell r="A690">
            <v>420602004</v>
          </cell>
          <cell r="B690" t="str">
            <v>Reaseguros cedidos</v>
          </cell>
          <cell r="C690">
            <v>0</v>
          </cell>
          <cell r="D690">
            <v>652.29</v>
          </cell>
          <cell r="E690">
            <v>0</v>
          </cell>
          <cell r="F690">
            <v>652.29</v>
          </cell>
        </row>
        <row r="691">
          <cell r="A691">
            <v>42060200402</v>
          </cell>
          <cell r="B691" t="str">
            <v>Exceso de Pérdida</v>
          </cell>
          <cell r="C691">
            <v>0</v>
          </cell>
          <cell r="D691">
            <v>652.29</v>
          </cell>
          <cell r="E691">
            <v>0</v>
          </cell>
          <cell r="F691">
            <v>652.29</v>
          </cell>
        </row>
        <row r="692">
          <cell r="A692">
            <v>420604</v>
          </cell>
          <cell r="B692" t="str">
            <v>Transporte terrestre</v>
          </cell>
          <cell r="C692">
            <v>0</v>
          </cell>
          <cell r="D692">
            <v>831.27</v>
          </cell>
          <cell r="E692">
            <v>0</v>
          </cell>
          <cell r="F692">
            <v>831.27</v>
          </cell>
        </row>
        <row r="693">
          <cell r="A693">
            <v>4206040</v>
          </cell>
          <cell r="B693" t="str">
            <v>Transporte terrestre</v>
          </cell>
          <cell r="C693">
            <v>0</v>
          </cell>
          <cell r="D693">
            <v>831.27</v>
          </cell>
          <cell r="E693">
            <v>0</v>
          </cell>
          <cell r="F693">
            <v>831.27</v>
          </cell>
        </row>
        <row r="694">
          <cell r="A694">
            <v>420604004</v>
          </cell>
          <cell r="B694" t="str">
            <v>Reaseguros cedidos</v>
          </cell>
          <cell r="C694">
            <v>0</v>
          </cell>
          <cell r="D694">
            <v>831.27</v>
          </cell>
          <cell r="E694">
            <v>0</v>
          </cell>
          <cell r="F694">
            <v>831.27</v>
          </cell>
        </row>
        <row r="695">
          <cell r="A695">
            <v>42060400402</v>
          </cell>
          <cell r="B695" t="str">
            <v>Exceso de Pérdida</v>
          </cell>
          <cell r="C695">
            <v>0</v>
          </cell>
          <cell r="D695">
            <v>831.27</v>
          </cell>
          <cell r="E695">
            <v>0</v>
          </cell>
          <cell r="F695">
            <v>831.27</v>
          </cell>
        </row>
        <row r="696">
          <cell r="A696">
            <v>420607</v>
          </cell>
          <cell r="B696" t="str">
            <v>Robo y hurto</v>
          </cell>
          <cell r="C696">
            <v>0</v>
          </cell>
          <cell r="D696">
            <v>1242.0899999999999</v>
          </cell>
          <cell r="E696">
            <v>0</v>
          </cell>
          <cell r="F696">
            <v>1242.0899999999999</v>
          </cell>
        </row>
        <row r="697">
          <cell r="A697">
            <v>4206070</v>
          </cell>
          <cell r="B697" t="str">
            <v>Robo y hurto</v>
          </cell>
          <cell r="C697">
            <v>0</v>
          </cell>
          <cell r="D697">
            <v>1242.0899999999999</v>
          </cell>
          <cell r="E697">
            <v>0</v>
          </cell>
          <cell r="F697">
            <v>1242.0899999999999</v>
          </cell>
        </row>
        <row r="698">
          <cell r="A698">
            <v>420607004</v>
          </cell>
          <cell r="B698" t="str">
            <v>Reaseguros cedidos</v>
          </cell>
          <cell r="C698">
            <v>0</v>
          </cell>
          <cell r="D698">
            <v>1242.0899999999999</v>
          </cell>
          <cell r="E698">
            <v>0</v>
          </cell>
          <cell r="F698">
            <v>1242.0899999999999</v>
          </cell>
        </row>
        <row r="699">
          <cell r="A699">
            <v>42060700402</v>
          </cell>
          <cell r="B699" t="str">
            <v>Exceso de Pérdida</v>
          </cell>
          <cell r="C699">
            <v>0</v>
          </cell>
          <cell r="D699">
            <v>1242.0899999999999</v>
          </cell>
          <cell r="E699">
            <v>0</v>
          </cell>
          <cell r="F699">
            <v>1242.0899999999999</v>
          </cell>
        </row>
        <row r="700">
          <cell r="A700">
            <v>420608</v>
          </cell>
          <cell r="B700" t="str">
            <v>Fidelidad</v>
          </cell>
          <cell r="C700">
            <v>0</v>
          </cell>
          <cell r="D700">
            <v>2300.9699999999998</v>
          </cell>
          <cell r="E700">
            <v>0</v>
          </cell>
          <cell r="F700">
            <v>2300.9699999999998</v>
          </cell>
        </row>
        <row r="701">
          <cell r="A701">
            <v>4206080</v>
          </cell>
          <cell r="B701" t="str">
            <v>Fidelidad</v>
          </cell>
          <cell r="C701">
            <v>0</v>
          </cell>
          <cell r="D701">
            <v>2300.9699999999998</v>
          </cell>
          <cell r="E701">
            <v>0</v>
          </cell>
          <cell r="F701">
            <v>2300.9699999999998</v>
          </cell>
        </row>
        <row r="702">
          <cell r="A702">
            <v>420608004</v>
          </cell>
          <cell r="B702" t="str">
            <v>Reaseguros cedidos</v>
          </cell>
          <cell r="C702">
            <v>0</v>
          </cell>
          <cell r="D702">
            <v>2300.9699999999998</v>
          </cell>
          <cell r="E702">
            <v>0</v>
          </cell>
          <cell r="F702">
            <v>2300.9699999999998</v>
          </cell>
        </row>
        <row r="703">
          <cell r="A703">
            <v>42060800402</v>
          </cell>
          <cell r="B703" t="str">
            <v>Exceso de Pérdida</v>
          </cell>
          <cell r="C703">
            <v>0</v>
          </cell>
          <cell r="D703">
            <v>2300.9699999999998</v>
          </cell>
          <cell r="E703">
            <v>0</v>
          </cell>
          <cell r="F703">
            <v>2300.9699999999998</v>
          </cell>
        </row>
        <row r="704">
          <cell r="A704">
            <v>420610</v>
          </cell>
          <cell r="B704" t="str">
            <v>Todo riesgo para contratista</v>
          </cell>
          <cell r="C704">
            <v>0</v>
          </cell>
          <cell r="D704">
            <v>39773.379999999997</v>
          </cell>
          <cell r="E704">
            <v>0</v>
          </cell>
          <cell r="F704">
            <v>39773.379999999997</v>
          </cell>
        </row>
        <row r="705">
          <cell r="A705">
            <v>4206100</v>
          </cell>
          <cell r="B705" t="str">
            <v>Todo riesgo para contratistas</v>
          </cell>
          <cell r="C705">
            <v>0</v>
          </cell>
          <cell r="D705">
            <v>39773.379999999997</v>
          </cell>
          <cell r="E705">
            <v>0</v>
          </cell>
          <cell r="F705">
            <v>39773.379999999997</v>
          </cell>
        </row>
        <row r="706">
          <cell r="A706">
            <v>420610004</v>
          </cell>
          <cell r="B706" t="str">
            <v>Reaseguros cedidos</v>
          </cell>
          <cell r="C706">
            <v>0</v>
          </cell>
          <cell r="D706">
            <v>39773.379999999997</v>
          </cell>
          <cell r="E706">
            <v>0</v>
          </cell>
          <cell r="F706">
            <v>39773.379999999997</v>
          </cell>
        </row>
        <row r="707">
          <cell r="A707">
            <v>42061000402</v>
          </cell>
          <cell r="B707" t="str">
            <v>Exceso de pérdida</v>
          </cell>
          <cell r="C707">
            <v>0</v>
          </cell>
          <cell r="D707">
            <v>39773.379999999997</v>
          </cell>
          <cell r="E707">
            <v>0</v>
          </cell>
          <cell r="F707">
            <v>39773.379999999997</v>
          </cell>
        </row>
        <row r="708">
          <cell r="A708">
            <v>420611</v>
          </cell>
          <cell r="B708" t="str">
            <v>Todo riesgo equipo para contratistas</v>
          </cell>
          <cell r="C708">
            <v>0</v>
          </cell>
          <cell r="D708">
            <v>43993.53</v>
          </cell>
          <cell r="E708">
            <v>0</v>
          </cell>
          <cell r="F708">
            <v>43993.53</v>
          </cell>
        </row>
        <row r="709">
          <cell r="A709">
            <v>4206110</v>
          </cell>
          <cell r="B709" t="str">
            <v>Todo riesgo equipo para contratistas</v>
          </cell>
          <cell r="C709">
            <v>0</v>
          </cell>
          <cell r="D709">
            <v>43993.53</v>
          </cell>
          <cell r="E709">
            <v>0</v>
          </cell>
          <cell r="F709">
            <v>43993.53</v>
          </cell>
        </row>
        <row r="710">
          <cell r="A710">
            <v>420611004</v>
          </cell>
          <cell r="B710" t="str">
            <v>Reaseguros cedidos</v>
          </cell>
          <cell r="C710">
            <v>0</v>
          </cell>
          <cell r="D710">
            <v>43993.53</v>
          </cell>
          <cell r="E710">
            <v>0</v>
          </cell>
          <cell r="F710">
            <v>43993.53</v>
          </cell>
        </row>
        <row r="711">
          <cell r="A711">
            <v>42061100402</v>
          </cell>
          <cell r="B711" t="str">
            <v>Exceso de Pérdida</v>
          </cell>
          <cell r="C711">
            <v>0</v>
          </cell>
          <cell r="D711">
            <v>43993.53</v>
          </cell>
          <cell r="E711">
            <v>0</v>
          </cell>
          <cell r="F711">
            <v>43993.53</v>
          </cell>
        </row>
        <row r="712">
          <cell r="A712">
            <v>420612</v>
          </cell>
          <cell r="B712" t="str">
            <v>Rotura de maquinaria</v>
          </cell>
          <cell r="C712">
            <v>0</v>
          </cell>
          <cell r="D712">
            <v>193.47</v>
          </cell>
          <cell r="E712">
            <v>0</v>
          </cell>
          <cell r="F712">
            <v>193.47</v>
          </cell>
        </row>
        <row r="713">
          <cell r="A713">
            <v>4206120</v>
          </cell>
          <cell r="B713" t="str">
            <v>Rotura de maquinaria</v>
          </cell>
          <cell r="C713">
            <v>0</v>
          </cell>
          <cell r="D713">
            <v>193.47</v>
          </cell>
          <cell r="E713">
            <v>0</v>
          </cell>
          <cell r="F713">
            <v>193.47</v>
          </cell>
        </row>
        <row r="714">
          <cell r="A714">
            <v>420612004</v>
          </cell>
          <cell r="B714" t="str">
            <v>Reaseguros cedidos</v>
          </cell>
          <cell r="C714">
            <v>0</v>
          </cell>
          <cell r="D714">
            <v>193.47</v>
          </cell>
          <cell r="E714">
            <v>0</v>
          </cell>
          <cell r="F714">
            <v>193.47</v>
          </cell>
        </row>
        <row r="715">
          <cell r="A715">
            <v>42061200402</v>
          </cell>
          <cell r="B715" t="str">
            <v>Exceso de perdida</v>
          </cell>
          <cell r="C715">
            <v>0</v>
          </cell>
          <cell r="D715">
            <v>193.47</v>
          </cell>
          <cell r="E715">
            <v>0</v>
          </cell>
          <cell r="F715">
            <v>193.47</v>
          </cell>
        </row>
        <row r="716">
          <cell r="A716">
            <v>420614</v>
          </cell>
          <cell r="B716" t="str">
            <v>Todo riesgo equipo electrónico</v>
          </cell>
          <cell r="C716">
            <v>0</v>
          </cell>
          <cell r="D716">
            <v>6162.11</v>
          </cell>
          <cell r="E716">
            <v>0</v>
          </cell>
          <cell r="F716">
            <v>6162.11</v>
          </cell>
        </row>
        <row r="717">
          <cell r="A717">
            <v>4206140</v>
          </cell>
          <cell r="B717" t="str">
            <v>Todo riesgo equipo electrónico</v>
          </cell>
          <cell r="C717">
            <v>0</v>
          </cell>
          <cell r="D717">
            <v>6162.11</v>
          </cell>
          <cell r="E717">
            <v>0</v>
          </cell>
          <cell r="F717">
            <v>6162.11</v>
          </cell>
        </row>
        <row r="718">
          <cell r="A718">
            <v>420614004</v>
          </cell>
          <cell r="B718" t="str">
            <v>Reaseguros cedidos</v>
          </cell>
          <cell r="C718">
            <v>0</v>
          </cell>
          <cell r="D718">
            <v>6162.11</v>
          </cell>
          <cell r="E718">
            <v>0</v>
          </cell>
          <cell r="F718">
            <v>6162.11</v>
          </cell>
        </row>
        <row r="719">
          <cell r="A719">
            <v>42061400402</v>
          </cell>
          <cell r="B719" t="str">
            <v>Exceso de Pérdida</v>
          </cell>
          <cell r="C719">
            <v>0</v>
          </cell>
          <cell r="D719">
            <v>6162.11</v>
          </cell>
          <cell r="E719">
            <v>0</v>
          </cell>
          <cell r="F719">
            <v>6162.11</v>
          </cell>
        </row>
        <row r="720">
          <cell r="A720">
            <v>420616</v>
          </cell>
          <cell r="B720" t="str">
            <v>Lucro cesante por interrupción de negocios</v>
          </cell>
          <cell r="C720">
            <v>0</v>
          </cell>
          <cell r="D720">
            <v>19110.900000000001</v>
          </cell>
          <cell r="E720">
            <v>0</v>
          </cell>
          <cell r="F720">
            <v>19110.900000000001</v>
          </cell>
        </row>
        <row r="721">
          <cell r="A721">
            <v>4206160</v>
          </cell>
          <cell r="B721" t="str">
            <v>Lucro cesante por interrupción de negocios</v>
          </cell>
          <cell r="C721">
            <v>0</v>
          </cell>
          <cell r="D721">
            <v>19110.900000000001</v>
          </cell>
          <cell r="E721">
            <v>0</v>
          </cell>
          <cell r="F721">
            <v>19110.900000000001</v>
          </cell>
        </row>
        <row r="722">
          <cell r="A722">
            <v>420616004</v>
          </cell>
          <cell r="B722" t="str">
            <v>Reaseguros cedidos</v>
          </cell>
          <cell r="C722">
            <v>0</v>
          </cell>
          <cell r="D722">
            <v>19110.900000000001</v>
          </cell>
          <cell r="E722">
            <v>0</v>
          </cell>
          <cell r="F722">
            <v>19110.900000000001</v>
          </cell>
        </row>
        <row r="723">
          <cell r="A723">
            <v>42061600402</v>
          </cell>
          <cell r="B723" t="str">
            <v>Exceso de pérdida</v>
          </cell>
          <cell r="C723">
            <v>0</v>
          </cell>
          <cell r="D723">
            <v>19110.900000000001</v>
          </cell>
          <cell r="E723">
            <v>0</v>
          </cell>
          <cell r="F723">
            <v>19110.900000000001</v>
          </cell>
        </row>
        <row r="724">
          <cell r="A724">
            <v>420618</v>
          </cell>
          <cell r="B724" t="str">
            <v>Responsabilidad civil</v>
          </cell>
          <cell r="C724">
            <v>0</v>
          </cell>
          <cell r="D724">
            <v>66556.22</v>
          </cell>
          <cell r="E724">
            <v>0</v>
          </cell>
          <cell r="F724">
            <v>66556.22</v>
          </cell>
        </row>
        <row r="725">
          <cell r="A725">
            <v>4206180</v>
          </cell>
          <cell r="B725" t="str">
            <v>Responsabilidad civil</v>
          </cell>
          <cell r="C725">
            <v>0</v>
          </cell>
          <cell r="D725">
            <v>66556.22</v>
          </cell>
          <cell r="E725">
            <v>0</v>
          </cell>
          <cell r="F725">
            <v>66556.22</v>
          </cell>
        </row>
        <row r="726">
          <cell r="A726">
            <v>420618004</v>
          </cell>
          <cell r="B726" t="str">
            <v>Reaseguros cedidos</v>
          </cell>
          <cell r="C726">
            <v>0</v>
          </cell>
          <cell r="D726">
            <v>66556.22</v>
          </cell>
          <cell r="E726">
            <v>0</v>
          </cell>
          <cell r="F726">
            <v>66556.22</v>
          </cell>
        </row>
        <row r="727">
          <cell r="A727">
            <v>42061800401</v>
          </cell>
          <cell r="B727" t="str">
            <v>Reaseguro cedido</v>
          </cell>
          <cell r="C727">
            <v>0</v>
          </cell>
          <cell r="D727">
            <v>62172.95</v>
          </cell>
          <cell r="E727">
            <v>0</v>
          </cell>
          <cell r="F727">
            <v>62172.95</v>
          </cell>
        </row>
        <row r="728">
          <cell r="A728">
            <v>42061800402</v>
          </cell>
          <cell r="B728" t="str">
            <v>Exceso de Pérdida</v>
          </cell>
          <cell r="C728">
            <v>0</v>
          </cell>
          <cell r="D728">
            <v>4383.2700000000004</v>
          </cell>
          <cell r="E728">
            <v>0</v>
          </cell>
          <cell r="F728">
            <v>4383.2700000000004</v>
          </cell>
        </row>
        <row r="729">
          <cell r="A729">
            <v>420622</v>
          </cell>
          <cell r="B729" t="str">
            <v>Domiciliario</v>
          </cell>
          <cell r="C729">
            <v>0</v>
          </cell>
          <cell r="D729">
            <v>10083.15</v>
          </cell>
          <cell r="E729">
            <v>0</v>
          </cell>
          <cell r="F729">
            <v>10083.15</v>
          </cell>
        </row>
        <row r="730">
          <cell r="A730">
            <v>4206220</v>
          </cell>
          <cell r="B730" t="str">
            <v>Domiciliario</v>
          </cell>
          <cell r="C730">
            <v>0</v>
          </cell>
          <cell r="D730">
            <v>10083.15</v>
          </cell>
          <cell r="E730">
            <v>0</v>
          </cell>
          <cell r="F730">
            <v>10083.15</v>
          </cell>
        </row>
        <row r="731">
          <cell r="A731">
            <v>420622004</v>
          </cell>
          <cell r="B731" t="str">
            <v>Reaseguros cedidos</v>
          </cell>
          <cell r="C731">
            <v>0</v>
          </cell>
          <cell r="D731">
            <v>10083.15</v>
          </cell>
          <cell r="E731">
            <v>0</v>
          </cell>
          <cell r="F731">
            <v>10083.15</v>
          </cell>
        </row>
        <row r="732">
          <cell r="A732">
            <v>42062200402</v>
          </cell>
          <cell r="B732" t="str">
            <v>Exceso de pérdida</v>
          </cell>
          <cell r="C732">
            <v>0</v>
          </cell>
          <cell r="D732">
            <v>10083.15</v>
          </cell>
          <cell r="E732">
            <v>0</v>
          </cell>
          <cell r="F732">
            <v>10083.15</v>
          </cell>
        </row>
        <row r="733">
          <cell r="A733">
            <v>420625</v>
          </cell>
          <cell r="B733" t="str">
            <v>Miscelaneos</v>
          </cell>
          <cell r="C733">
            <v>0</v>
          </cell>
          <cell r="D733">
            <v>4914659.6900000004</v>
          </cell>
          <cell r="E733">
            <v>0</v>
          </cell>
          <cell r="F733">
            <v>4914659.6900000004</v>
          </cell>
        </row>
        <row r="734">
          <cell r="A734">
            <v>4206250</v>
          </cell>
          <cell r="B734" t="str">
            <v>Miscel·neos</v>
          </cell>
          <cell r="C734">
            <v>0</v>
          </cell>
          <cell r="D734">
            <v>4914659.6900000004</v>
          </cell>
          <cell r="E734">
            <v>0</v>
          </cell>
          <cell r="F734">
            <v>4914659.6900000004</v>
          </cell>
        </row>
        <row r="735">
          <cell r="A735">
            <v>420625004</v>
          </cell>
          <cell r="B735" t="str">
            <v>Reaseguros cedidos</v>
          </cell>
          <cell r="C735">
            <v>0</v>
          </cell>
          <cell r="D735">
            <v>4914659.6900000004</v>
          </cell>
          <cell r="E735">
            <v>0</v>
          </cell>
          <cell r="F735">
            <v>4914659.6900000004</v>
          </cell>
        </row>
        <row r="736">
          <cell r="A736">
            <v>4207</v>
          </cell>
          <cell r="B736" t="str">
            <v>DE FIANZAS</v>
          </cell>
          <cell r="C736">
            <v>0</v>
          </cell>
          <cell r="D736">
            <v>2272750.71</v>
          </cell>
          <cell r="E736">
            <v>1776082.55</v>
          </cell>
          <cell r="F736">
            <v>496668.15999999997</v>
          </cell>
        </row>
        <row r="737">
          <cell r="A737">
            <v>420702</v>
          </cell>
          <cell r="B737" t="str">
            <v>Garantía</v>
          </cell>
          <cell r="C737">
            <v>0</v>
          </cell>
          <cell r="D737">
            <v>2272750.71</v>
          </cell>
          <cell r="E737">
            <v>1776082.55</v>
          </cell>
          <cell r="F737">
            <v>496668.15999999997</v>
          </cell>
        </row>
        <row r="738">
          <cell r="A738">
            <v>4207020</v>
          </cell>
          <cell r="B738" t="str">
            <v>Garantía</v>
          </cell>
          <cell r="C738">
            <v>0</v>
          </cell>
          <cell r="D738">
            <v>2272750.71</v>
          </cell>
          <cell r="E738">
            <v>1776082.55</v>
          </cell>
          <cell r="F738">
            <v>496668.15999999997</v>
          </cell>
        </row>
        <row r="739">
          <cell r="A739">
            <v>420702004</v>
          </cell>
          <cell r="B739" t="str">
            <v>Reafianzamiento cedido</v>
          </cell>
          <cell r="C739">
            <v>0</v>
          </cell>
          <cell r="D739">
            <v>2272750.71</v>
          </cell>
          <cell r="E739">
            <v>1776082.55</v>
          </cell>
          <cell r="F739">
            <v>496668.15999999997</v>
          </cell>
        </row>
        <row r="740">
          <cell r="A740">
            <v>42070200401</v>
          </cell>
          <cell r="B740" t="str">
            <v>Reafianzamiento cedido</v>
          </cell>
          <cell r="C740">
            <v>0</v>
          </cell>
          <cell r="D740">
            <v>2213222.2200000002</v>
          </cell>
          <cell r="E740">
            <v>1776082.55</v>
          </cell>
          <cell r="F740">
            <v>437139.67</v>
          </cell>
        </row>
        <row r="741">
          <cell r="A741">
            <v>42070200402</v>
          </cell>
          <cell r="B741" t="str">
            <v>Exceso de pérdida</v>
          </cell>
          <cell r="C741">
            <v>0</v>
          </cell>
          <cell r="D741">
            <v>59528.49</v>
          </cell>
          <cell r="E741">
            <v>0</v>
          </cell>
          <cell r="F741">
            <v>59528.49</v>
          </cell>
        </row>
        <row r="742">
          <cell r="A742">
            <v>43</v>
          </cell>
          <cell r="B742" t="str">
            <v>GASTO POR INCREMENTO DE RVAS TECNICAS Y CONTINGENCIAL DE FIA</v>
          </cell>
          <cell r="C742">
            <v>0</v>
          </cell>
          <cell r="D742">
            <v>2645341.1800000002</v>
          </cell>
          <cell r="E742">
            <v>0</v>
          </cell>
          <cell r="F742">
            <v>2645341.1800000002</v>
          </cell>
        </row>
        <row r="743">
          <cell r="A743">
            <v>4301</v>
          </cell>
          <cell r="B743" t="str">
            <v>DE SEGUROS DE VIDA</v>
          </cell>
          <cell r="C743">
            <v>0</v>
          </cell>
          <cell r="D743">
            <v>869.5</v>
          </cell>
          <cell r="E743">
            <v>0</v>
          </cell>
          <cell r="F743">
            <v>869.5</v>
          </cell>
        </row>
        <row r="744">
          <cell r="A744">
            <v>430102</v>
          </cell>
          <cell r="B744" t="str">
            <v>VIDA CORTO PLAZO</v>
          </cell>
          <cell r="C744">
            <v>0</v>
          </cell>
          <cell r="D744">
            <v>235.5</v>
          </cell>
          <cell r="E744">
            <v>0</v>
          </cell>
          <cell r="F744">
            <v>235.5</v>
          </cell>
        </row>
        <row r="745">
          <cell r="A745">
            <v>4301020</v>
          </cell>
          <cell r="B745" t="str">
            <v>Reserva de riesgo en curso de vida individual de corto plazo</v>
          </cell>
          <cell r="C745">
            <v>0</v>
          </cell>
          <cell r="D745">
            <v>235.5</v>
          </cell>
          <cell r="E745">
            <v>0</v>
          </cell>
          <cell r="F745">
            <v>235.5</v>
          </cell>
        </row>
        <row r="746">
          <cell r="A746">
            <v>430102001</v>
          </cell>
          <cell r="B746" t="str">
            <v>Seguro directo</v>
          </cell>
          <cell r="C746">
            <v>0</v>
          </cell>
          <cell r="D746">
            <v>235.5</v>
          </cell>
          <cell r="E746">
            <v>0</v>
          </cell>
          <cell r="F746">
            <v>235.5</v>
          </cell>
        </row>
        <row r="747">
          <cell r="A747">
            <v>430103</v>
          </cell>
          <cell r="B747" t="str">
            <v>Reserva de riesgos en curso de vida colectivo</v>
          </cell>
          <cell r="C747">
            <v>0</v>
          </cell>
          <cell r="D747">
            <v>634</v>
          </cell>
          <cell r="E747">
            <v>0</v>
          </cell>
          <cell r="F747">
            <v>634</v>
          </cell>
        </row>
        <row r="748">
          <cell r="A748">
            <v>4301030</v>
          </cell>
          <cell r="B748" t="str">
            <v>Reserva de riesgos en curso de vida colectivo</v>
          </cell>
          <cell r="C748">
            <v>0</v>
          </cell>
          <cell r="D748">
            <v>634</v>
          </cell>
          <cell r="E748">
            <v>0</v>
          </cell>
          <cell r="F748">
            <v>634</v>
          </cell>
        </row>
        <row r="749">
          <cell r="A749">
            <v>430103001</v>
          </cell>
          <cell r="B749" t="str">
            <v>Seguro Directo</v>
          </cell>
          <cell r="C749">
            <v>0</v>
          </cell>
          <cell r="D749">
            <v>634</v>
          </cell>
          <cell r="E749">
            <v>0</v>
          </cell>
          <cell r="F749">
            <v>634</v>
          </cell>
        </row>
        <row r="750">
          <cell r="A750">
            <v>4303</v>
          </cell>
          <cell r="B750" t="str">
            <v>DE RIESGOS EN CURSO DE ACCIDENTES Y ENFERMEDADES</v>
          </cell>
          <cell r="C750">
            <v>0</v>
          </cell>
          <cell r="D750">
            <v>7747.73</v>
          </cell>
          <cell r="E750">
            <v>0</v>
          </cell>
          <cell r="F750">
            <v>7747.73</v>
          </cell>
        </row>
        <row r="751">
          <cell r="A751">
            <v>430301</v>
          </cell>
          <cell r="B751" t="str">
            <v>Salud y hospitalizaciÛn</v>
          </cell>
          <cell r="C751">
            <v>0</v>
          </cell>
          <cell r="D751">
            <v>7710.29</v>
          </cell>
          <cell r="E751">
            <v>0</v>
          </cell>
          <cell r="F751">
            <v>7710.29</v>
          </cell>
        </row>
        <row r="752">
          <cell r="A752">
            <v>4303010</v>
          </cell>
          <cell r="B752" t="str">
            <v>Salud y hospitalizaciÛn</v>
          </cell>
          <cell r="C752">
            <v>0</v>
          </cell>
          <cell r="D752">
            <v>7710.29</v>
          </cell>
          <cell r="E752">
            <v>0</v>
          </cell>
          <cell r="F752">
            <v>7710.29</v>
          </cell>
        </row>
        <row r="753">
          <cell r="A753">
            <v>430301001</v>
          </cell>
          <cell r="B753" t="str">
            <v>Seguro directo</v>
          </cell>
          <cell r="C753">
            <v>0</v>
          </cell>
          <cell r="D753">
            <v>7710.29</v>
          </cell>
          <cell r="E753">
            <v>0</v>
          </cell>
          <cell r="F753">
            <v>7710.29</v>
          </cell>
        </row>
        <row r="754">
          <cell r="A754">
            <v>430302</v>
          </cell>
          <cell r="B754" t="str">
            <v>Accidentes personales</v>
          </cell>
          <cell r="C754">
            <v>0</v>
          </cell>
          <cell r="D754">
            <v>37.44</v>
          </cell>
          <cell r="E754">
            <v>0</v>
          </cell>
          <cell r="F754">
            <v>37.44</v>
          </cell>
        </row>
        <row r="755">
          <cell r="A755">
            <v>4303020</v>
          </cell>
          <cell r="B755" t="str">
            <v>Accidentes personales</v>
          </cell>
          <cell r="C755">
            <v>0</v>
          </cell>
          <cell r="D755">
            <v>37.44</v>
          </cell>
          <cell r="E755">
            <v>0</v>
          </cell>
          <cell r="F755">
            <v>37.44</v>
          </cell>
        </row>
        <row r="756">
          <cell r="A756">
            <v>430302001</v>
          </cell>
          <cell r="B756" t="str">
            <v>Seguro directo</v>
          </cell>
          <cell r="C756">
            <v>0</v>
          </cell>
          <cell r="D756">
            <v>37.44</v>
          </cell>
          <cell r="E756">
            <v>0</v>
          </cell>
          <cell r="F756">
            <v>37.44</v>
          </cell>
        </row>
        <row r="757">
          <cell r="A757">
            <v>4304</v>
          </cell>
          <cell r="B757" t="str">
            <v>DE RIESGOS EN CURSO DE INCENDIOS Y LINEAS ALIADAS</v>
          </cell>
          <cell r="C757">
            <v>0</v>
          </cell>
          <cell r="D757">
            <v>779083.08</v>
          </cell>
          <cell r="E757">
            <v>0</v>
          </cell>
          <cell r="F757">
            <v>779083.08</v>
          </cell>
        </row>
        <row r="758">
          <cell r="A758">
            <v>430401</v>
          </cell>
          <cell r="B758" t="str">
            <v>Incendios</v>
          </cell>
          <cell r="C758">
            <v>0</v>
          </cell>
          <cell r="D758">
            <v>388322.41</v>
          </cell>
          <cell r="E758">
            <v>0</v>
          </cell>
          <cell r="F758">
            <v>388322.41</v>
          </cell>
        </row>
        <row r="759">
          <cell r="A759">
            <v>4304010</v>
          </cell>
          <cell r="B759" t="str">
            <v>Incendios</v>
          </cell>
          <cell r="C759">
            <v>0</v>
          </cell>
          <cell r="D759">
            <v>388322.41</v>
          </cell>
          <cell r="E759">
            <v>0</v>
          </cell>
          <cell r="F759">
            <v>388322.41</v>
          </cell>
        </row>
        <row r="760">
          <cell r="A760">
            <v>430401001</v>
          </cell>
          <cell r="B760" t="str">
            <v>Seguro directo</v>
          </cell>
          <cell r="C760">
            <v>0</v>
          </cell>
          <cell r="D760">
            <v>115947.46</v>
          </cell>
          <cell r="E760">
            <v>0</v>
          </cell>
          <cell r="F760">
            <v>115947.46</v>
          </cell>
        </row>
        <row r="761">
          <cell r="A761">
            <v>430401002</v>
          </cell>
          <cell r="B761" t="str">
            <v>Reaseguro tomado</v>
          </cell>
          <cell r="C761">
            <v>0</v>
          </cell>
          <cell r="D761">
            <v>272374.95</v>
          </cell>
          <cell r="E761">
            <v>0</v>
          </cell>
          <cell r="F761">
            <v>272374.95</v>
          </cell>
        </row>
        <row r="762">
          <cell r="A762">
            <v>430402</v>
          </cell>
          <cell r="B762" t="str">
            <v>Líneas aliadas</v>
          </cell>
          <cell r="C762">
            <v>0</v>
          </cell>
          <cell r="D762">
            <v>390760.67</v>
          </cell>
          <cell r="E762">
            <v>0</v>
          </cell>
          <cell r="F762">
            <v>390760.67</v>
          </cell>
        </row>
        <row r="763">
          <cell r="A763">
            <v>4304020</v>
          </cell>
          <cell r="B763" t="str">
            <v>LÌneas aliadas</v>
          </cell>
          <cell r="C763">
            <v>0</v>
          </cell>
          <cell r="D763">
            <v>390760.67</v>
          </cell>
          <cell r="E763">
            <v>0</v>
          </cell>
          <cell r="F763">
            <v>390760.67</v>
          </cell>
        </row>
        <row r="764">
          <cell r="A764">
            <v>430402001</v>
          </cell>
          <cell r="B764" t="str">
            <v>Seguro directo</v>
          </cell>
          <cell r="C764">
            <v>0</v>
          </cell>
          <cell r="D764">
            <v>118385.72</v>
          </cell>
          <cell r="E764">
            <v>0</v>
          </cell>
          <cell r="F764">
            <v>118385.72</v>
          </cell>
        </row>
        <row r="765">
          <cell r="A765">
            <v>430402002</v>
          </cell>
          <cell r="B765" t="str">
            <v>Reaseguro tomado</v>
          </cell>
          <cell r="C765">
            <v>0</v>
          </cell>
          <cell r="D765">
            <v>272374.95</v>
          </cell>
          <cell r="E765">
            <v>0</v>
          </cell>
          <cell r="F765">
            <v>272374.95</v>
          </cell>
        </row>
        <row r="766">
          <cell r="A766">
            <v>4305</v>
          </cell>
          <cell r="B766" t="str">
            <v>DE RIESGOS EN CURSO DE AUTOMOTORES</v>
          </cell>
          <cell r="C766">
            <v>0</v>
          </cell>
          <cell r="D766">
            <v>83079.399999999994</v>
          </cell>
          <cell r="E766">
            <v>0</v>
          </cell>
          <cell r="F766">
            <v>83079.399999999994</v>
          </cell>
        </row>
        <row r="767">
          <cell r="A767">
            <v>430501</v>
          </cell>
          <cell r="B767" t="str">
            <v>Automotores</v>
          </cell>
          <cell r="C767">
            <v>0</v>
          </cell>
          <cell r="D767">
            <v>83079.399999999994</v>
          </cell>
          <cell r="E767">
            <v>0</v>
          </cell>
          <cell r="F767">
            <v>83079.399999999994</v>
          </cell>
        </row>
        <row r="768">
          <cell r="A768">
            <v>4305010</v>
          </cell>
          <cell r="B768" t="str">
            <v>Automotores</v>
          </cell>
          <cell r="C768">
            <v>0</v>
          </cell>
          <cell r="D768">
            <v>83079.399999999994</v>
          </cell>
          <cell r="E768">
            <v>0</v>
          </cell>
          <cell r="F768">
            <v>83079.399999999994</v>
          </cell>
        </row>
        <row r="769">
          <cell r="A769">
            <v>430501001</v>
          </cell>
          <cell r="B769" t="str">
            <v>Seguro directo</v>
          </cell>
          <cell r="C769">
            <v>0</v>
          </cell>
          <cell r="D769">
            <v>83079.399999999994</v>
          </cell>
          <cell r="E769">
            <v>0</v>
          </cell>
          <cell r="F769">
            <v>83079.399999999994</v>
          </cell>
        </row>
        <row r="770">
          <cell r="A770">
            <v>4306</v>
          </cell>
          <cell r="B770" t="str">
            <v>DE RIESGOS EN CURSO-OTROS SEGUROS GENERALES</v>
          </cell>
          <cell r="C770">
            <v>0</v>
          </cell>
          <cell r="D770">
            <v>385294.84</v>
          </cell>
          <cell r="E770">
            <v>0</v>
          </cell>
          <cell r="F770">
            <v>385294.84</v>
          </cell>
        </row>
        <row r="771">
          <cell r="A771">
            <v>430601</v>
          </cell>
          <cell r="B771" t="str">
            <v>Rotura de Cristales</v>
          </cell>
          <cell r="C771">
            <v>0</v>
          </cell>
          <cell r="D771">
            <v>276.01</v>
          </cell>
          <cell r="E771">
            <v>0</v>
          </cell>
          <cell r="F771">
            <v>276.01</v>
          </cell>
        </row>
        <row r="772">
          <cell r="A772">
            <v>4306010</v>
          </cell>
          <cell r="B772" t="str">
            <v>Rotura de Cristales</v>
          </cell>
          <cell r="C772">
            <v>0</v>
          </cell>
          <cell r="D772">
            <v>276.01</v>
          </cell>
          <cell r="E772">
            <v>0</v>
          </cell>
          <cell r="F772">
            <v>276.01</v>
          </cell>
        </row>
        <row r="773">
          <cell r="A773">
            <v>430601001</v>
          </cell>
          <cell r="B773" t="str">
            <v>Seguro directo</v>
          </cell>
          <cell r="C773">
            <v>0</v>
          </cell>
          <cell r="D773">
            <v>276.01</v>
          </cell>
          <cell r="E773">
            <v>0</v>
          </cell>
          <cell r="F773">
            <v>276.01</v>
          </cell>
        </row>
        <row r="774">
          <cell r="A774">
            <v>430602</v>
          </cell>
          <cell r="B774" t="str">
            <v>Transporte marÌtimo</v>
          </cell>
          <cell r="C774">
            <v>0</v>
          </cell>
          <cell r="D774">
            <v>12204.55</v>
          </cell>
          <cell r="E774">
            <v>0</v>
          </cell>
          <cell r="F774">
            <v>12204.55</v>
          </cell>
        </row>
        <row r="775">
          <cell r="A775">
            <v>4306020</v>
          </cell>
          <cell r="B775" t="str">
            <v>Transporte marÌtimo</v>
          </cell>
          <cell r="C775">
            <v>0</v>
          </cell>
          <cell r="D775">
            <v>12204.55</v>
          </cell>
          <cell r="E775">
            <v>0</v>
          </cell>
          <cell r="F775">
            <v>12204.55</v>
          </cell>
        </row>
        <row r="776">
          <cell r="A776">
            <v>430602001</v>
          </cell>
          <cell r="B776" t="str">
            <v>Seguro directo</v>
          </cell>
          <cell r="C776">
            <v>0</v>
          </cell>
          <cell r="D776">
            <v>12072.42</v>
          </cell>
          <cell r="E776">
            <v>0</v>
          </cell>
          <cell r="F776">
            <v>12072.42</v>
          </cell>
        </row>
        <row r="777">
          <cell r="A777">
            <v>430602002</v>
          </cell>
          <cell r="B777" t="str">
            <v>Reaseguro tomado</v>
          </cell>
          <cell r="C777">
            <v>0</v>
          </cell>
          <cell r="D777">
            <v>132.13</v>
          </cell>
          <cell r="E777">
            <v>0</v>
          </cell>
          <cell r="F777">
            <v>132.13</v>
          </cell>
        </row>
        <row r="778">
          <cell r="A778">
            <v>430603</v>
          </cell>
          <cell r="B778" t="str">
            <v>Transporte aÈreo</v>
          </cell>
          <cell r="C778">
            <v>0</v>
          </cell>
          <cell r="D778">
            <v>676.31</v>
          </cell>
          <cell r="E778">
            <v>0</v>
          </cell>
          <cell r="F778">
            <v>676.31</v>
          </cell>
        </row>
        <row r="779">
          <cell r="A779">
            <v>4306030</v>
          </cell>
          <cell r="B779" t="str">
            <v>Transporte aÈreo</v>
          </cell>
          <cell r="C779">
            <v>0</v>
          </cell>
          <cell r="D779">
            <v>676.31</v>
          </cell>
          <cell r="E779">
            <v>0</v>
          </cell>
          <cell r="F779">
            <v>676.31</v>
          </cell>
        </row>
        <row r="780">
          <cell r="A780">
            <v>430603001</v>
          </cell>
          <cell r="B780" t="str">
            <v>Seguro directo</v>
          </cell>
          <cell r="C780">
            <v>0</v>
          </cell>
          <cell r="D780">
            <v>676.31</v>
          </cell>
          <cell r="E780">
            <v>0</v>
          </cell>
          <cell r="F780">
            <v>676.31</v>
          </cell>
        </row>
        <row r="781">
          <cell r="A781">
            <v>430604</v>
          </cell>
          <cell r="B781" t="str">
            <v>Transporte terrestre</v>
          </cell>
          <cell r="C781">
            <v>0</v>
          </cell>
          <cell r="D781">
            <v>6651.01</v>
          </cell>
          <cell r="E781">
            <v>0</v>
          </cell>
          <cell r="F781">
            <v>6651.01</v>
          </cell>
        </row>
        <row r="782">
          <cell r="A782">
            <v>4306040</v>
          </cell>
          <cell r="B782" t="str">
            <v>Transporte terrestre</v>
          </cell>
          <cell r="C782">
            <v>0</v>
          </cell>
          <cell r="D782">
            <v>6651.01</v>
          </cell>
          <cell r="E782">
            <v>0</v>
          </cell>
          <cell r="F782">
            <v>6651.01</v>
          </cell>
        </row>
        <row r="783">
          <cell r="A783">
            <v>430604001</v>
          </cell>
          <cell r="B783" t="str">
            <v>Seguro directo</v>
          </cell>
          <cell r="C783">
            <v>0</v>
          </cell>
          <cell r="D783">
            <v>6651.01</v>
          </cell>
          <cell r="E783">
            <v>0</v>
          </cell>
          <cell r="F783">
            <v>6651.01</v>
          </cell>
        </row>
        <row r="784">
          <cell r="A784">
            <v>430605</v>
          </cell>
          <cell r="B784" t="str">
            <v>MarÌtimos casco</v>
          </cell>
          <cell r="C784">
            <v>0</v>
          </cell>
          <cell r="D784">
            <v>3256.05</v>
          </cell>
          <cell r="E784">
            <v>0</v>
          </cell>
          <cell r="F784">
            <v>3256.05</v>
          </cell>
        </row>
        <row r="785">
          <cell r="A785">
            <v>4306050</v>
          </cell>
          <cell r="B785" t="str">
            <v>MarÌtimos casco</v>
          </cell>
          <cell r="C785">
            <v>0</v>
          </cell>
          <cell r="D785">
            <v>3256.05</v>
          </cell>
          <cell r="E785">
            <v>0</v>
          </cell>
          <cell r="F785">
            <v>3256.05</v>
          </cell>
        </row>
        <row r="786">
          <cell r="A786">
            <v>430605001</v>
          </cell>
          <cell r="B786" t="str">
            <v>Seguro directo</v>
          </cell>
          <cell r="C786">
            <v>0</v>
          </cell>
          <cell r="D786">
            <v>3256.05</v>
          </cell>
          <cell r="E786">
            <v>0</v>
          </cell>
          <cell r="F786">
            <v>3256.05</v>
          </cell>
        </row>
        <row r="787">
          <cell r="A787">
            <v>430606</v>
          </cell>
          <cell r="B787" t="str">
            <v>AviaciÛn</v>
          </cell>
          <cell r="C787">
            <v>0</v>
          </cell>
          <cell r="D787">
            <v>4599.45</v>
          </cell>
          <cell r="E787">
            <v>0</v>
          </cell>
          <cell r="F787">
            <v>4599.45</v>
          </cell>
        </row>
        <row r="788">
          <cell r="A788">
            <v>4306060</v>
          </cell>
          <cell r="B788" t="str">
            <v>AviaciÛn</v>
          </cell>
          <cell r="C788">
            <v>0</v>
          </cell>
          <cell r="D788">
            <v>4599.45</v>
          </cell>
          <cell r="E788">
            <v>0</v>
          </cell>
          <cell r="F788">
            <v>4599.45</v>
          </cell>
        </row>
        <row r="789">
          <cell r="A789">
            <v>430606001</v>
          </cell>
          <cell r="B789" t="str">
            <v>Seguro directo</v>
          </cell>
          <cell r="C789">
            <v>0</v>
          </cell>
          <cell r="D789">
            <v>4599.45</v>
          </cell>
          <cell r="E789">
            <v>0</v>
          </cell>
          <cell r="F789">
            <v>4599.45</v>
          </cell>
        </row>
        <row r="790">
          <cell r="A790">
            <v>430607</v>
          </cell>
          <cell r="B790" t="str">
            <v>Robo y hurto</v>
          </cell>
          <cell r="C790">
            <v>0</v>
          </cell>
          <cell r="D790">
            <v>9556.51</v>
          </cell>
          <cell r="E790">
            <v>0</v>
          </cell>
          <cell r="F790">
            <v>9556.51</v>
          </cell>
        </row>
        <row r="791">
          <cell r="A791">
            <v>4306070</v>
          </cell>
          <cell r="B791" t="str">
            <v>Robo y hurto</v>
          </cell>
          <cell r="C791">
            <v>0</v>
          </cell>
          <cell r="D791">
            <v>9556.51</v>
          </cell>
          <cell r="E791">
            <v>0</v>
          </cell>
          <cell r="F791">
            <v>9556.51</v>
          </cell>
        </row>
        <row r="792">
          <cell r="A792">
            <v>430607001</v>
          </cell>
          <cell r="B792" t="str">
            <v>Seguro directo</v>
          </cell>
          <cell r="C792">
            <v>0</v>
          </cell>
          <cell r="D792">
            <v>9556.51</v>
          </cell>
          <cell r="E792">
            <v>0</v>
          </cell>
          <cell r="F792">
            <v>9556.51</v>
          </cell>
        </row>
        <row r="793">
          <cell r="A793">
            <v>430608</v>
          </cell>
          <cell r="B793" t="str">
            <v>Fidelidad</v>
          </cell>
          <cell r="C793">
            <v>0</v>
          </cell>
          <cell r="D793">
            <v>8852.01</v>
          </cell>
          <cell r="E793">
            <v>0</v>
          </cell>
          <cell r="F793">
            <v>8852.01</v>
          </cell>
        </row>
        <row r="794">
          <cell r="A794">
            <v>4306080</v>
          </cell>
          <cell r="B794" t="str">
            <v>Fidelidad</v>
          </cell>
          <cell r="C794">
            <v>0</v>
          </cell>
          <cell r="D794">
            <v>8852.01</v>
          </cell>
          <cell r="E794">
            <v>0</v>
          </cell>
          <cell r="F794">
            <v>8852.01</v>
          </cell>
        </row>
        <row r="795">
          <cell r="A795">
            <v>430608001</v>
          </cell>
          <cell r="B795" t="str">
            <v>Seguro directo</v>
          </cell>
          <cell r="C795">
            <v>0</v>
          </cell>
          <cell r="D795">
            <v>8852.01</v>
          </cell>
          <cell r="E795">
            <v>0</v>
          </cell>
          <cell r="F795">
            <v>8852.01</v>
          </cell>
        </row>
        <row r="796">
          <cell r="A796">
            <v>430609</v>
          </cell>
          <cell r="B796" t="str">
            <v>Seguros de Bancos</v>
          </cell>
          <cell r="C796">
            <v>0</v>
          </cell>
          <cell r="D796">
            <v>367.5</v>
          </cell>
          <cell r="E796">
            <v>0</v>
          </cell>
          <cell r="F796">
            <v>367.5</v>
          </cell>
        </row>
        <row r="797">
          <cell r="A797">
            <v>4306090</v>
          </cell>
          <cell r="B797" t="str">
            <v>Seguro de bancos</v>
          </cell>
          <cell r="C797">
            <v>0</v>
          </cell>
          <cell r="D797">
            <v>367.5</v>
          </cell>
          <cell r="E797">
            <v>0</v>
          </cell>
          <cell r="F797">
            <v>367.5</v>
          </cell>
        </row>
        <row r="798">
          <cell r="A798">
            <v>430609001</v>
          </cell>
          <cell r="B798" t="str">
            <v>Seguro directo</v>
          </cell>
          <cell r="C798">
            <v>0</v>
          </cell>
          <cell r="D798">
            <v>367.5</v>
          </cell>
          <cell r="E798">
            <v>0</v>
          </cell>
          <cell r="F798">
            <v>367.5</v>
          </cell>
        </row>
        <row r="799">
          <cell r="A799">
            <v>430610</v>
          </cell>
          <cell r="B799" t="str">
            <v>TODO RIESGO CONTRATISTA</v>
          </cell>
          <cell r="C799">
            <v>0</v>
          </cell>
          <cell r="D799">
            <v>52676.800000000003</v>
          </cell>
          <cell r="E799">
            <v>0</v>
          </cell>
          <cell r="F799">
            <v>52676.800000000003</v>
          </cell>
        </row>
        <row r="800">
          <cell r="A800">
            <v>4306100</v>
          </cell>
          <cell r="B800" t="str">
            <v>Todo riesgo para contratistas</v>
          </cell>
          <cell r="C800">
            <v>0</v>
          </cell>
          <cell r="D800">
            <v>52676.800000000003</v>
          </cell>
          <cell r="E800">
            <v>0</v>
          </cell>
          <cell r="F800">
            <v>52676.800000000003</v>
          </cell>
        </row>
        <row r="801">
          <cell r="A801">
            <v>430610001</v>
          </cell>
          <cell r="B801" t="str">
            <v>Seguro directo</v>
          </cell>
          <cell r="C801">
            <v>0</v>
          </cell>
          <cell r="D801">
            <v>52676.800000000003</v>
          </cell>
          <cell r="E801">
            <v>0</v>
          </cell>
          <cell r="F801">
            <v>52676.800000000003</v>
          </cell>
        </row>
        <row r="802">
          <cell r="A802">
            <v>430611</v>
          </cell>
          <cell r="B802" t="str">
            <v>Todo riesgo equipo para contratistas</v>
          </cell>
          <cell r="C802">
            <v>0</v>
          </cell>
          <cell r="D802">
            <v>25807.06</v>
          </cell>
          <cell r="E802">
            <v>0</v>
          </cell>
          <cell r="F802">
            <v>25807.06</v>
          </cell>
        </row>
        <row r="803">
          <cell r="A803">
            <v>4306110</v>
          </cell>
          <cell r="B803" t="str">
            <v>Todo riesgo equipo para contratistas</v>
          </cell>
          <cell r="C803">
            <v>0</v>
          </cell>
          <cell r="D803">
            <v>25807.06</v>
          </cell>
          <cell r="E803">
            <v>0</v>
          </cell>
          <cell r="F803">
            <v>25807.06</v>
          </cell>
        </row>
        <row r="804">
          <cell r="A804">
            <v>430611001</v>
          </cell>
          <cell r="B804" t="str">
            <v>Seguro directo</v>
          </cell>
          <cell r="C804">
            <v>0</v>
          </cell>
          <cell r="D804">
            <v>25807.06</v>
          </cell>
          <cell r="E804">
            <v>0</v>
          </cell>
          <cell r="F804">
            <v>25807.06</v>
          </cell>
        </row>
        <row r="805">
          <cell r="A805">
            <v>430612</v>
          </cell>
          <cell r="B805" t="str">
            <v>Rotura de maquinaria</v>
          </cell>
          <cell r="C805">
            <v>0</v>
          </cell>
          <cell r="D805">
            <v>1919.19</v>
          </cell>
          <cell r="E805">
            <v>0</v>
          </cell>
          <cell r="F805">
            <v>1919.19</v>
          </cell>
        </row>
        <row r="806">
          <cell r="A806">
            <v>4306120</v>
          </cell>
          <cell r="B806" t="str">
            <v>Rotura de maquinaria</v>
          </cell>
          <cell r="C806">
            <v>0</v>
          </cell>
          <cell r="D806">
            <v>1919.19</v>
          </cell>
          <cell r="E806">
            <v>0</v>
          </cell>
          <cell r="F806">
            <v>1919.19</v>
          </cell>
        </row>
        <row r="807">
          <cell r="A807">
            <v>430612001</v>
          </cell>
          <cell r="B807" t="str">
            <v>Seguro directo</v>
          </cell>
          <cell r="C807">
            <v>0</v>
          </cell>
          <cell r="D807">
            <v>1919.19</v>
          </cell>
          <cell r="E807">
            <v>0</v>
          </cell>
          <cell r="F807">
            <v>1919.19</v>
          </cell>
        </row>
        <row r="808">
          <cell r="A808">
            <v>430614</v>
          </cell>
          <cell r="B808" t="str">
            <v>Todo riesgo equipo electrÛnico</v>
          </cell>
          <cell r="C808">
            <v>0</v>
          </cell>
          <cell r="D808">
            <v>15355.25</v>
          </cell>
          <cell r="E808">
            <v>0</v>
          </cell>
          <cell r="F808">
            <v>15355.25</v>
          </cell>
        </row>
        <row r="809">
          <cell r="A809">
            <v>4306140</v>
          </cell>
          <cell r="B809" t="str">
            <v>Todo riesgo equipo electrÛnico</v>
          </cell>
          <cell r="C809">
            <v>0</v>
          </cell>
          <cell r="D809">
            <v>15355.25</v>
          </cell>
          <cell r="E809">
            <v>0</v>
          </cell>
          <cell r="F809">
            <v>15355.25</v>
          </cell>
        </row>
        <row r="810">
          <cell r="A810">
            <v>430614001</v>
          </cell>
          <cell r="B810" t="str">
            <v>Seguro directo</v>
          </cell>
          <cell r="C810">
            <v>0</v>
          </cell>
          <cell r="D810">
            <v>15355.25</v>
          </cell>
          <cell r="E810">
            <v>0</v>
          </cell>
          <cell r="F810">
            <v>15355.25</v>
          </cell>
        </row>
        <row r="811">
          <cell r="A811">
            <v>430615</v>
          </cell>
          <cell r="B811" t="str">
            <v>Calderos</v>
          </cell>
          <cell r="C811">
            <v>0</v>
          </cell>
          <cell r="D811">
            <v>175.38</v>
          </cell>
          <cell r="E811">
            <v>0</v>
          </cell>
          <cell r="F811">
            <v>175.38</v>
          </cell>
        </row>
        <row r="812">
          <cell r="A812">
            <v>4306150</v>
          </cell>
          <cell r="B812" t="str">
            <v>Calderos</v>
          </cell>
          <cell r="C812">
            <v>0</v>
          </cell>
          <cell r="D812">
            <v>175.38</v>
          </cell>
          <cell r="E812">
            <v>0</v>
          </cell>
          <cell r="F812">
            <v>175.38</v>
          </cell>
        </row>
        <row r="813">
          <cell r="A813">
            <v>430615001</v>
          </cell>
          <cell r="B813" t="str">
            <v>Seguro directo</v>
          </cell>
          <cell r="C813">
            <v>0</v>
          </cell>
          <cell r="D813">
            <v>175.38</v>
          </cell>
          <cell r="E813">
            <v>0</v>
          </cell>
          <cell r="F813">
            <v>175.38</v>
          </cell>
        </row>
        <row r="814">
          <cell r="A814">
            <v>430616</v>
          </cell>
          <cell r="B814" t="str">
            <v>Lucro cesante por interrupción de negocios</v>
          </cell>
          <cell r="C814">
            <v>0</v>
          </cell>
          <cell r="D814">
            <v>2715.77</v>
          </cell>
          <cell r="E814">
            <v>0</v>
          </cell>
          <cell r="F814">
            <v>2715.77</v>
          </cell>
        </row>
        <row r="815">
          <cell r="A815">
            <v>4306160</v>
          </cell>
          <cell r="B815" t="str">
            <v>Lucro cesante por interrupciÛn de negocios</v>
          </cell>
          <cell r="C815">
            <v>0</v>
          </cell>
          <cell r="D815">
            <v>2715.77</v>
          </cell>
          <cell r="E815">
            <v>0</v>
          </cell>
          <cell r="F815">
            <v>2715.77</v>
          </cell>
        </row>
        <row r="816">
          <cell r="A816">
            <v>430616001</v>
          </cell>
          <cell r="B816" t="str">
            <v>Seguro directo</v>
          </cell>
          <cell r="C816">
            <v>0</v>
          </cell>
          <cell r="D816">
            <v>2715.77</v>
          </cell>
          <cell r="E816">
            <v>0</v>
          </cell>
          <cell r="F816">
            <v>2715.77</v>
          </cell>
        </row>
        <row r="817">
          <cell r="A817">
            <v>430618</v>
          </cell>
          <cell r="B817" t="str">
            <v>Responsabilidad civil</v>
          </cell>
          <cell r="C817">
            <v>0</v>
          </cell>
          <cell r="D817">
            <v>96147.9</v>
          </cell>
          <cell r="E817">
            <v>0</v>
          </cell>
          <cell r="F817">
            <v>96147.9</v>
          </cell>
        </row>
        <row r="818">
          <cell r="A818">
            <v>4306180</v>
          </cell>
          <cell r="B818" t="str">
            <v>Responsabilidad civil</v>
          </cell>
          <cell r="C818">
            <v>0</v>
          </cell>
          <cell r="D818">
            <v>96147.9</v>
          </cell>
          <cell r="E818">
            <v>0</v>
          </cell>
          <cell r="F818">
            <v>96147.9</v>
          </cell>
        </row>
        <row r="819">
          <cell r="A819">
            <v>430618001</v>
          </cell>
          <cell r="B819" t="str">
            <v>Seguro directo</v>
          </cell>
          <cell r="C819">
            <v>0</v>
          </cell>
          <cell r="D819">
            <v>95953.94</v>
          </cell>
          <cell r="E819">
            <v>0</v>
          </cell>
          <cell r="F819">
            <v>95953.94</v>
          </cell>
        </row>
        <row r="820">
          <cell r="A820">
            <v>430618002</v>
          </cell>
          <cell r="B820" t="str">
            <v>Reaseguro tomado</v>
          </cell>
          <cell r="C820">
            <v>0</v>
          </cell>
          <cell r="D820">
            <v>193.96</v>
          </cell>
          <cell r="E820">
            <v>0</v>
          </cell>
          <cell r="F820">
            <v>193.96</v>
          </cell>
        </row>
        <row r="821">
          <cell r="A821">
            <v>430622</v>
          </cell>
          <cell r="B821" t="str">
            <v>Domiciliario</v>
          </cell>
          <cell r="C821">
            <v>0</v>
          </cell>
          <cell r="D821">
            <v>13957.14</v>
          </cell>
          <cell r="E821">
            <v>0</v>
          </cell>
          <cell r="F821">
            <v>13957.14</v>
          </cell>
        </row>
        <row r="822">
          <cell r="A822">
            <v>4306220</v>
          </cell>
          <cell r="B822" t="str">
            <v>Domiciliario</v>
          </cell>
          <cell r="C822">
            <v>0</v>
          </cell>
          <cell r="D822">
            <v>13957.14</v>
          </cell>
          <cell r="E822">
            <v>0</v>
          </cell>
          <cell r="F822">
            <v>13957.14</v>
          </cell>
        </row>
        <row r="823">
          <cell r="A823">
            <v>430622001</v>
          </cell>
          <cell r="B823" t="str">
            <v>Seguro directo</v>
          </cell>
          <cell r="C823">
            <v>0</v>
          </cell>
          <cell r="D823">
            <v>13957.14</v>
          </cell>
          <cell r="E823">
            <v>0</v>
          </cell>
          <cell r="F823">
            <v>13957.14</v>
          </cell>
        </row>
        <row r="824">
          <cell r="A824">
            <v>430623</v>
          </cell>
          <cell r="B824" t="str">
            <v>CrÈdito interno</v>
          </cell>
          <cell r="C824">
            <v>0</v>
          </cell>
          <cell r="D824">
            <v>218.42</v>
          </cell>
          <cell r="E824">
            <v>0</v>
          </cell>
          <cell r="F824">
            <v>218.42</v>
          </cell>
        </row>
        <row r="825">
          <cell r="A825">
            <v>4306230</v>
          </cell>
          <cell r="B825" t="str">
            <v>CrÈdito interno</v>
          </cell>
          <cell r="C825">
            <v>0</v>
          </cell>
          <cell r="D825">
            <v>218.42</v>
          </cell>
          <cell r="E825">
            <v>0</v>
          </cell>
          <cell r="F825">
            <v>218.42</v>
          </cell>
        </row>
        <row r="826">
          <cell r="A826">
            <v>430623001</v>
          </cell>
          <cell r="B826" t="str">
            <v>Seguro directo</v>
          </cell>
          <cell r="C826">
            <v>0</v>
          </cell>
          <cell r="D826">
            <v>218.42</v>
          </cell>
          <cell r="E826">
            <v>0</v>
          </cell>
          <cell r="F826">
            <v>218.42</v>
          </cell>
        </row>
        <row r="827">
          <cell r="A827">
            <v>430625</v>
          </cell>
          <cell r="B827" t="str">
            <v>Miscelaneos</v>
          </cell>
          <cell r="C827">
            <v>0</v>
          </cell>
          <cell r="D827">
            <v>129882.53</v>
          </cell>
          <cell r="E827">
            <v>0</v>
          </cell>
          <cell r="F827">
            <v>129882.53</v>
          </cell>
        </row>
        <row r="828">
          <cell r="A828">
            <v>4306250</v>
          </cell>
          <cell r="B828" t="str">
            <v>Miscel·neos</v>
          </cell>
          <cell r="C828">
            <v>0</v>
          </cell>
          <cell r="D828">
            <v>129882.53</v>
          </cell>
          <cell r="E828">
            <v>0</v>
          </cell>
          <cell r="F828">
            <v>129882.53</v>
          </cell>
        </row>
        <row r="829">
          <cell r="A829">
            <v>430625001</v>
          </cell>
          <cell r="B829" t="str">
            <v>Seguro directo</v>
          </cell>
          <cell r="C829">
            <v>0</v>
          </cell>
          <cell r="D829">
            <v>129882.53</v>
          </cell>
          <cell r="E829">
            <v>0</v>
          </cell>
          <cell r="F829">
            <v>129882.53</v>
          </cell>
        </row>
        <row r="830">
          <cell r="A830">
            <v>4307</v>
          </cell>
          <cell r="B830" t="str">
            <v>DE RIESGOS EN CURSO DE FIANZAS</v>
          </cell>
          <cell r="C830">
            <v>0</v>
          </cell>
          <cell r="D830">
            <v>1251621.68</v>
          </cell>
          <cell r="E830">
            <v>0</v>
          </cell>
          <cell r="F830">
            <v>1251621.68</v>
          </cell>
        </row>
        <row r="831">
          <cell r="A831">
            <v>430702</v>
          </cell>
          <cell r="B831" t="str">
            <v>GarantÌa</v>
          </cell>
          <cell r="C831">
            <v>0</v>
          </cell>
          <cell r="D831">
            <v>1251621.68</v>
          </cell>
          <cell r="E831">
            <v>0</v>
          </cell>
          <cell r="F831">
            <v>1251621.68</v>
          </cell>
        </row>
        <row r="832">
          <cell r="A832">
            <v>4307020</v>
          </cell>
          <cell r="B832" t="str">
            <v>GarantÌa</v>
          </cell>
          <cell r="C832">
            <v>0</v>
          </cell>
          <cell r="D832">
            <v>1251621.68</v>
          </cell>
          <cell r="E832">
            <v>0</v>
          </cell>
          <cell r="F832">
            <v>1251621.68</v>
          </cell>
        </row>
        <row r="833">
          <cell r="A833">
            <v>430702001</v>
          </cell>
          <cell r="B833" t="str">
            <v>Fianzas directas</v>
          </cell>
          <cell r="C833">
            <v>0</v>
          </cell>
          <cell r="D833">
            <v>1250160.52</v>
          </cell>
          <cell r="E833">
            <v>0</v>
          </cell>
          <cell r="F833">
            <v>1250160.52</v>
          </cell>
        </row>
        <row r="834">
          <cell r="A834">
            <v>430702002</v>
          </cell>
          <cell r="B834" t="str">
            <v>Reafianzamiento tomado</v>
          </cell>
          <cell r="C834">
            <v>0</v>
          </cell>
          <cell r="D834">
            <v>1461.16</v>
          </cell>
          <cell r="E834">
            <v>0</v>
          </cell>
          <cell r="F834">
            <v>1461.16</v>
          </cell>
        </row>
        <row r="835">
          <cell r="A835">
            <v>4308</v>
          </cell>
          <cell r="B835" t="str">
            <v>DE PREVISION Y CONTINGENCIAL DE FIANZAS</v>
          </cell>
          <cell r="C835">
            <v>0</v>
          </cell>
          <cell r="D835">
            <v>10540.66</v>
          </cell>
          <cell r="E835">
            <v>0</v>
          </cell>
          <cell r="F835">
            <v>10540.66</v>
          </cell>
        </row>
        <row r="836">
          <cell r="A836">
            <v>430801</v>
          </cell>
          <cell r="B836" t="str">
            <v>DE PREVISION Y CONTINGENCIAL DE FIANZAS</v>
          </cell>
          <cell r="C836">
            <v>0</v>
          </cell>
          <cell r="D836">
            <v>10540.66</v>
          </cell>
          <cell r="E836">
            <v>0</v>
          </cell>
          <cell r="F836">
            <v>10540.66</v>
          </cell>
        </row>
        <row r="837">
          <cell r="A837">
            <v>4308010</v>
          </cell>
          <cell r="B837" t="str">
            <v>De previsión para riesgo contingencial de terremoto</v>
          </cell>
          <cell r="C837">
            <v>0</v>
          </cell>
          <cell r="D837">
            <v>10540.66</v>
          </cell>
          <cell r="E837">
            <v>0</v>
          </cell>
          <cell r="F837">
            <v>10540.66</v>
          </cell>
        </row>
        <row r="838">
          <cell r="A838">
            <v>4309</v>
          </cell>
          <cell r="B838" t="str">
            <v>Reclamos en Tramite</v>
          </cell>
          <cell r="C838">
            <v>0</v>
          </cell>
          <cell r="D838">
            <v>127104.29</v>
          </cell>
          <cell r="E838">
            <v>0</v>
          </cell>
          <cell r="F838">
            <v>127104.29</v>
          </cell>
        </row>
        <row r="839">
          <cell r="A839">
            <v>430904</v>
          </cell>
          <cell r="B839" t="str">
            <v>De seguros de incendio y lineas aliadas</v>
          </cell>
          <cell r="C839">
            <v>0</v>
          </cell>
          <cell r="D839">
            <v>23209.61</v>
          </cell>
          <cell r="E839">
            <v>0</v>
          </cell>
          <cell r="F839">
            <v>23209.61</v>
          </cell>
        </row>
        <row r="840">
          <cell r="A840">
            <v>4309040</v>
          </cell>
          <cell r="B840" t="str">
            <v>De seguros de incendio y lineas aliadas</v>
          </cell>
          <cell r="C840">
            <v>0</v>
          </cell>
          <cell r="D840">
            <v>23209.61</v>
          </cell>
          <cell r="E840">
            <v>0</v>
          </cell>
          <cell r="F840">
            <v>23209.61</v>
          </cell>
        </row>
        <row r="841">
          <cell r="A841">
            <v>430905</v>
          </cell>
          <cell r="B841" t="str">
            <v>De seguro de Automotores</v>
          </cell>
          <cell r="C841">
            <v>0</v>
          </cell>
          <cell r="D841">
            <v>10869.34</v>
          </cell>
          <cell r="E841">
            <v>0</v>
          </cell>
          <cell r="F841">
            <v>10869.34</v>
          </cell>
        </row>
        <row r="842">
          <cell r="A842">
            <v>4309050</v>
          </cell>
          <cell r="B842" t="str">
            <v>De seguro de Automotores</v>
          </cell>
          <cell r="C842">
            <v>0</v>
          </cell>
          <cell r="D842">
            <v>10869.34</v>
          </cell>
          <cell r="E842">
            <v>0</v>
          </cell>
          <cell r="F842">
            <v>10869.34</v>
          </cell>
        </row>
        <row r="843">
          <cell r="A843">
            <v>430906</v>
          </cell>
          <cell r="B843" t="str">
            <v>De otros seguros Generales</v>
          </cell>
          <cell r="C843">
            <v>0</v>
          </cell>
          <cell r="D843">
            <v>11070.48</v>
          </cell>
          <cell r="E843">
            <v>0</v>
          </cell>
          <cell r="F843">
            <v>11070.48</v>
          </cell>
        </row>
        <row r="844">
          <cell r="A844">
            <v>4309060</v>
          </cell>
          <cell r="B844" t="str">
            <v>De otros seguros Generales</v>
          </cell>
          <cell r="C844">
            <v>0</v>
          </cell>
          <cell r="D844">
            <v>11070.48</v>
          </cell>
          <cell r="E844">
            <v>0</v>
          </cell>
          <cell r="F844">
            <v>11070.48</v>
          </cell>
        </row>
        <row r="845">
          <cell r="A845">
            <v>430906007</v>
          </cell>
          <cell r="B845" t="str">
            <v>Robo y Hurto</v>
          </cell>
          <cell r="C845">
            <v>0</v>
          </cell>
          <cell r="D845">
            <v>835.48</v>
          </cell>
          <cell r="E845">
            <v>0</v>
          </cell>
          <cell r="F845">
            <v>835.48</v>
          </cell>
        </row>
        <row r="846">
          <cell r="A846">
            <v>430906014</v>
          </cell>
          <cell r="B846" t="str">
            <v>Todo riesgo Equipo Electronico</v>
          </cell>
          <cell r="C846">
            <v>0</v>
          </cell>
          <cell r="D846">
            <v>10000</v>
          </cell>
          <cell r="E846">
            <v>0</v>
          </cell>
          <cell r="F846">
            <v>10000</v>
          </cell>
        </row>
        <row r="847">
          <cell r="A847">
            <v>430906022</v>
          </cell>
          <cell r="B847" t="str">
            <v>Domicilio</v>
          </cell>
          <cell r="C847">
            <v>0</v>
          </cell>
          <cell r="D847">
            <v>235</v>
          </cell>
          <cell r="E847">
            <v>0</v>
          </cell>
          <cell r="F847">
            <v>235</v>
          </cell>
        </row>
        <row r="848">
          <cell r="A848">
            <v>430907</v>
          </cell>
          <cell r="B848" t="str">
            <v>FIANZAS</v>
          </cell>
          <cell r="C848">
            <v>0</v>
          </cell>
          <cell r="D848">
            <v>81954.86</v>
          </cell>
          <cell r="E848">
            <v>0</v>
          </cell>
          <cell r="F848">
            <v>81954.86</v>
          </cell>
        </row>
        <row r="849">
          <cell r="A849">
            <v>4309070</v>
          </cell>
          <cell r="B849" t="str">
            <v>FIANZAS</v>
          </cell>
          <cell r="C849">
            <v>0</v>
          </cell>
          <cell r="D849">
            <v>81954.86</v>
          </cell>
          <cell r="E849">
            <v>0</v>
          </cell>
          <cell r="F849">
            <v>81954.86</v>
          </cell>
        </row>
        <row r="850">
          <cell r="A850">
            <v>430907002</v>
          </cell>
          <cell r="B850" t="str">
            <v>GARANTIA</v>
          </cell>
          <cell r="C850">
            <v>0</v>
          </cell>
          <cell r="D850">
            <v>81954.86</v>
          </cell>
          <cell r="E850">
            <v>0</v>
          </cell>
          <cell r="F850">
            <v>81954.86</v>
          </cell>
        </row>
        <row r="851">
          <cell r="A851">
            <v>45</v>
          </cell>
          <cell r="B851" t="str">
            <v>GASTOS DE ADQUISICION Y CONSERVACION</v>
          </cell>
          <cell r="C851">
            <v>0</v>
          </cell>
          <cell r="D851">
            <v>1776066.7</v>
          </cell>
          <cell r="E851">
            <v>772726.68</v>
          </cell>
          <cell r="F851">
            <v>1003340.02</v>
          </cell>
        </row>
        <row r="852">
          <cell r="A852">
            <v>4501</v>
          </cell>
          <cell r="B852" t="str">
            <v>COMISIONES Y PARTICIPACIONES DE SEGUROS DE VIDA</v>
          </cell>
          <cell r="C852">
            <v>0</v>
          </cell>
          <cell r="D852">
            <v>2955</v>
          </cell>
          <cell r="E852">
            <v>0</v>
          </cell>
          <cell r="F852">
            <v>2955</v>
          </cell>
        </row>
        <row r="853">
          <cell r="A853">
            <v>450101</v>
          </cell>
          <cell r="B853" t="str">
            <v>De Seguros de vida individual de largo plazo</v>
          </cell>
          <cell r="C853">
            <v>0</v>
          </cell>
          <cell r="D853">
            <v>2955</v>
          </cell>
          <cell r="E853">
            <v>0</v>
          </cell>
          <cell r="F853">
            <v>2955</v>
          </cell>
        </row>
        <row r="854">
          <cell r="A854">
            <v>4501010</v>
          </cell>
          <cell r="B854" t="str">
            <v>De seguros de vida individual de largo plazo</v>
          </cell>
          <cell r="C854">
            <v>0</v>
          </cell>
          <cell r="D854">
            <v>2955</v>
          </cell>
          <cell r="E854">
            <v>0</v>
          </cell>
          <cell r="F854">
            <v>2955</v>
          </cell>
        </row>
        <row r="855">
          <cell r="A855">
            <v>450101001</v>
          </cell>
          <cell r="B855" t="str">
            <v>Seguros directos</v>
          </cell>
          <cell r="C855">
            <v>0</v>
          </cell>
          <cell r="D855">
            <v>2955</v>
          </cell>
          <cell r="E855">
            <v>0</v>
          </cell>
          <cell r="F855">
            <v>2955</v>
          </cell>
        </row>
        <row r="856">
          <cell r="A856">
            <v>45010100103</v>
          </cell>
          <cell r="B856" t="str">
            <v>Compensaciones adicionales sobre primas de seguros</v>
          </cell>
          <cell r="C856">
            <v>0</v>
          </cell>
          <cell r="D856">
            <v>2955</v>
          </cell>
          <cell r="E856">
            <v>0</v>
          </cell>
          <cell r="F856">
            <v>2955</v>
          </cell>
        </row>
        <row r="857">
          <cell r="A857">
            <v>4504</v>
          </cell>
          <cell r="B857" t="str">
            <v>COMISIONES Y PARTICIPACIONES DE SEGUROS DE INCEDIOS Y LINEAS</v>
          </cell>
          <cell r="C857">
            <v>0</v>
          </cell>
          <cell r="D857">
            <v>188962.47</v>
          </cell>
          <cell r="E857">
            <v>5503.95</v>
          </cell>
          <cell r="F857">
            <v>183458.52</v>
          </cell>
        </row>
        <row r="858">
          <cell r="A858">
            <v>450401</v>
          </cell>
          <cell r="B858" t="str">
            <v>Incendios</v>
          </cell>
          <cell r="C858">
            <v>0</v>
          </cell>
          <cell r="D858">
            <v>148653.35</v>
          </cell>
          <cell r="E858">
            <v>3466.1</v>
          </cell>
          <cell r="F858">
            <v>145187.25</v>
          </cell>
        </row>
        <row r="859">
          <cell r="A859">
            <v>4504010</v>
          </cell>
          <cell r="B859" t="str">
            <v>Incendios</v>
          </cell>
          <cell r="C859">
            <v>0</v>
          </cell>
          <cell r="D859">
            <v>148653.35</v>
          </cell>
          <cell r="E859">
            <v>3466.1</v>
          </cell>
          <cell r="F859">
            <v>145187.25</v>
          </cell>
        </row>
        <row r="860">
          <cell r="A860">
            <v>450401001</v>
          </cell>
          <cell r="B860" t="str">
            <v>Seguros directos</v>
          </cell>
          <cell r="C860">
            <v>0</v>
          </cell>
          <cell r="D860">
            <v>148653.35</v>
          </cell>
          <cell r="E860">
            <v>3466.1</v>
          </cell>
          <cell r="F860">
            <v>145187.25</v>
          </cell>
        </row>
        <row r="861">
          <cell r="A861">
            <v>45040100101</v>
          </cell>
          <cell r="B861" t="str">
            <v>Iniciales</v>
          </cell>
          <cell r="C861">
            <v>0</v>
          </cell>
          <cell r="D861">
            <v>3843.29</v>
          </cell>
          <cell r="E861">
            <v>2387.0700000000002</v>
          </cell>
          <cell r="F861">
            <v>1456.22</v>
          </cell>
        </row>
        <row r="862">
          <cell r="A862">
            <v>45040100102</v>
          </cell>
          <cell r="B862" t="str">
            <v>Renovaciones</v>
          </cell>
          <cell r="C862">
            <v>0</v>
          </cell>
          <cell r="D862">
            <v>37390.86</v>
          </cell>
          <cell r="E862">
            <v>1079.03</v>
          </cell>
          <cell r="F862">
            <v>36311.83</v>
          </cell>
        </row>
        <row r="863">
          <cell r="A863">
            <v>45040100103</v>
          </cell>
          <cell r="B863" t="str">
            <v>Compensaciones adicionales sobre primas</v>
          </cell>
          <cell r="C863">
            <v>0</v>
          </cell>
          <cell r="D863">
            <v>107419.2</v>
          </cell>
          <cell r="E863">
            <v>0</v>
          </cell>
          <cell r="F863">
            <v>107419.2</v>
          </cell>
        </row>
        <row r="864">
          <cell r="A864">
            <v>450402</v>
          </cell>
          <cell r="B864" t="str">
            <v>Líneas aliadas</v>
          </cell>
          <cell r="C864">
            <v>0</v>
          </cell>
          <cell r="D864">
            <v>40309.120000000003</v>
          </cell>
          <cell r="E864">
            <v>2037.85</v>
          </cell>
          <cell r="F864">
            <v>38271.269999999997</v>
          </cell>
        </row>
        <row r="865">
          <cell r="A865">
            <v>4504020</v>
          </cell>
          <cell r="B865" t="str">
            <v>LÌneas aliadas</v>
          </cell>
          <cell r="C865">
            <v>0</v>
          </cell>
          <cell r="D865">
            <v>40309.120000000003</v>
          </cell>
          <cell r="E865">
            <v>2037.85</v>
          </cell>
          <cell r="F865">
            <v>38271.269999999997</v>
          </cell>
        </row>
        <row r="866">
          <cell r="A866">
            <v>450402001</v>
          </cell>
          <cell r="B866" t="str">
            <v>Seguros directos</v>
          </cell>
          <cell r="C866">
            <v>0</v>
          </cell>
          <cell r="D866">
            <v>40309.120000000003</v>
          </cell>
          <cell r="E866">
            <v>2037.85</v>
          </cell>
          <cell r="F866">
            <v>38271.269999999997</v>
          </cell>
        </row>
        <row r="867">
          <cell r="A867">
            <v>45040200101</v>
          </cell>
          <cell r="B867" t="str">
            <v>Iniciales</v>
          </cell>
          <cell r="C867">
            <v>0</v>
          </cell>
          <cell r="D867">
            <v>2005.05</v>
          </cell>
          <cell r="E867">
            <v>958.82</v>
          </cell>
          <cell r="F867">
            <v>1046.23</v>
          </cell>
        </row>
        <row r="868">
          <cell r="A868">
            <v>45040200102</v>
          </cell>
          <cell r="B868" t="str">
            <v>Renovaciones</v>
          </cell>
          <cell r="C868">
            <v>0</v>
          </cell>
          <cell r="D868">
            <v>37831.65</v>
          </cell>
          <cell r="E868">
            <v>1079.03</v>
          </cell>
          <cell r="F868">
            <v>36752.620000000003</v>
          </cell>
        </row>
        <row r="869">
          <cell r="A869">
            <v>45040200103</v>
          </cell>
          <cell r="B869" t="str">
            <v>Compensaciones adicionales sobre primas</v>
          </cell>
          <cell r="C869">
            <v>0</v>
          </cell>
          <cell r="D869">
            <v>472.42</v>
          </cell>
          <cell r="E869">
            <v>0</v>
          </cell>
          <cell r="F869">
            <v>472.42</v>
          </cell>
        </row>
        <row r="870">
          <cell r="A870">
            <v>4505</v>
          </cell>
          <cell r="B870" t="str">
            <v>COMISIONES Y PARTICIPACIONES DE SEGUROS DE AUTOMOTORES</v>
          </cell>
          <cell r="C870">
            <v>0</v>
          </cell>
          <cell r="D870">
            <v>44266.18</v>
          </cell>
          <cell r="E870">
            <v>19813.05</v>
          </cell>
          <cell r="F870">
            <v>24453.13</v>
          </cell>
        </row>
        <row r="871">
          <cell r="A871">
            <v>450501</v>
          </cell>
          <cell r="B871" t="str">
            <v>Automotores</v>
          </cell>
          <cell r="C871">
            <v>0</v>
          </cell>
          <cell r="D871">
            <v>44266.18</v>
          </cell>
          <cell r="E871">
            <v>19813.05</v>
          </cell>
          <cell r="F871">
            <v>24453.13</v>
          </cell>
        </row>
        <row r="872">
          <cell r="A872">
            <v>4505010</v>
          </cell>
          <cell r="B872" t="str">
            <v>Automotores</v>
          </cell>
          <cell r="C872">
            <v>0</v>
          </cell>
          <cell r="D872">
            <v>44266.18</v>
          </cell>
          <cell r="E872">
            <v>19813.05</v>
          </cell>
          <cell r="F872">
            <v>24453.13</v>
          </cell>
        </row>
        <row r="873">
          <cell r="A873">
            <v>450501001</v>
          </cell>
          <cell r="B873" t="str">
            <v>Seguros directos</v>
          </cell>
          <cell r="C873">
            <v>0</v>
          </cell>
          <cell r="D873">
            <v>44266.18</v>
          </cell>
          <cell r="E873">
            <v>19813.05</v>
          </cell>
          <cell r="F873">
            <v>24453.13</v>
          </cell>
        </row>
        <row r="874">
          <cell r="A874">
            <v>45050100101</v>
          </cell>
          <cell r="B874" t="str">
            <v>Iniciales</v>
          </cell>
          <cell r="C874">
            <v>0</v>
          </cell>
          <cell r="D874">
            <v>12457.95</v>
          </cell>
          <cell r="E874">
            <v>4686.8</v>
          </cell>
          <cell r="F874">
            <v>7771.15</v>
          </cell>
        </row>
        <row r="875">
          <cell r="A875">
            <v>45050100102</v>
          </cell>
          <cell r="B875" t="str">
            <v>Renovaciones</v>
          </cell>
          <cell r="C875">
            <v>0</v>
          </cell>
          <cell r="D875">
            <v>30578.41</v>
          </cell>
          <cell r="E875">
            <v>15126.25</v>
          </cell>
          <cell r="F875">
            <v>15452.16</v>
          </cell>
        </row>
        <row r="876">
          <cell r="A876">
            <v>45050100103</v>
          </cell>
          <cell r="B876" t="str">
            <v>Compensaciones adicionales sobre primas</v>
          </cell>
          <cell r="C876">
            <v>0</v>
          </cell>
          <cell r="D876">
            <v>1229.82</v>
          </cell>
          <cell r="E876">
            <v>0</v>
          </cell>
          <cell r="F876">
            <v>1229.82</v>
          </cell>
        </row>
        <row r="877">
          <cell r="A877">
            <v>4506</v>
          </cell>
          <cell r="B877" t="str">
            <v>COMISIONES Y PARTICIPACIONES DE OTROS SEGUROS GENERALES</v>
          </cell>
          <cell r="C877">
            <v>0</v>
          </cell>
          <cell r="D877">
            <v>989939.28</v>
          </cell>
          <cell r="E877">
            <v>484860.24</v>
          </cell>
          <cell r="F877">
            <v>505079.03999999998</v>
          </cell>
        </row>
        <row r="878">
          <cell r="A878">
            <v>450602</v>
          </cell>
          <cell r="B878" t="str">
            <v>Transporte marÌtimo</v>
          </cell>
          <cell r="C878">
            <v>0</v>
          </cell>
          <cell r="D878">
            <v>2809.58</v>
          </cell>
          <cell r="E878">
            <v>53.66</v>
          </cell>
          <cell r="F878">
            <v>2755.92</v>
          </cell>
        </row>
        <row r="879">
          <cell r="A879">
            <v>4506020</v>
          </cell>
          <cell r="B879" t="str">
            <v>Transporte marÌtimo</v>
          </cell>
          <cell r="C879">
            <v>0</v>
          </cell>
          <cell r="D879">
            <v>2809.58</v>
          </cell>
          <cell r="E879">
            <v>53.66</v>
          </cell>
          <cell r="F879">
            <v>2755.92</v>
          </cell>
        </row>
        <row r="880">
          <cell r="A880">
            <v>450602001</v>
          </cell>
          <cell r="B880" t="str">
            <v>Seguros directos</v>
          </cell>
          <cell r="C880">
            <v>0</v>
          </cell>
          <cell r="D880">
            <v>2809.58</v>
          </cell>
          <cell r="E880">
            <v>53.66</v>
          </cell>
          <cell r="F880">
            <v>2755.92</v>
          </cell>
        </row>
        <row r="881">
          <cell r="A881">
            <v>45060200101</v>
          </cell>
          <cell r="B881" t="str">
            <v>Iniciales</v>
          </cell>
          <cell r="C881">
            <v>0</v>
          </cell>
          <cell r="D881">
            <v>1340.58</v>
          </cell>
          <cell r="E881">
            <v>53.66</v>
          </cell>
          <cell r="F881">
            <v>1286.92</v>
          </cell>
        </row>
        <row r="882">
          <cell r="A882">
            <v>45060200102</v>
          </cell>
          <cell r="B882" t="str">
            <v>Renovaciones</v>
          </cell>
          <cell r="C882">
            <v>0</v>
          </cell>
          <cell r="D882">
            <v>1469</v>
          </cell>
          <cell r="E882">
            <v>0</v>
          </cell>
          <cell r="F882">
            <v>1469</v>
          </cell>
        </row>
        <row r="883">
          <cell r="A883">
            <v>450604</v>
          </cell>
          <cell r="B883" t="str">
            <v>Transporte terrestre</v>
          </cell>
          <cell r="C883">
            <v>0</v>
          </cell>
          <cell r="D883">
            <v>751.54</v>
          </cell>
          <cell r="E883">
            <v>31.37</v>
          </cell>
          <cell r="F883">
            <v>720.17</v>
          </cell>
        </row>
        <row r="884">
          <cell r="A884">
            <v>4506040</v>
          </cell>
          <cell r="B884" t="str">
            <v>Transporte terrestre</v>
          </cell>
          <cell r="C884">
            <v>0</v>
          </cell>
          <cell r="D884">
            <v>751.54</v>
          </cell>
          <cell r="E884">
            <v>31.37</v>
          </cell>
          <cell r="F884">
            <v>720.17</v>
          </cell>
        </row>
        <row r="885">
          <cell r="A885">
            <v>450604001</v>
          </cell>
          <cell r="B885" t="str">
            <v>Seguros directos</v>
          </cell>
          <cell r="C885">
            <v>0</v>
          </cell>
          <cell r="D885">
            <v>751.54</v>
          </cell>
          <cell r="E885">
            <v>31.37</v>
          </cell>
          <cell r="F885">
            <v>720.17</v>
          </cell>
        </row>
        <row r="886">
          <cell r="A886">
            <v>45060400101</v>
          </cell>
          <cell r="B886" t="str">
            <v>Iniciales</v>
          </cell>
          <cell r="C886">
            <v>0</v>
          </cell>
          <cell r="D886">
            <v>310.12</v>
          </cell>
          <cell r="E886">
            <v>31.37</v>
          </cell>
          <cell r="F886">
            <v>278.75</v>
          </cell>
        </row>
        <row r="887">
          <cell r="A887">
            <v>45060400102</v>
          </cell>
          <cell r="B887" t="str">
            <v>Renovaciones</v>
          </cell>
          <cell r="C887">
            <v>0</v>
          </cell>
          <cell r="D887">
            <v>441.42</v>
          </cell>
          <cell r="E887">
            <v>0</v>
          </cell>
          <cell r="F887">
            <v>441.42</v>
          </cell>
        </row>
        <row r="888">
          <cell r="A888">
            <v>450606</v>
          </cell>
          <cell r="B888" t="str">
            <v>AviaciÛn</v>
          </cell>
          <cell r="C888">
            <v>0</v>
          </cell>
          <cell r="D888">
            <v>1776.01</v>
          </cell>
          <cell r="E888">
            <v>1776</v>
          </cell>
          <cell r="F888">
            <v>0.01</v>
          </cell>
        </row>
        <row r="889">
          <cell r="A889">
            <v>4506060</v>
          </cell>
          <cell r="B889" t="str">
            <v>AviaciÛn</v>
          </cell>
          <cell r="C889">
            <v>0</v>
          </cell>
          <cell r="D889">
            <v>1776.01</v>
          </cell>
          <cell r="E889">
            <v>1776</v>
          </cell>
          <cell r="F889">
            <v>0.01</v>
          </cell>
        </row>
        <row r="890">
          <cell r="A890">
            <v>450606001</v>
          </cell>
          <cell r="B890" t="str">
            <v>Seguros directos</v>
          </cell>
          <cell r="C890">
            <v>0</v>
          </cell>
          <cell r="D890">
            <v>1776.01</v>
          </cell>
          <cell r="E890">
            <v>1776</v>
          </cell>
          <cell r="F890">
            <v>0.01</v>
          </cell>
        </row>
        <row r="891">
          <cell r="A891">
            <v>45060600101</v>
          </cell>
          <cell r="B891" t="str">
            <v>Iniciales</v>
          </cell>
          <cell r="C891">
            <v>0</v>
          </cell>
          <cell r="D891">
            <v>1776.01</v>
          </cell>
          <cell r="E891">
            <v>1776</v>
          </cell>
          <cell r="F891">
            <v>0.01</v>
          </cell>
        </row>
        <row r="892">
          <cell r="A892">
            <v>450607</v>
          </cell>
          <cell r="B892" t="str">
            <v>Robo y hurto</v>
          </cell>
          <cell r="C892">
            <v>0</v>
          </cell>
          <cell r="D892">
            <v>1836.32</v>
          </cell>
          <cell r="E892">
            <v>571.03</v>
          </cell>
          <cell r="F892">
            <v>1265.29</v>
          </cell>
        </row>
        <row r="893">
          <cell r="A893">
            <v>4506070</v>
          </cell>
          <cell r="B893" t="str">
            <v>Robo y hurto</v>
          </cell>
          <cell r="C893">
            <v>0</v>
          </cell>
          <cell r="D893">
            <v>1836.32</v>
          </cell>
          <cell r="E893">
            <v>571.03</v>
          </cell>
          <cell r="F893">
            <v>1265.29</v>
          </cell>
        </row>
        <row r="894">
          <cell r="A894">
            <v>450607001</v>
          </cell>
          <cell r="B894" t="str">
            <v>Seguros directos</v>
          </cell>
          <cell r="C894">
            <v>0</v>
          </cell>
          <cell r="D894">
            <v>1836.32</v>
          </cell>
          <cell r="E894">
            <v>571.03</v>
          </cell>
          <cell r="F894">
            <v>1265.29</v>
          </cell>
        </row>
        <row r="895">
          <cell r="A895">
            <v>45060700101</v>
          </cell>
          <cell r="B895" t="str">
            <v>Iniciales</v>
          </cell>
          <cell r="C895">
            <v>0</v>
          </cell>
          <cell r="D895">
            <v>826.22</v>
          </cell>
          <cell r="E895">
            <v>88.43</v>
          </cell>
          <cell r="F895">
            <v>737.79</v>
          </cell>
        </row>
        <row r="896">
          <cell r="A896">
            <v>45060700102</v>
          </cell>
          <cell r="B896" t="str">
            <v>Renovaciones</v>
          </cell>
          <cell r="C896">
            <v>0</v>
          </cell>
          <cell r="D896">
            <v>1010.1</v>
          </cell>
          <cell r="E896">
            <v>482.6</v>
          </cell>
          <cell r="F896">
            <v>527.5</v>
          </cell>
        </row>
        <row r="897">
          <cell r="A897">
            <v>450608</v>
          </cell>
          <cell r="B897" t="str">
            <v>Fidelidad</v>
          </cell>
          <cell r="C897">
            <v>0</v>
          </cell>
          <cell r="D897">
            <v>1721.24</v>
          </cell>
          <cell r="E897">
            <v>325</v>
          </cell>
          <cell r="F897">
            <v>1396.24</v>
          </cell>
        </row>
        <row r="898">
          <cell r="A898">
            <v>4506080</v>
          </cell>
          <cell r="B898" t="str">
            <v>Fidelidad</v>
          </cell>
          <cell r="C898">
            <v>0</v>
          </cell>
          <cell r="D898">
            <v>1721.24</v>
          </cell>
          <cell r="E898">
            <v>325</v>
          </cell>
          <cell r="F898">
            <v>1396.24</v>
          </cell>
        </row>
        <row r="899">
          <cell r="A899">
            <v>450608001</v>
          </cell>
          <cell r="B899" t="str">
            <v>Seguros directos</v>
          </cell>
          <cell r="C899">
            <v>0</v>
          </cell>
          <cell r="D899">
            <v>1721.24</v>
          </cell>
          <cell r="E899">
            <v>325</v>
          </cell>
          <cell r="F899">
            <v>1396.24</v>
          </cell>
        </row>
        <row r="900">
          <cell r="A900">
            <v>45060800101</v>
          </cell>
          <cell r="B900" t="str">
            <v>Iniciales</v>
          </cell>
          <cell r="C900">
            <v>0</v>
          </cell>
          <cell r="D900">
            <v>1415</v>
          </cell>
          <cell r="E900">
            <v>325</v>
          </cell>
          <cell r="F900">
            <v>1090</v>
          </cell>
        </row>
        <row r="901">
          <cell r="A901">
            <v>45060800102</v>
          </cell>
          <cell r="B901" t="str">
            <v>Renovaciones</v>
          </cell>
          <cell r="C901">
            <v>0</v>
          </cell>
          <cell r="D901">
            <v>306.24</v>
          </cell>
          <cell r="E901">
            <v>0</v>
          </cell>
          <cell r="F901">
            <v>306.24</v>
          </cell>
        </row>
        <row r="902">
          <cell r="A902">
            <v>450610</v>
          </cell>
          <cell r="B902" t="str">
            <v>Todo Riesgo Para Contratistas</v>
          </cell>
          <cell r="C902">
            <v>0</v>
          </cell>
          <cell r="D902">
            <v>15544.78</v>
          </cell>
          <cell r="E902">
            <v>4125.58</v>
          </cell>
          <cell r="F902">
            <v>11419.2</v>
          </cell>
        </row>
        <row r="903">
          <cell r="A903">
            <v>4506100</v>
          </cell>
          <cell r="B903" t="str">
            <v>Todo riesgo para contratistas</v>
          </cell>
          <cell r="C903">
            <v>0</v>
          </cell>
          <cell r="D903">
            <v>15544.78</v>
          </cell>
          <cell r="E903">
            <v>4125.58</v>
          </cell>
          <cell r="F903">
            <v>11419.2</v>
          </cell>
        </row>
        <row r="904">
          <cell r="A904">
            <v>450610001</v>
          </cell>
          <cell r="B904" t="str">
            <v>Seguros directos</v>
          </cell>
          <cell r="C904">
            <v>0</v>
          </cell>
          <cell r="D904">
            <v>15544.78</v>
          </cell>
          <cell r="E904">
            <v>4125.58</v>
          </cell>
          <cell r="F904">
            <v>11419.2</v>
          </cell>
        </row>
        <row r="905">
          <cell r="A905">
            <v>45061000101</v>
          </cell>
          <cell r="B905" t="str">
            <v>Iniciales</v>
          </cell>
          <cell r="C905">
            <v>0</v>
          </cell>
          <cell r="D905">
            <v>11976.38</v>
          </cell>
          <cell r="E905">
            <v>4125.58</v>
          </cell>
          <cell r="F905">
            <v>7850.8</v>
          </cell>
        </row>
        <row r="906">
          <cell r="A906">
            <v>45061000102</v>
          </cell>
          <cell r="B906" t="str">
            <v>Renovaciones</v>
          </cell>
          <cell r="C906">
            <v>0</v>
          </cell>
          <cell r="D906">
            <v>71.400000000000006</v>
          </cell>
          <cell r="E906">
            <v>0</v>
          </cell>
          <cell r="F906">
            <v>71.400000000000006</v>
          </cell>
        </row>
        <row r="907">
          <cell r="A907">
            <v>45061000103</v>
          </cell>
          <cell r="B907" t="str">
            <v>Compensaciones adicionales sobre primas de seguros</v>
          </cell>
          <cell r="C907">
            <v>0</v>
          </cell>
          <cell r="D907">
            <v>3497</v>
          </cell>
          <cell r="E907">
            <v>0</v>
          </cell>
          <cell r="F907">
            <v>3497</v>
          </cell>
        </row>
        <row r="908">
          <cell r="A908">
            <v>450611</v>
          </cell>
          <cell r="B908" t="str">
            <v>Todo riesgo equipo para contratistas</v>
          </cell>
          <cell r="C908">
            <v>0</v>
          </cell>
          <cell r="D908">
            <v>4070.28</v>
          </cell>
          <cell r="E908">
            <v>61.3</v>
          </cell>
          <cell r="F908">
            <v>4008.98</v>
          </cell>
        </row>
        <row r="909">
          <cell r="A909">
            <v>4506110</v>
          </cell>
          <cell r="B909" t="str">
            <v>Todo riesgo equipo para contratistas</v>
          </cell>
          <cell r="C909">
            <v>0</v>
          </cell>
          <cell r="D909">
            <v>4070.28</v>
          </cell>
          <cell r="E909">
            <v>61.3</v>
          </cell>
          <cell r="F909">
            <v>4008.98</v>
          </cell>
        </row>
        <row r="910">
          <cell r="A910">
            <v>450611001</v>
          </cell>
          <cell r="B910" t="str">
            <v>Seguros directos</v>
          </cell>
          <cell r="C910">
            <v>0</v>
          </cell>
          <cell r="D910">
            <v>4070.28</v>
          </cell>
          <cell r="E910">
            <v>61.3</v>
          </cell>
          <cell r="F910">
            <v>4008.98</v>
          </cell>
        </row>
        <row r="911">
          <cell r="A911">
            <v>45061100101</v>
          </cell>
          <cell r="B911" t="str">
            <v>Iniciales</v>
          </cell>
          <cell r="C911">
            <v>0</v>
          </cell>
          <cell r="D911">
            <v>279.68</v>
          </cell>
          <cell r="E911">
            <v>0</v>
          </cell>
          <cell r="F911">
            <v>279.68</v>
          </cell>
        </row>
        <row r="912">
          <cell r="A912">
            <v>45061100102</v>
          </cell>
          <cell r="B912" t="str">
            <v>Renovaciones</v>
          </cell>
          <cell r="C912">
            <v>0</v>
          </cell>
          <cell r="D912">
            <v>3790.6</v>
          </cell>
          <cell r="E912">
            <v>61.3</v>
          </cell>
          <cell r="F912">
            <v>3729.3</v>
          </cell>
        </row>
        <row r="913">
          <cell r="A913">
            <v>450612</v>
          </cell>
          <cell r="B913" t="str">
            <v>Rotura de maquinaria</v>
          </cell>
          <cell r="C913">
            <v>0</v>
          </cell>
          <cell r="D913">
            <v>421.33</v>
          </cell>
          <cell r="E913">
            <v>28.88</v>
          </cell>
          <cell r="F913">
            <v>392.45</v>
          </cell>
        </row>
        <row r="914">
          <cell r="A914">
            <v>4506120</v>
          </cell>
          <cell r="B914" t="str">
            <v>Rotura de maquinaria</v>
          </cell>
          <cell r="C914">
            <v>0</v>
          </cell>
          <cell r="D914">
            <v>421.33</v>
          </cell>
          <cell r="E914">
            <v>28.88</v>
          </cell>
          <cell r="F914">
            <v>392.45</v>
          </cell>
        </row>
        <row r="915">
          <cell r="A915">
            <v>450612001</v>
          </cell>
          <cell r="B915" t="str">
            <v>Seguros directos</v>
          </cell>
          <cell r="C915">
            <v>0</v>
          </cell>
          <cell r="D915">
            <v>421.33</v>
          </cell>
          <cell r="E915">
            <v>28.88</v>
          </cell>
          <cell r="F915">
            <v>392.45</v>
          </cell>
        </row>
        <row r="916">
          <cell r="A916">
            <v>45061200101</v>
          </cell>
          <cell r="B916" t="str">
            <v>Iniciales</v>
          </cell>
          <cell r="C916">
            <v>0</v>
          </cell>
          <cell r="D916">
            <v>200</v>
          </cell>
          <cell r="E916">
            <v>0</v>
          </cell>
          <cell r="F916">
            <v>200</v>
          </cell>
        </row>
        <row r="917">
          <cell r="A917">
            <v>45061200102</v>
          </cell>
          <cell r="B917" t="str">
            <v>Renovaciones</v>
          </cell>
          <cell r="C917">
            <v>0</v>
          </cell>
          <cell r="D917">
            <v>94.85</v>
          </cell>
          <cell r="E917">
            <v>28.88</v>
          </cell>
          <cell r="F917">
            <v>65.97</v>
          </cell>
        </row>
        <row r="918">
          <cell r="A918">
            <v>45061200103</v>
          </cell>
          <cell r="B918" t="str">
            <v>Compensaciones adicionales sobre primas</v>
          </cell>
          <cell r="C918">
            <v>0</v>
          </cell>
          <cell r="D918">
            <v>126.48</v>
          </cell>
          <cell r="E918">
            <v>0</v>
          </cell>
          <cell r="F918">
            <v>126.48</v>
          </cell>
        </row>
        <row r="919">
          <cell r="A919">
            <v>450614</v>
          </cell>
          <cell r="B919" t="str">
            <v>Todo riesgo equipo electrÛnico</v>
          </cell>
          <cell r="C919">
            <v>0</v>
          </cell>
          <cell r="D919">
            <v>2863.84</v>
          </cell>
          <cell r="E919">
            <v>676.64</v>
          </cell>
          <cell r="F919">
            <v>2187.1999999999998</v>
          </cell>
        </row>
        <row r="920">
          <cell r="A920">
            <v>4506140</v>
          </cell>
          <cell r="B920" t="str">
            <v>Todo riesgo equipo electrÛnico</v>
          </cell>
          <cell r="C920">
            <v>0</v>
          </cell>
          <cell r="D920">
            <v>2863.84</v>
          </cell>
          <cell r="E920">
            <v>676.64</v>
          </cell>
          <cell r="F920">
            <v>2187.1999999999998</v>
          </cell>
        </row>
        <row r="921">
          <cell r="A921">
            <v>450614001</v>
          </cell>
          <cell r="B921" t="str">
            <v>Seguros directos</v>
          </cell>
          <cell r="C921">
            <v>0</v>
          </cell>
          <cell r="D921">
            <v>2863.84</v>
          </cell>
          <cell r="E921">
            <v>676.64</v>
          </cell>
          <cell r="F921">
            <v>2187.1999999999998</v>
          </cell>
        </row>
        <row r="922">
          <cell r="A922">
            <v>45061400101</v>
          </cell>
          <cell r="B922" t="str">
            <v>Iniciales</v>
          </cell>
          <cell r="C922">
            <v>0</v>
          </cell>
          <cell r="D922">
            <v>2841.17</v>
          </cell>
          <cell r="E922">
            <v>675</v>
          </cell>
          <cell r="F922">
            <v>2166.17</v>
          </cell>
        </row>
        <row r="923">
          <cell r="A923">
            <v>45061400102</v>
          </cell>
          <cell r="B923" t="str">
            <v>Renovaciones</v>
          </cell>
          <cell r="C923">
            <v>0</v>
          </cell>
          <cell r="D923">
            <v>22.67</v>
          </cell>
          <cell r="E923">
            <v>1.64</v>
          </cell>
          <cell r="F923">
            <v>21.03</v>
          </cell>
        </row>
        <row r="924">
          <cell r="A924">
            <v>450616</v>
          </cell>
          <cell r="B924" t="str">
            <v>Lucro cesante por interrupción de negocios</v>
          </cell>
          <cell r="C924">
            <v>0</v>
          </cell>
          <cell r="D924">
            <v>7567.53</v>
          </cell>
          <cell r="E924">
            <v>0</v>
          </cell>
          <cell r="F924">
            <v>7567.53</v>
          </cell>
        </row>
        <row r="925">
          <cell r="A925">
            <v>4506160</v>
          </cell>
          <cell r="B925" t="str">
            <v>Lucro cesante por interrupciÛn de negocios</v>
          </cell>
          <cell r="C925">
            <v>0</v>
          </cell>
          <cell r="D925">
            <v>7567.53</v>
          </cell>
          <cell r="E925">
            <v>0</v>
          </cell>
          <cell r="F925">
            <v>7567.53</v>
          </cell>
        </row>
        <row r="926">
          <cell r="A926">
            <v>450616001</v>
          </cell>
          <cell r="B926" t="str">
            <v>Seguros directos</v>
          </cell>
          <cell r="C926">
            <v>0</v>
          </cell>
          <cell r="D926">
            <v>7567.53</v>
          </cell>
          <cell r="E926">
            <v>0</v>
          </cell>
          <cell r="F926">
            <v>7567.53</v>
          </cell>
        </row>
        <row r="927">
          <cell r="A927">
            <v>45061600102</v>
          </cell>
          <cell r="B927" t="str">
            <v>Renovaciones</v>
          </cell>
          <cell r="C927">
            <v>0</v>
          </cell>
          <cell r="D927">
            <v>7567.53</v>
          </cell>
          <cell r="E927">
            <v>0</v>
          </cell>
          <cell r="F927">
            <v>7567.53</v>
          </cell>
        </row>
        <row r="928">
          <cell r="A928">
            <v>450618</v>
          </cell>
          <cell r="B928" t="str">
            <v>Responsabilidad civil</v>
          </cell>
          <cell r="C928">
            <v>0</v>
          </cell>
          <cell r="D928">
            <v>16202.43</v>
          </cell>
          <cell r="E928">
            <v>1318.13</v>
          </cell>
          <cell r="F928">
            <v>14884.3</v>
          </cell>
        </row>
        <row r="929">
          <cell r="A929">
            <v>4506180</v>
          </cell>
          <cell r="B929" t="str">
            <v>Responsabilidad civil</v>
          </cell>
          <cell r="C929">
            <v>0</v>
          </cell>
          <cell r="D929">
            <v>16202.43</v>
          </cell>
          <cell r="E929">
            <v>1318.13</v>
          </cell>
          <cell r="F929">
            <v>14884.3</v>
          </cell>
        </row>
        <row r="930">
          <cell r="A930">
            <v>450618001</v>
          </cell>
          <cell r="B930" t="str">
            <v>Seguros directos</v>
          </cell>
          <cell r="C930">
            <v>0</v>
          </cell>
          <cell r="D930">
            <v>16202.43</v>
          </cell>
          <cell r="E930">
            <v>1318.13</v>
          </cell>
          <cell r="F930">
            <v>14884.3</v>
          </cell>
        </row>
        <row r="931">
          <cell r="A931">
            <v>45061800101</v>
          </cell>
          <cell r="B931" t="str">
            <v>Iniciales</v>
          </cell>
          <cell r="C931">
            <v>0</v>
          </cell>
          <cell r="D931">
            <v>15714.45</v>
          </cell>
          <cell r="E931">
            <v>1318.13</v>
          </cell>
          <cell r="F931">
            <v>14396.32</v>
          </cell>
        </row>
        <row r="932">
          <cell r="A932">
            <v>45061800102</v>
          </cell>
          <cell r="B932" t="str">
            <v>Renovaciones</v>
          </cell>
          <cell r="C932">
            <v>0</v>
          </cell>
          <cell r="D932">
            <v>487.98</v>
          </cell>
          <cell r="E932">
            <v>0</v>
          </cell>
          <cell r="F932">
            <v>487.98</v>
          </cell>
        </row>
        <row r="933">
          <cell r="A933">
            <v>450622</v>
          </cell>
          <cell r="B933" t="str">
            <v>Domiciliario</v>
          </cell>
          <cell r="C933">
            <v>0</v>
          </cell>
          <cell r="D933">
            <v>1449.34</v>
          </cell>
          <cell r="E933">
            <v>137.04</v>
          </cell>
          <cell r="F933">
            <v>1312.3</v>
          </cell>
        </row>
        <row r="934">
          <cell r="A934">
            <v>4506220</v>
          </cell>
          <cell r="B934" t="str">
            <v>Domiciliario</v>
          </cell>
          <cell r="C934">
            <v>0</v>
          </cell>
          <cell r="D934">
            <v>1449.34</v>
          </cell>
          <cell r="E934">
            <v>137.04</v>
          </cell>
          <cell r="F934">
            <v>1312.3</v>
          </cell>
        </row>
        <row r="935">
          <cell r="A935">
            <v>450622001</v>
          </cell>
          <cell r="B935" t="str">
            <v>Seguros directos</v>
          </cell>
          <cell r="C935">
            <v>0</v>
          </cell>
          <cell r="D935">
            <v>1449.34</v>
          </cell>
          <cell r="E935">
            <v>137.04</v>
          </cell>
          <cell r="F935">
            <v>1312.3</v>
          </cell>
        </row>
        <row r="936">
          <cell r="A936">
            <v>45062200102</v>
          </cell>
          <cell r="B936" t="str">
            <v>Renovaciones</v>
          </cell>
          <cell r="C936">
            <v>0</v>
          </cell>
          <cell r="D936">
            <v>1449.34</v>
          </cell>
          <cell r="E936">
            <v>137.04</v>
          </cell>
          <cell r="F936">
            <v>1312.3</v>
          </cell>
        </row>
        <row r="937">
          <cell r="A937">
            <v>450625</v>
          </cell>
          <cell r="B937" t="str">
            <v>Miscelaneos</v>
          </cell>
          <cell r="C937">
            <v>0</v>
          </cell>
          <cell r="D937">
            <v>932925.06</v>
          </cell>
          <cell r="E937">
            <v>475755.61</v>
          </cell>
          <cell r="F937">
            <v>457169.45</v>
          </cell>
        </row>
        <row r="938">
          <cell r="A938">
            <v>4506250</v>
          </cell>
          <cell r="B938" t="str">
            <v>Miscel·neos</v>
          </cell>
          <cell r="C938">
            <v>0</v>
          </cell>
          <cell r="D938">
            <v>932925.06</v>
          </cell>
          <cell r="E938">
            <v>475755.61</v>
          </cell>
          <cell r="F938">
            <v>457169.45</v>
          </cell>
        </row>
        <row r="939">
          <cell r="A939">
            <v>450625001</v>
          </cell>
          <cell r="B939" t="str">
            <v>Seguros directos</v>
          </cell>
          <cell r="C939">
            <v>0</v>
          </cell>
          <cell r="D939">
            <v>932925.06</v>
          </cell>
          <cell r="E939">
            <v>475755.61</v>
          </cell>
          <cell r="F939">
            <v>457169.45</v>
          </cell>
        </row>
        <row r="940">
          <cell r="A940">
            <v>45062500101</v>
          </cell>
          <cell r="B940" t="str">
            <v>Iniciales</v>
          </cell>
          <cell r="C940">
            <v>0</v>
          </cell>
          <cell r="D940">
            <v>932785.11</v>
          </cell>
          <cell r="E940">
            <v>475755.61</v>
          </cell>
          <cell r="F940">
            <v>457029.5</v>
          </cell>
        </row>
        <row r="941">
          <cell r="A941">
            <v>45062500102</v>
          </cell>
          <cell r="B941" t="str">
            <v>Renovaciones</v>
          </cell>
          <cell r="C941">
            <v>0</v>
          </cell>
          <cell r="D941">
            <v>139.94999999999999</v>
          </cell>
          <cell r="E941">
            <v>0</v>
          </cell>
          <cell r="F941">
            <v>139.94999999999999</v>
          </cell>
        </row>
        <row r="942">
          <cell r="A942">
            <v>4507</v>
          </cell>
          <cell r="B942" t="str">
            <v>COMISIONES Y PARTICIPACIONES DE FIANZAS</v>
          </cell>
          <cell r="C942">
            <v>0</v>
          </cell>
          <cell r="D942">
            <v>398179.58</v>
          </cell>
          <cell r="E942">
            <v>259509.44</v>
          </cell>
          <cell r="F942">
            <v>138670.14000000001</v>
          </cell>
        </row>
        <row r="943">
          <cell r="A943">
            <v>450702</v>
          </cell>
          <cell r="B943" t="str">
            <v>GarantÌa</v>
          </cell>
          <cell r="C943">
            <v>0</v>
          </cell>
          <cell r="D943">
            <v>398179.58</v>
          </cell>
          <cell r="E943">
            <v>259509.44</v>
          </cell>
          <cell r="F943">
            <v>138670.14000000001</v>
          </cell>
        </row>
        <row r="944">
          <cell r="A944">
            <v>4507020</v>
          </cell>
          <cell r="B944" t="str">
            <v>GarantÌa</v>
          </cell>
          <cell r="C944">
            <v>0</v>
          </cell>
          <cell r="D944">
            <v>398179.58</v>
          </cell>
          <cell r="E944">
            <v>259509.44</v>
          </cell>
          <cell r="F944">
            <v>138670.14000000001</v>
          </cell>
        </row>
        <row r="945">
          <cell r="A945">
            <v>450702001</v>
          </cell>
          <cell r="B945" t="str">
            <v>Fianzas directas</v>
          </cell>
          <cell r="C945">
            <v>0</v>
          </cell>
          <cell r="D945">
            <v>176411.67</v>
          </cell>
          <cell r="E945">
            <v>38103.440000000002</v>
          </cell>
          <cell r="F945">
            <v>138308.23000000001</v>
          </cell>
        </row>
        <row r="946">
          <cell r="A946">
            <v>45070200101</v>
          </cell>
          <cell r="B946" t="str">
            <v>Iniciales</v>
          </cell>
          <cell r="C946">
            <v>0</v>
          </cell>
          <cell r="D946">
            <v>165168.35999999999</v>
          </cell>
          <cell r="E946">
            <v>30659.7</v>
          </cell>
          <cell r="F946">
            <v>134508.66</v>
          </cell>
        </row>
        <row r="947">
          <cell r="A947">
            <v>45070200102</v>
          </cell>
          <cell r="B947" t="str">
            <v>Renovaciones</v>
          </cell>
          <cell r="C947">
            <v>0</v>
          </cell>
          <cell r="D947">
            <v>11243.31</v>
          </cell>
          <cell r="E947">
            <v>7443.74</v>
          </cell>
          <cell r="F947">
            <v>3799.57</v>
          </cell>
        </row>
        <row r="948">
          <cell r="A948">
            <v>450702002</v>
          </cell>
          <cell r="B948" t="str">
            <v>Reafianzamiento tomado</v>
          </cell>
          <cell r="C948">
            <v>0</v>
          </cell>
          <cell r="D948">
            <v>221767.91</v>
          </cell>
          <cell r="E948">
            <v>221406</v>
          </cell>
          <cell r="F948">
            <v>361.91</v>
          </cell>
        </row>
        <row r="949">
          <cell r="A949">
            <v>4515</v>
          </cell>
          <cell r="B949" t="str">
            <v>OTROS GASTOS DE ADQUISICION Y CONSERVACION</v>
          </cell>
          <cell r="C949">
            <v>0</v>
          </cell>
          <cell r="D949">
            <v>151764.19</v>
          </cell>
          <cell r="E949">
            <v>3040</v>
          </cell>
          <cell r="F949">
            <v>148724.19</v>
          </cell>
        </row>
        <row r="950">
          <cell r="A950">
            <v>451508</v>
          </cell>
          <cell r="B950" t="str">
            <v>Otras prestaciones al personal</v>
          </cell>
          <cell r="C950">
            <v>0</v>
          </cell>
          <cell r="D950">
            <v>183.9</v>
          </cell>
          <cell r="E950">
            <v>0</v>
          </cell>
          <cell r="F950">
            <v>183.9</v>
          </cell>
        </row>
        <row r="951">
          <cell r="A951">
            <v>4515080</v>
          </cell>
          <cell r="B951" t="str">
            <v>Otras prestaciones al personal</v>
          </cell>
          <cell r="C951">
            <v>0</v>
          </cell>
          <cell r="D951">
            <v>183.9</v>
          </cell>
          <cell r="E951">
            <v>0</v>
          </cell>
          <cell r="F951">
            <v>183.9</v>
          </cell>
        </row>
        <row r="952">
          <cell r="A952">
            <v>451509</v>
          </cell>
          <cell r="B952" t="str">
            <v>Gastos de Representación</v>
          </cell>
          <cell r="C952">
            <v>0</v>
          </cell>
          <cell r="D952">
            <v>2002.53</v>
          </cell>
          <cell r="E952">
            <v>0</v>
          </cell>
          <cell r="F952">
            <v>2002.53</v>
          </cell>
        </row>
        <row r="953">
          <cell r="A953">
            <v>4515090</v>
          </cell>
          <cell r="B953" t="str">
            <v>Gastos de representación</v>
          </cell>
          <cell r="C953">
            <v>0</v>
          </cell>
          <cell r="D953">
            <v>2002.53</v>
          </cell>
          <cell r="E953">
            <v>0</v>
          </cell>
          <cell r="F953">
            <v>2002.53</v>
          </cell>
        </row>
        <row r="954">
          <cell r="A954">
            <v>451510</v>
          </cell>
          <cell r="B954" t="str">
            <v>Transporte</v>
          </cell>
          <cell r="C954">
            <v>0</v>
          </cell>
          <cell r="D954">
            <v>160.94999999999999</v>
          </cell>
          <cell r="E954">
            <v>0</v>
          </cell>
          <cell r="F954">
            <v>160.94999999999999</v>
          </cell>
        </row>
        <row r="955">
          <cell r="A955">
            <v>4515100</v>
          </cell>
          <cell r="B955" t="str">
            <v>Viaticos</v>
          </cell>
          <cell r="C955">
            <v>0</v>
          </cell>
          <cell r="D955">
            <v>160.94999999999999</v>
          </cell>
          <cell r="E955">
            <v>0</v>
          </cell>
          <cell r="F955">
            <v>160.94999999999999</v>
          </cell>
        </row>
        <row r="956">
          <cell r="A956">
            <v>451511</v>
          </cell>
          <cell r="B956" t="str">
            <v>Transporte</v>
          </cell>
          <cell r="C956">
            <v>0</v>
          </cell>
          <cell r="D956">
            <v>44495</v>
          </cell>
          <cell r="E956">
            <v>0</v>
          </cell>
          <cell r="F956">
            <v>44495</v>
          </cell>
        </row>
        <row r="957">
          <cell r="A957">
            <v>4515110</v>
          </cell>
          <cell r="B957" t="str">
            <v>Transporte</v>
          </cell>
          <cell r="C957">
            <v>0</v>
          </cell>
          <cell r="D957">
            <v>44495</v>
          </cell>
          <cell r="E957">
            <v>0</v>
          </cell>
          <cell r="F957">
            <v>44495</v>
          </cell>
        </row>
        <row r="958">
          <cell r="A958">
            <v>451511001</v>
          </cell>
          <cell r="B958" t="str">
            <v>Combutibles y lubricantes</v>
          </cell>
          <cell r="C958">
            <v>0</v>
          </cell>
          <cell r="D958">
            <v>47.05</v>
          </cell>
          <cell r="E958">
            <v>0</v>
          </cell>
          <cell r="F958">
            <v>47.05</v>
          </cell>
        </row>
        <row r="959">
          <cell r="A959">
            <v>451511002</v>
          </cell>
          <cell r="B959" t="str">
            <v>Gastos de viaje</v>
          </cell>
          <cell r="C959">
            <v>0</v>
          </cell>
          <cell r="D959">
            <v>44447.95</v>
          </cell>
          <cell r="E959">
            <v>0</v>
          </cell>
          <cell r="F959">
            <v>44447.95</v>
          </cell>
        </row>
        <row r="960">
          <cell r="A960">
            <v>451513</v>
          </cell>
          <cell r="B960" t="str">
            <v>Publicidad</v>
          </cell>
          <cell r="C960">
            <v>0</v>
          </cell>
          <cell r="D960">
            <v>5307.62</v>
          </cell>
          <cell r="E960">
            <v>0</v>
          </cell>
          <cell r="F960">
            <v>5307.62</v>
          </cell>
        </row>
        <row r="961">
          <cell r="A961">
            <v>4515130</v>
          </cell>
          <cell r="B961" t="str">
            <v>Publicidad</v>
          </cell>
          <cell r="C961">
            <v>0</v>
          </cell>
          <cell r="D961">
            <v>5307.62</v>
          </cell>
          <cell r="E961">
            <v>0</v>
          </cell>
          <cell r="F961">
            <v>5307.62</v>
          </cell>
        </row>
        <row r="962">
          <cell r="A962">
            <v>451518</v>
          </cell>
          <cell r="B962" t="str">
            <v>Otros Honorarios</v>
          </cell>
          <cell r="C962">
            <v>0</v>
          </cell>
          <cell r="D962">
            <v>55579.46</v>
          </cell>
          <cell r="E962">
            <v>0</v>
          </cell>
          <cell r="F962">
            <v>55579.46</v>
          </cell>
        </row>
        <row r="963">
          <cell r="A963">
            <v>4515180</v>
          </cell>
          <cell r="B963" t="str">
            <v>Otros honorarios</v>
          </cell>
          <cell r="C963">
            <v>0</v>
          </cell>
          <cell r="D963">
            <v>55579.46</v>
          </cell>
          <cell r="E963">
            <v>0</v>
          </cell>
          <cell r="F963">
            <v>55579.46</v>
          </cell>
        </row>
        <row r="964">
          <cell r="A964">
            <v>451528</v>
          </cell>
          <cell r="B964" t="str">
            <v>Convenciones de agentes</v>
          </cell>
          <cell r="C964">
            <v>0</v>
          </cell>
          <cell r="D964">
            <v>28883.13</v>
          </cell>
          <cell r="E964">
            <v>0</v>
          </cell>
          <cell r="F964">
            <v>28883.13</v>
          </cell>
        </row>
        <row r="965">
          <cell r="A965">
            <v>4515280</v>
          </cell>
          <cell r="B965" t="str">
            <v>Convenciones de agentes</v>
          </cell>
          <cell r="C965">
            <v>0</v>
          </cell>
          <cell r="D965">
            <v>28883.13</v>
          </cell>
          <cell r="E965">
            <v>0</v>
          </cell>
          <cell r="F965">
            <v>28883.13</v>
          </cell>
        </row>
        <row r="966">
          <cell r="A966">
            <v>451599</v>
          </cell>
          <cell r="B966" t="str">
            <v>Otros</v>
          </cell>
          <cell r="C966">
            <v>0</v>
          </cell>
          <cell r="D966">
            <v>15151.6</v>
          </cell>
          <cell r="E966">
            <v>3040</v>
          </cell>
          <cell r="F966">
            <v>12111.6</v>
          </cell>
        </row>
        <row r="967">
          <cell r="A967">
            <v>4515990</v>
          </cell>
          <cell r="B967" t="str">
            <v>Otros</v>
          </cell>
          <cell r="C967">
            <v>0</v>
          </cell>
          <cell r="D967">
            <v>15151.6</v>
          </cell>
          <cell r="E967">
            <v>3040</v>
          </cell>
          <cell r="F967">
            <v>12111.6</v>
          </cell>
        </row>
        <row r="968">
          <cell r="A968">
            <v>451599001</v>
          </cell>
          <cell r="B968" t="str">
            <v>Iva Crédito Fiscal no deducible</v>
          </cell>
          <cell r="C968">
            <v>0</v>
          </cell>
          <cell r="D968">
            <v>41.14</v>
          </cell>
          <cell r="E968">
            <v>0</v>
          </cell>
          <cell r="F968">
            <v>41.14</v>
          </cell>
        </row>
        <row r="969">
          <cell r="A969">
            <v>451599003</v>
          </cell>
          <cell r="B969" t="str">
            <v>Otros</v>
          </cell>
          <cell r="C969">
            <v>0</v>
          </cell>
          <cell r="D969">
            <v>231</v>
          </cell>
          <cell r="E969">
            <v>0</v>
          </cell>
          <cell r="F969">
            <v>231</v>
          </cell>
        </row>
        <row r="970">
          <cell r="A970">
            <v>451599004</v>
          </cell>
          <cell r="B970" t="str">
            <v>Bonos a Agentes</v>
          </cell>
          <cell r="C970">
            <v>0</v>
          </cell>
          <cell r="D970">
            <v>14879.46</v>
          </cell>
          <cell r="E970">
            <v>3040</v>
          </cell>
          <cell r="F970">
            <v>11839.46</v>
          </cell>
        </row>
        <row r="971">
          <cell r="A971">
            <v>46</v>
          </cell>
          <cell r="B971" t="str">
            <v>DEVOLUCIONES Y CANCELACIONES DE PRIMAS</v>
          </cell>
          <cell r="C971">
            <v>0</v>
          </cell>
          <cell r="D971">
            <v>1667.34</v>
          </cell>
          <cell r="E971">
            <v>0</v>
          </cell>
          <cell r="F971">
            <v>1667.34</v>
          </cell>
        </row>
        <row r="972">
          <cell r="A972">
            <v>4604</v>
          </cell>
          <cell r="B972" t="str">
            <v>DE INCENDIOS Y LINEAS ALIADAS</v>
          </cell>
          <cell r="C972">
            <v>0</v>
          </cell>
          <cell r="D972">
            <v>207.87</v>
          </cell>
          <cell r="E972">
            <v>0</v>
          </cell>
          <cell r="F972">
            <v>207.87</v>
          </cell>
        </row>
        <row r="973">
          <cell r="A973">
            <v>460401</v>
          </cell>
          <cell r="B973" t="str">
            <v>Incendios</v>
          </cell>
          <cell r="C973">
            <v>0</v>
          </cell>
          <cell r="D973">
            <v>147.03</v>
          </cell>
          <cell r="E973">
            <v>0</v>
          </cell>
          <cell r="F973">
            <v>147.03</v>
          </cell>
        </row>
        <row r="974">
          <cell r="A974">
            <v>4604010</v>
          </cell>
          <cell r="B974" t="str">
            <v>Incendios</v>
          </cell>
          <cell r="C974">
            <v>0</v>
          </cell>
          <cell r="D974">
            <v>147.03</v>
          </cell>
          <cell r="E974">
            <v>0</v>
          </cell>
          <cell r="F974">
            <v>147.03</v>
          </cell>
        </row>
        <row r="975">
          <cell r="A975">
            <v>460401001</v>
          </cell>
          <cell r="B975" t="str">
            <v>Seguros directos</v>
          </cell>
          <cell r="C975">
            <v>0</v>
          </cell>
          <cell r="D975">
            <v>147.03</v>
          </cell>
          <cell r="E975">
            <v>0</v>
          </cell>
          <cell r="F975">
            <v>147.03</v>
          </cell>
        </row>
        <row r="976">
          <cell r="A976">
            <v>46040100102</v>
          </cell>
          <cell r="B976" t="str">
            <v>Renovaciones</v>
          </cell>
          <cell r="C976">
            <v>0</v>
          </cell>
          <cell r="D976">
            <v>147.03</v>
          </cell>
          <cell r="E976">
            <v>0</v>
          </cell>
          <cell r="F976">
            <v>147.03</v>
          </cell>
        </row>
        <row r="977">
          <cell r="A977">
            <v>460402</v>
          </cell>
          <cell r="B977" t="str">
            <v>Líneas aliadas</v>
          </cell>
          <cell r="C977">
            <v>0</v>
          </cell>
          <cell r="D977">
            <v>60.84</v>
          </cell>
          <cell r="E977">
            <v>0</v>
          </cell>
          <cell r="F977">
            <v>60.84</v>
          </cell>
        </row>
        <row r="978">
          <cell r="A978">
            <v>4604020</v>
          </cell>
          <cell r="B978" t="str">
            <v>LÌneas aliadas</v>
          </cell>
          <cell r="C978">
            <v>0</v>
          </cell>
          <cell r="D978">
            <v>60.84</v>
          </cell>
          <cell r="E978">
            <v>0</v>
          </cell>
          <cell r="F978">
            <v>60.84</v>
          </cell>
        </row>
        <row r="979">
          <cell r="A979">
            <v>460402001</v>
          </cell>
          <cell r="B979" t="str">
            <v>Seguros directos</v>
          </cell>
          <cell r="C979">
            <v>0</v>
          </cell>
          <cell r="D979">
            <v>60.84</v>
          </cell>
          <cell r="E979">
            <v>0</v>
          </cell>
          <cell r="F979">
            <v>60.84</v>
          </cell>
        </row>
        <row r="980">
          <cell r="A980">
            <v>46040200102</v>
          </cell>
          <cell r="B980" t="str">
            <v>Renovaciones</v>
          </cell>
          <cell r="C980">
            <v>0</v>
          </cell>
          <cell r="D980">
            <v>60.84</v>
          </cell>
          <cell r="E980">
            <v>0</v>
          </cell>
          <cell r="F980">
            <v>60.84</v>
          </cell>
        </row>
        <row r="981">
          <cell r="A981">
            <v>4605</v>
          </cell>
          <cell r="B981" t="str">
            <v>DE AUTOMOTORES</v>
          </cell>
          <cell r="C981">
            <v>0</v>
          </cell>
          <cell r="D981">
            <v>1459.47</v>
          </cell>
          <cell r="E981">
            <v>0</v>
          </cell>
          <cell r="F981">
            <v>1459.47</v>
          </cell>
        </row>
        <row r="982">
          <cell r="A982">
            <v>460501</v>
          </cell>
          <cell r="B982" t="str">
            <v>Automotores</v>
          </cell>
          <cell r="C982">
            <v>0</v>
          </cell>
          <cell r="D982">
            <v>1459.47</v>
          </cell>
          <cell r="E982">
            <v>0</v>
          </cell>
          <cell r="F982">
            <v>1459.47</v>
          </cell>
        </row>
        <row r="983">
          <cell r="A983">
            <v>4605010</v>
          </cell>
          <cell r="B983" t="str">
            <v>Automotores</v>
          </cell>
          <cell r="C983">
            <v>0</v>
          </cell>
          <cell r="D983">
            <v>1459.47</v>
          </cell>
          <cell r="E983">
            <v>0</v>
          </cell>
          <cell r="F983">
            <v>1459.47</v>
          </cell>
        </row>
        <row r="984">
          <cell r="A984">
            <v>460501001</v>
          </cell>
          <cell r="B984" t="str">
            <v>Seguros directos</v>
          </cell>
          <cell r="C984">
            <v>0</v>
          </cell>
          <cell r="D984">
            <v>1459.47</v>
          </cell>
          <cell r="E984">
            <v>0</v>
          </cell>
          <cell r="F984">
            <v>1459.47</v>
          </cell>
        </row>
        <row r="985">
          <cell r="A985">
            <v>46050100101</v>
          </cell>
          <cell r="B985" t="str">
            <v>Iniciales</v>
          </cell>
          <cell r="C985">
            <v>0</v>
          </cell>
          <cell r="D985">
            <v>60.76</v>
          </cell>
          <cell r="E985">
            <v>0</v>
          </cell>
          <cell r="F985">
            <v>60.76</v>
          </cell>
        </row>
        <row r="986">
          <cell r="A986">
            <v>46050100102</v>
          </cell>
          <cell r="B986" t="str">
            <v>Renovaciones</v>
          </cell>
          <cell r="C986">
            <v>0</v>
          </cell>
          <cell r="D986">
            <v>1398.71</v>
          </cell>
          <cell r="E986">
            <v>0</v>
          </cell>
          <cell r="F986">
            <v>1398.71</v>
          </cell>
        </row>
        <row r="987">
          <cell r="A987">
            <v>47</v>
          </cell>
          <cell r="B987" t="str">
            <v>GASTOS FINANCIEROS Y DE INVERSION</v>
          </cell>
          <cell r="C987">
            <v>0</v>
          </cell>
          <cell r="D987">
            <v>127958.35</v>
          </cell>
          <cell r="E987">
            <v>218.9</v>
          </cell>
          <cell r="F987">
            <v>127739.45</v>
          </cell>
        </row>
        <row r="988">
          <cell r="A988">
            <v>4701</v>
          </cell>
          <cell r="B988" t="str">
            <v>POR OBLIGACIONES FINANCIERAS Y OTROS PASIVOS</v>
          </cell>
          <cell r="C988">
            <v>0</v>
          </cell>
          <cell r="D988">
            <v>17239.25</v>
          </cell>
          <cell r="E988">
            <v>218.9</v>
          </cell>
          <cell r="F988">
            <v>17020.349999999999</v>
          </cell>
        </row>
        <row r="989">
          <cell r="A989">
            <v>470101</v>
          </cell>
          <cell r="B989" t="str">
            <v>Gastos por obligaciones con instituciones financieras</v>
          </cell>
          <cell r="C989">
            <v>0</v>
          </cell>
          <cell r="D989">
            <v>11153.71</v>
          </cell>
          <cell r="E989">
            <v>6.46</v>
          </cell>
          <cell r="F989">
            <v>11147.25</v>
          </cell>
        </row>
        <row r="990">
          <cell r="A990">
            <v>4701010</v>
          </cell>
          <cell r="B990" t="str">
            <v>Gastos por obligaciones con instituciones financieras</v>
          </cell>
          <cell r="C990">
            <v>0</v>
          </cell>
          <cell r="D990">
            <v>11153.71</v>
          </cell>
          <cell r="E990">
            <v>6.46</v>
          </cell>
          <cell r="F990">
            <v>11147.25</v>
          </cell>
        </row>
        <row r="991">
          <cell r="A991">
            <v>470101001</v>
          </cell>
          <cell r="B991" t="str">
            <v>Intereses</v>
          </cell>
          <cell r="C991">
            <v>0</v>
          </cell>
          <cell r="D991">
            <v>76.709999999999994</v>
          </cell>
          <cell r="E991">
            <v>0</v>
          </cell>
          <cell r="F991">
            <v>76.709999999999994</v>
          </cell>
        </row>
        <row r="992">
          <cell r="A992">
            <v>470101002</v>
          </cell>
          <cell r="B992" t="str">
            <v>Comisiones</v>
          </cell>
          <cell r="C992">
            <v>0</v>
          </cell>
          <cell r="D992">
            <v>11077</v>
          </cell>
          <cell r="E992">
            <v>6.46</v>
          </cell>
          <cell r="F992">
            <v>11070.54</v>
          </cell>
        </row>
        <row r="993">
          <cell r="A993">
            <v>470103</v>
          </cell>
          <cell r="B993" t="str">
            <v>Gastos por obligaciones con instituciones no financieras</v>
          </cell>
          <cell r="C993">
            <v>0</v>
          </cell>
          <cell r="D993">
            <v>6085.54</v>
          </cell>
          <cell r="E993">
            <v>212.44</v>
          </cell>
          <cell r="F993">
            <v>5873.1</v>
          </cell>
        </row>
        <row r="994">
          <cell r="A994">
            <v>4701030</v>
          </cell>
          <cell r="B994" t="str">
            <v>Gastos por obligaciones con instituciones no financieras</v>
          </cell>
          <cell r="C994">
            <v>0</v>
          </cell>
          <cell r="D994">
            <v>6085.54</v>
          </cell>
          <cell r="E994">
            <v>212.44</v>
          </cell>
          <cell r="F994">
            <v>5873.1</v>
          </cell>
        </row>
        <row r="995">
          <cell r="A995">
            <v>470103001</v>
          </cell>
          <cell r="B995" t="str">
            <v>Intereses</v>
          </cell>
          <cell r="C995">
            <v>0</v>
          </cell>
          <cell r="D995">
            <v>6085.54</v>
          </cell>
          <cell r="E995">
            <v>212.44</v>
          </cell>
          <cell r="F995">
            <v>5873.1</v>
          </cell>
        </row>
        <row r="996">
          <cell r="A996">
            <v>4704</v>
          </cell>
          <cell r="B996" t="str">
            <v>PROVISIONES PARA SINIESTROS A CARGO DE REASEGURADORES Y REAF</v>
          </cell>
          <cell r="C996">
            <v>0</v>
          </cell>
          <cell r="D996">
            <v>110719.1</v>
          </cell>
          <cell r="E996">
            <v>0</v>
          </cell>
          <cell r="F996">
            <v>110719.1</v>
          </cell>
        </row>
        <row r="997">
          <cell r="A997">
            <v>470403</v>
          </cell>
          <cell r="B997" t="str">
            <v>POR COBRAR DIVERSAS</v>
          </cell>
          <cell r="C997">
            <v>0</v>
          </cell>
          <cell r="D997">
            <v>110719.1</v>
          </cell>
          <cell r="E997">
            <v>0</v>
          </cell>
          <cell r="F997">
            <v>110719.1</v>
          </cell>
        </row>
        <row r="998">
          <cell r="A998">
            <v>4704030</v>
          </cell>
          <cell r="B998" t="str">
            <v>Por cobrar diversas</v>
          </cell>
          <cell r="C998">
            <v>0</v>
          </cell>
          <cell r="D998">
            <v>110719.1</v>
          </cell>
          <cell r="E998">
            <v>0</v>
          </cell>
          <cell r="F998">
            <v>110719.1</v>
          </cell>
        </row>
        <row r="999">
          <cell r="A999">
            <v>48</v>
          </cell>
          <cell r="B999" t="str">
            <v>GASTOS DE ADMINISTRACION</v>
          </cell>
          <cell r="C999">
            <v>0</v>
          </cell>
          <cell r="D999">
            <v>1531452.71</v>
          </cell>
          <cell r="E999">
            <v>57453.78</v>
          </cell>
          <cell r="F999">
            <v>1473998.93</v>
          </cell>
        </row>
        <row r="1000">
          <cell r="A1000">
            <v>4801</v>
          </cell>
          <cell r="B1000" t="str">
            <v>DE PERSONAL</v>
          </cell>
          <cell r="C1000">
            <v>0</v>
          </cell>
          <cell r="D1000">
            <v>374525.71</v>
          </cell>
          <cell r="E1000">
            <v>57353.32</v>
          </cell>
          <cell r="F1000">
            <v>317172.39</v>
          </cell>
        </row>
        <row r="1001">
          <cell r="A1001">
            <v>480101</v>
          </cell>
          <cell r="B1001" t="str">
            <v>Sueldos</v>
          </cell>
          <cell r="C1001">
            <v>0</v>
          </cell>
          <cell r="D1001">
            <v>194531.69</v>
          </cell>
          <cell r="E1001">
            <v>0</v>
          </cell>
          <cell r="F1001">
            <v>194531.69</v>
          </cell>
        </row>
        <row r="1002">
          <cell r="A1002">
            <v>4801010</v>
          </cell>
          <cell r="B1002" t="str">
            <v>Sueldos</v>
          </cell>
          <cell r="C1002">
            <v>0</v>
          </cell>
          <cell r="D1002">
            <v>194531.69</v>
          </cell>
          <cell r="E1002">
            <v>0</v>
          </cell>
          <cell r="F1002">
            <v>194531.69</v>
          </cell>
        </row>
        <row r="1003">
          <cell r="A1003">
            <v>480101001</v>
          </cell>
          <cell r="B1003" t="str">
            <v>Administración</v>
          </cell>
          <cell r="C1003">
            <v>0</v>
          </cell>
          <cell r="D1003">
            <v>194531.69</v>
          </cell>
          <cell r="E1003">
            <v>0</v>
          </cell>
          <cell r="F1003">
            <v>194531.69</v>
          </cell>
        </row>
        <row r="1004">
          <cell r="A1004">
            <v>480103</v>
          </cell>
          <cell r="B1004" t="str">
            <v>Aguinaldos y bonificaciones</v>
          </cell>
          <cell r="C1004">
            <v>0</v>
          </cell>
          <cell r="D1004">
            <v>61205.440000000002</v>
          </cell>
          <cell r="E1004">
            <v>0</v>
          </cell>
          <cell r="F1004">
            <v>61205.440000000002</v>
          </cell>
        </row>
        <row r="1005">
          <cell r="A1005">
            <v>4801030</v>
          </cell>
          <cell r="B1005" t="str">
            <v>Aguinaldos y bonificaciones</v>
          </cell>
          <cell r="C1005">
            <v>0</v>
          </cell>
          <cell r="D1005">
            <v>61205.440000000002</v>
          </cell>
          <cell r="E1005">
            <v>0</v>
          </cell>
          <cell r="F1005">
            <v>61205.440000000002</v>
          </cell>
        </row>
        <row r="1006">
          <cell r="A1006">
            <v>480103001</v>
          </cell>
          <cell r="B1006" t="str">
            <v>Aguinaldos</v>
          </cell>
          <cell r="C1006">
            <v>0</v>
          </cell>
          <cell r="D1006">
            <v>39104.33</v>
          </cell>
          <cell r="E1006">
            <v>0</v>
          </cell>
          <cell r="F1006">
            <v>39104.33</v>
          </cell>
        </row>
        <row r="1007">
          <cell r="A1007">
            <v>48010300101</v>
          </cell>
          <cell r="B1007" t="str">
            <v>Adminsitración</v>
          </cell>
          <cell r="C1007">
            <v>0</v>
          </cell>
          <cell r="D1007">
            <v>39104.33</v>
          </cell>
          <cell r="E1007">
            <v>0</v>
          </cell>
          <cell r="F1007">
            <v>39104.33</v>
          </cell>
        </row>
        <row r="1008">
          <cell r="A1008">
            <v>480103002</v>
          </cell>
          <cell r="B1008" t="str">
            <v>Bonificaciones</v>
          </cell>
          <cell r="C1008">
            <v>0</v>
          </cell>
          <cell r="D1008">
            <v>22101.11</v>
          </cell>
          <cell r="E1008">
            <v>0</v>
          </cell>
          <cell r="F1008">
            <v>22101.11</v>
          </cell>
        </row>
        <row r="1009">
          <cell r="A1009">
            <v>48010300201</v>
          </cell>
          <cell r="B1009" t="str">
            <v>Administración</v>
          </cell>
          <cell r="C1009">
            <v>0</v>
          </cell>
          <cell r="D1009">
            <v>22101.11</v>
          </cell>
          <cell r="E1009">
            <v>0</v>
          </cell>
          <cell r="F1009">
            <v>22101.11</v>
          </cell>
        </row>
        <row r="1010">
          <cell r="A1010">
            <v>480104</v>
          </cell>
          <cell r="B1010" t="str">
            <v>Vacaciones</v>
          </cell>
          <cell r="C1010">
            <v>0</v>
          </cell>
          <cell r="D1010">
            <v>27453.85</v>
          </cell>
          <cell r="E1010">
            <v>12202.96</v>
          </cell>
          <cell r="F1010">
            <v>15250.89</v>
          </cell>
        </row>
        <row r="1011">
          <cell r="A1011">
            <v>4801040</v>
          </cell>
          <cell r="B1011" t="str">
            <v>Vacaciones</v>
          </cell>
          <cell r="C1011">
            <v>0</v>
          </cell>
          <cell r="D1011">
            <v>27453.85</v>
          </cell>
          <cell r="E1011">
            <v>12202.96</v>
          </cell>
          <cell r="F1011">
            <v>15250.89</v>
          </cell>
        </row>
        <row r="1012">
          <cell r="A1012">
            <v>480104001</v>
          </cell>
          <cell r="B1012" t="str">
            <v>Administración</v>
          </cell>
          <cell r="C1012">
            <v>0</v>
          </cell>
          <cell r="D1012">
            <v>27453.85</v>
          </cell>
          <cell r="E1012">
            <v>12202.96</v>
          </cell>
          <cell r="F1012">
            <v>15250.89</v>
          </cell>
        </row>
        <row r="1013">
          <cell r="A1013">
            <v>480105</v>
          </cell>
          <cell r="B1013" t="str">
            <v>Capacitación</v>
          </cell>
          <cell r="C1013">
            <v>0</v>
          </cell>
          <cell r="D1013">
            <v>3627.59</v>
          </cell>
          <cell r="E1013">
            <v>0</v>
          </cell>
          <cell r="F1013">
            <v>3627.59</v>
          </cell>
        </row>
        <row r="1014">
          <cell r="A1014">
            <v>4801050</v>
          </cell>
          <cell r="B1014" t="str">
            <v>Capacitación</v>
          </cell>
          <cell r="C1014">
            <v>0</v>
          </cell>
          <cell r="D1014">
            <v>3627.59</v>
          </cell>
          <cell r="E1014">
            <v>0</v>
          </cell>
          <cell r="F1014">
            <v>3627.59</v>
          </cell>
        </row>
        <row r="1015">
          <cell r="A1015">
            <v>480106</v>
          </cell>
          <cell r="B1015" t="str">
            <v>Indemnizaciones</v>
          </cell>
          <cell r="C1015">
            <v>0</v>
          </cell>
          <cell r="D1015">
            <v>55033.96</v>
          </cell>
          <cell r="E1015">
            <v>45150.36</v>
          </cell>
          <cell r="F1015">
            <v>9883.6</v>
          </cell>
        </row>
        <row r="1016">
          <cell r="A1016">
            <v>4801060</v>
          </cell>
          <cell r="B1016" t="str">
            <v>Indemnizaciones</v>
          </cell>
          <cell r="C1016">
            <v>0</v>
          </cell>
          <cell r="D1016">
            <v>55033.96</v>
          </cell>
          <cell r="E1016">
            <v>45150.36</v>
          </cell>
          <cell r="F1016">
            <v>9883.6</v>
          </cell>
        </row>
        <row r="1017">
          <cell r="A1017">
            <v>480106001</v>
          </cell>
          <cell r="B1017" t="str">
            <v>Administración</v>
          </cell>
          <cell r="C1017">
            <v>0</v>
          </cell>
          <cell r="D1017">
            <v>55033.96</v>
          </cell>
          <cell r="E1017">
            <v>45150.36</v>
          </cell>
          <cell r="F1017">
            <v>9883.6</v>
          </cell>
        </row>
        <row r="1018">
          <cell r="A1018">
            <v>480108</v>
          </cell>
          <cell r="B1018" t="str">
            <v>Otras prestaciones al personal</v>
          </cell>
          <cell r="C1018">
            <v>0</v>
          </cell>
          <cell r="D1018">
            <v>565.91999999999996</v>
          </cell>
          <cell r="E1018">
            <v>0</v>
          </cell>
          <cell r="F1018">
            <v>565.91999999999996</v>
          </cell>
        </row>
        <row r="1019">
          <cell r="A1019">
            <v>4801080</v>
          </cell>
          <cell r="B1019" t="str">
            <v>Otras prestaciones al personal</v>
          </cell>
          <cell r="C1019">
            <v>0</v>
          </cell>
          <cell r="D1019">
            <v>565.91999999999996</v>
          </cell>
          <cell r="E1019">
            <v>0</v>
          </cell>
          <cell r="F1019">
            <v>565.91999999999996</v>
          </cell>
        </row>
        <row r="1020">
          <cell r="A1020">
            <v>480108003</v>
          </cell>
          <cell r="B1020" t="str">
            <v>Uniformes y equipo</v>
          </cell>
          <cell r="C1020">
            <v>0</v>
          </cell>
          <cell r="D1020">
            <v>565.91999999999996</v>
          </cell>
          <cell r="E1020">
            <v>0</v>
          </cell>
          <cell r="F1020">
            <v>565.91999999999996</v>
          </cell>
        </row>
        <row r="1021">
          <cell r="A1021">
            <v>480109</v>
          </cell>
          <cell r="B1021" t="str">
            <v>Gastos de representación</v>
          </cell>
          <cell r="C1021">
            <v>0</v>
          </cell>
          <cell r="D1021">
            <v>2382.69</v>
          </cell>
          <cell r="E1021">
            <v>0</v>
          </cell>
          <cell r="F1021">
            <v>2382.69</v>
          </cell>
        </row>
        <row r="1022">
          <cell r="A1022">
            <v>4801090</v>
          </cell>
          <cell r="B1022" t="str">
            <v>Gastos de representación</v>
          </cell>
          <cell r="C1022">
            <v>0</v>
          </cell>
          <cell r="D1022">
            <v>2382.69</v>
          </cell>
          <cell r="E1022">
            <v>0</v>
          </cell>
          <cell r="F1022">
            <v>2382.69</v>
          </cell>
        </row>
        <row r="1023">
          <cell r="A1023">
            <v>480110</v>
          </cell>
          <cell r="B1023" t="str">
            <v>Cuota patronales de prevision social</v>
          </cell>
          <cell r="C1023">
            <v>0</v>
          </cell>
          <cell r="D1023">
            <v>29724.57</v>
          </cell>
          <cell r="E1023">
            <v>0</v>
          </cell>
          <cell r="F1023">
            <v>29724.57</v>
          </cell>
        </row>
        <row r="1024">
          <cell r="A1024">
            <v>4801100</v>
          </cell>
          <cell r="B1024" t="str">
            <v>Cuota patronales de prevision social</v>
          </cell>
          <cell r="C1024">
            <v>0</v>
          </cell>
          <cell r="D1024">
            <v>29724.57</v>
          </cell>
          <cell r="E1024">
            <v>0</v>
          </cell>
          <cell r="F1024">
            <v>29724.57</v>
          </cell>
        </row>
        <row r="1025">
          <cell r="A1025">
            <v>480110001</v>
          </cell>
          <cell r="B1025" t="str">
            <v>Cuota patronal  - I.S.S.S</v>
          </cell>
          <cell r="C1025">
            <v>0</v>
          </cell>
          <cell r="D1025">
            <v>10645.28</v>
          </cell>
          <cell r="E1025">
            <v>0</v>
          </cell>
          <cell r="F1025">
            <v>10645.28</v>
          </cell>
        </row>
        <row r="1026">
          <cell r="A1026">
            <v>48011000101</v>
          </cell>
          <cell r="B1026" t="str">
            <v>Administración</v>
          </cell>
          <cell r="C1026">
            <v>0</v>
          </cell>
          <cell r="D1026">
            <v>10645.28</v>
          </cell>
          <cell r="E1026">
            <v>0</v>
          </cell>
          <cell r="F1026">
            <v>10645.28</v>
          </cell>
        </row>
        <row r="1027">
          <cell r="A1027">
            <v>480110002</v>
          </cell>
          <cell r="B1027" t="str">
            <v>Administradora de Fondos de Pensiones</v>
          </cell>
          <cell r="C1027">
            <v>0</v>
          </cell>
          <cell r="D1027">
            <v>19079.29</v>
          </cell>
          <cell r="E1027">
            <v>0</v>
          </cell>
          <cell r="F1027">
            <v>19079.29</v>
          </cell>
        </row>
        <row r="1028">
          <cell r="A1028">
            <v>48011000201</v>
          </cell>
          <cell r="B1028" t="str">
            <v>Administración</v>
          </cell>
          <cell r="C1028">
            <v>0</v>
          </cell>
          <cell r="D1028">
            <v>19079.29</v>
          </cell>
          <cell r="E1028">
            <v>0</v>
          </cell>
          <cell r="F1028">
            <v>19079.29</v>
          </cell>
        </row>
        <row r="1029">
          <cell r="A1029">
            <v>4802</v>
          </cell>
          <cell r="B1029" t="str">
            <v>DE DIRECTORES</v>
          </cell>
          <cell r="C1029">
            <v>0</v>
          </cell>
          <cell r="D1029">
            <v>8591.64</v>
          </cell>
          <cell r="E1029">
            <v>0</v>
          </cell>
          <cell r="F1029">
            <v>8591.64</v>
          </cell>
        </row>
        <row r="1030">
          <cell r="A1030">
            <v>480201</v>
          </cell>
          <cell r="B1030" t="str">
            <v>Dietas</v>
          </cell>
          <cell r="C1030">
            <v>0</v>
          </cell>
          <cell r="D1030">
            <v>8591.64</v>
          </cell>
          <cell r="E1030">
            <v>0</v>
          </cell>
          <cell r="F1030">
            <v>8591.64</v>
          </cell>
        </row>
        <row r="1031">
          <cell r="A1031">
            <v>4802010</v>
          </cell>
          <cell r="B1031" t="str">
            <v>Dietas</v>
          </cell>
          <cell r="C1031">
            <v>0</v>
          </cell>
          <cell r="D1031">
            <v>8591.64</v>
          </cell>
          <cell r="E1031">
            <v>0</v>
          </cell>
          <cell r="F1031">
            <v>8591.64</v>
          </cell>
        </row>
        <row r="1032">
          <cell r="A1032">
            <v>4803</v>
          </cell>
          <cell r="B1032" t="str">
            <v>POR SERVICIOS RECIBIDOS DE TERCEROS</v>
          </cell>
          <cell r="C1032">
            <v>0</v>
          </cell>
          <cell r="D1032">
            <v>129231.98</v>
          </cell>
          <cell r="E1032">
            <v>0</v>
          </cell>
          <cell r="F1032">
            <v>129231.98</v>
          </cell>
        </row>
        <row r="1033">
          <cell r="A1033">
            <v>480301</v>
          </cell>
          <cell r="B1033" t="str">
            <v>Vigilancia y protección</v>
          </cell>
          <cell r="C1033">
            <v>0</v>
          </cell>
          <cell r="D1033">
            <v>2269.34</v>
          </cell>
          <cell r="E1033">
            <v>0</v>
          </cell>
          <cell r="F1033">
            <v>2269.34</v>
          </cell>
        </row>
        <row r="1034">
          <cell r="A1034">
            <v>4803010</v>
          </cell>
          <cell r="B1034" t="str">
            <v>Vigilancia y protección</v>
          </cell>
          <cell r="C1034">
            <v>0</v>
          </cell>
          <cell r="D1034">
            <v>2269.34</v>
          </cell>
          <cell r="E1034">
            <v>0</v>
          </cell>
          <cell r="F1034">
            <v>2269.34</v>
          </cell>
        </row>
        <row r="1035">
          <cell r="A1035">
            <v>480302</v>
          </cell>
          <cell r="B1035" t="str">
            <v>Transporte</v>
          </cell>
          <cell r="C1035">
            <v>0</v>
          </cell>
          <cell r="D1035">
            <v>2611</v>
          </cell>
          <cell r="E1035">
            <v>0</v>
          </cell>
          <cell r="F1035">
            <v>2611</v>
          </cell>
        </row>
        <row r="1036">
          <cell r="A1036">
            <v>4803020</v>
          </cell>
          <cell r="B1036" t="str">
            <v>Transporte</v>
          </cell>
          <cell r="C1036">
            <v>0</v>
          </cell>
          <cell r="D1036">
            <v>2611</v>
          </cell>
          <cell r="E1036">
            <v>0</v>
          </cell>
          <cell r="F1036">
            <v>2611</v>
          </cell>
        </row>
        <row r="1037">
          <cell r="A1037">
            <v>480302001</v>
          </cell>
          <cell r="B1037" t="str">
            <v>Administración</v>
          </cell>
          <cell r="C1037">
            <v>0</v>
          </cell>
          <cell r="D1037">
            <v>2011</v>
          </cell>
          <cell r="E1037">
            <v>0</v>
          </cell>
          <cell r="F1037">
            <v>2011</v>
          </cell>
        </row>
        <row r="1038">
          <cell r="A1038">
            <v>480302002</v>
          </cell>
          <cell r="B1038" t="str">
            <v>Supervisión de proyectos</v>
          </cell>
          <cell r="C1038">
            <v>0</v>
          </cell>
          <cell r="D1038">
            <v>600</v>
          </cell>
          <cell r="E1038">
            <v>0</v>
          </cell>
          <cell r="F1038">
            <v>600</v>
          </cell>
        </row>
        <row r="1039">
          <cell r="A1039">
            <v>480303</v>
          </cell>
          <cell r="B1039" t="str">
            <v>Comunicación</v>
          </cell>
          <cell r="C1039">
            <v>0</v>
          </cell>
          <cell r="D1039">
            <v>8036.76</v>
          </cell>
          <cell r="E1039">
            <v>0</v>
          </cell>
          <cell r="F1039">
            <v>8036.76</v>
          </cell>
        </row>
        <row r="1040">
          <cell r="A1040">
            <v>4803030</v>
          </cell>
          <cell r="B1040" t="str">
            <v>Comunicación</v>
          </cell>
          <cell r="C1040">
            <v>0</v>
          </cell>
          <cell r="D1040">
            <v>8036.76</v>
          </cell>
          <cell r="E1040">
            <v>0</v>
          </cell>
          <cell r="F1040">
            <v>8036.76</v>
          </cell>
        </row>
        <row r="1041">
          <cell r="A1041">
            <v>480303001</v>
          </cell>
          <cell r="B1041" t="str">
            <v>Servicio telefonico</v>
          </cell>
          <cell r="C1041">
            <v>0</v>
          </cell>
          <cell r="D1041">
            <v>4164.25</v>
          </cell>
          <cell r="E1041">
            <v>0</v>
          </cell>
          <cell r="F1041">
            <v>4164.25</v>
          </cell>
        </row>
        <row r="1042">
          <cell r="A1042">
            <v>480303003</v>
          </cell>
          <cell r="B1042" t="str">
            <v>Servicio de internet</v>
          </cell>
          <cell r="C1042">
            <v>0</v>
          </cell>
          <cell r="D1042">
            <v>3872.51</v>
          </cell>
          <cell r="E1042">
            <v>0</v>
          </cell>
          <cell r="F1042">
            <v>3872.51</v>
          </cell>
        </row>
        <row r="1043">
          <cell r="A1043">
            <v>480305</v>
          </cell>
          <cell r="B1043" t="str">
            <v>Informatica</v>
          </cell>
          <cell r="C1043">
            <v>0</v>
          </cell>
          <cell r="D1043">
            <v>9080.7800000000007</v>
          </cell>
          <cell r="E1043">
            <v>0</v>
          </cell>
          <cell r="F1043">
            <v>9080.7800000000007</v>
          </cell>
        </row>
        <row r="1044">
          <cell r="A1044">
            <v>4803050</v>
          </cell>
          <cell r="B1044" t="str">
            <v>Informatica</v>
          </cell>
          <cell r="C1044">
            <v>0</v>
          </cell>
          <cell r="D1044">
            <v>9080.7800000000007</v>
          </cell>
          <cell r="E1044">
            <v>0</v>
          </cell>
          <cell r="F1044">
            <v>9080.7800000000007</v>
          </cell>
        </row>
        <row r="1045">
          <cell r="A1045">
            <v>480306</v>
          </cell>
          <cell r="B1045" t="str">
            <v>Honorarios profesionales</v>
          </cell>
          <cell r="C1045">
            <v>0</v>
          </cell>
          <cell r="D1045">
            <v>53435.13</v>
          </cell>
          <cell r="E1045">
            <v>0</v>
          </cell>
          <cell r="F1045">
            <v>53435.13</v>
          </cell>
        </row>
        <row r="1046">
          <cell r="A1046">
            <v>4803060</v>
          </cell>
          <cell r="B1046" t="str">
            <v>Honorarios profesionales</v>
          </cell>
          <cell r="C1046">
            <v>0</v>
          </cell>
          <cell r="D1046">
            <v>53435.13</v>
          </cell>
          <cell r="E1046">
            <v>0</v>
          </cell>
          <cell r="F1046">
            <v>53435.13</v>
          </cell>
        </row>
        <row r="1047">
          <cell r="A1047">
            <v>480306001</v>
          </cell>
          <cell r="B1047" t="str">
            <v>Administrativos</v>
          </cell>
          <cell r="C1047">
            <v>0</v>
          </cell>
          <cell r="D1047">
            <v>53135.13</v>
          </cell>
          <cell r="E1047">
            <v>0</v>
          </cell>
          <cell r="F1047">
            <v>53135.13</v>
          </cell>
        </row>
        <row r="1048">
          <cell r="A1048">
            <v>480306002</v>
          </cell>
          <cell r="B1048" t="str">
            <v>Supervisión de proyectos</v>
          </cell>
          <cell r="C1048">
            <v>0</v>
          </cell>
          <cell r="D1048">
            <v>300</v>
          </cell>
          <cell r="E1048">
            <v>0</v>
          </cell>
          <cell r="F1048">
            <v>300</v>
          </cell>
        </row>
        <row r="1049">
          <cell r="A1049">
            <v>480308</v>
          </cell>
          <cell r="B1049" t="str">
            <v>Auditoría externa</v>
          </cell>
          <cell r="C1049">
            <v>0</v>
          </cell>
          <cell r="D1049">
            <v>9600</v>
          </cell>
          <cell r="E1049">
            <v>0</v>
          </cell>
          <cell r="F1049">
            <v>9600</v>
          </cell>
        </row>
        <row r="1050">
          <cell r="A1050">
            <v>4803080</v>
          </cell>
          <cell r="B1050" t="str">
            <v>Auditoría externa</v>
          </cell>
          <cell r="C1050">
            <v>0</v>
          </cell>
          <cell r="D1050">
            <v>9600</v>
          </cell>
          <cell r="E1050">
            <v>0</v>
          </cell>
          <cell r="F1050">
            <v>9600</v>
          </cell>
        </row>
        <row r="1051">
          <cell r="A1051">
            <v>480309</v>
          </cell>
          <cell r="B1051" t="str">
            <v>Publicidad</v>
          </cell>
          <cell r="C1051">
            <v>0</v>
          </cell>
          <cell r="D1051">
            <v>41024.18</v>
          </cell>
          <cell r="E1051">
            <v>0</v>
          </cell>
          <cell r="F1051">
            <v>41024.18</v>
          </cell>
        </row>
        <row r="1052">
          <cell r="A1052">
            <v>4803090</v>
          </cell>
          <cell r="B1052" t="str">
            <v>Publicidad</v>
          </cell>
          <cell r="C1052">
            <v>0</v>
          </cell>
          <cell r="D1052">
            <v>41024.18</v>
          </cell>
          <cell r="E1052">
            <v>0</v>
          </cell>
          <cell r="F1052">
            <v>41024.18</v>
          </cell>
        </row>
        <row r="1053">
          <cell r="A1053">
            <v>480310</v>
          </cell>
          <cell r="B1053" t="str">
            <v>Limpieza y fumigación</v>
          </cell>
          <cell r="C1053">
            <v>0</v>
          </cell>
          <cell r="D1053">
            <v>238.94</v>
          </cell>
          <cell r="E1053">
            <v>0</v>
          </cell>
          <cell r="F1053">
            <v>238.94</v>
          </cell>
        </row>
        <row r="1054">
          <cell r="A1054">
            <v>4803100</v>
          </cell>
          <cell r="B1054" t="str">
            <v>Limpieza y fumigación</v>
          </cell>
          <cell r="C1054">
            <v>0</v>
          </cell>
          <cell r="D1054">
            <v>238.94</v>
          </cell>
          <cell r="E1054">
            <v>0</v>
          </cell>
          <cell r="F1054">
            <v>238.94</v>
          </cell>
        </row>
        <row r="1055">
          <cell r="A1055">
            <v>480311</v>
          </cell>
          <cell r="B1055" t="str">
            <v>Mantenimiento de oficina</v>
          </cell>
          <cell r="C1055">
            <v>0</v>
          </cell>
          <cell r="D1055">
            <v>2670</v>
          </cell>
          <cell r="E1055">
            <v>0</v>
          </cell>
          <cell r="F1055">
            <v>2670</v>
          </cell>
        </row>
        <row r="1056">
          <cell r="A1056">
            <v>4803110</v>
          </cell>
          <cell r="B1056" t="str">
            <v>Mantenimiento de oficina</v>
          </cell>
          <cell r="C1056">
            <v>0</v>
          </cell>
          <cell r="D1056">
            <v>2670</v>
          </cell>
          <cell r="E1056">
            <v>0</v>
          </cell>
          <cell r="F1056">
            <v>2670</v>
          </cell>
        </row>
        <row r="1057">
          <cell r="A1057">
            <v>480315</v>
          </cell>
          <cell r="B1057" t="str">
            <v>Suscripciones</v>
          </cell>
          <cell r="C1057">
            <v>0</v>
          </cell>
          <cell r="D1057">
            <v>106.19</v>
          </cell>
          <cell r="E1057">
            <v>0</v>
          </cell>
          <cell r="F1057">
            <v>106.19</v>
          </cell>
        </row>
        <row r="1058">
          <cell r="A1058">
            <v>4803150</v>
          </cell>
          <cell r="B1058" t="str">
            <v>Suscripciones</v>
          </cell>
          <cell r="C1058">
            <v>0</v>
          </cell>
          <cell r="D1058">
            <v>106.19</v>
          </cell>
          <cell r="E1058">
            <v>0</v>
          </cell>
          <cell r="F1058">
            <v>106.19</v>
          </cell>
        </row>
        <row r="1059">
          <cell r="A1059">
            <v>480316</v>
          </cell>
          <cell r="B1059" t="str">
            <v>Contribuciones</v>
          </cell>
          <cell r="C1059">
            <v>0</v>
          </cell>
          <cell r="D1059">
            <v>31.52</v>
          </cell>
          <cell r="E1059">
            <v>0</v>
          </cell>
          <cell r="F1059">
            <v>31.52</v>
          </cell>
        </row>
        <row r="1060">
          <cell r="A1060">
            <v>4803160</v>
          </cell>
          <cell r="B1060" t="str">
            <v>Contribuciones</v>
          </cell>
          <cell r="C1060">
            <v>0</v>
          </cell>
          <cell r="D1060">
            <v>31.52</v>
          </cell>
          <cell r="E1060">
            <v>0</v>
          </cell>
          <cell r="F1060">
            <v>31.52</v>
          </cell>
        </row>
        <row r="1061">
          <cell r="A1061">
            <v>480318</v>
          </cell>
          <cell r="B1061" t="str">
            <v>Conservación y mantenimiento de edificios</v>
          </cell>
          <cell r="C1061">
            <v>0</v>
          </cell>
          <cell r="D1061">
            <v>128.13999999999999</v>
          </cell>
          <cell r="E1061">
            <v>0</v>
          </cell>
          <cell r="F1061">
            <v>128.13999999999999</v>
          </cell>
        </row>
        <row r="1062">
          <cell r="A1062">
            <v>4803180</v>
          </cell>
          <cell r="B1062" t="str">
            <v>Conservacion y Mantenimiento de edificio</v>
          </cell>
          <cell r="C1062">
            <v>0</v>
          </cell>
          <cell r="D1062">
            <v>128.13999999999999</v>
          </cell>
          <cell r="E1062">
            <v>0</v>
          </cell>
          <cell r="F1062">
            <v>128.13999999999999</v>
          </cell>
        </row>
        <row r="1063">
          <cell r="A1063">
            <v>4805</v>
          </cell>
          <cell r="B1063" t="str">
            <v>IMPUESTOS Y CONTRIBUCIONES</v>
          </cell>
          <cell r="C1063">
            <v>0</v>
          </cell>
          <cell r="D1063">
            <v>857948.07</v>
          </cell>
          <cell r="E1063">
            <v>0</v>
          </cell>
          <cell r="F1063">
            <v>857948.07</v>
          </cell>
        </row>
        <row r="1064">
          <cell r="A1064">
            <v>480501</v>
          </cell>
          <cell r="B1064" t="str">
            <v>Impuestos municipales</v>
          </cell>
          <cell r="C1064">
            <v>0</v>
          </cell>
          <cell r="D1064">
            <v>4758.33</v>
          </cell>
          <cell r="E1064">
            <v>0</v>
          </cell>
          <cell r="F1064">
            <v>4758.33</v>
          </cell>
        </row>
        <row r="1065">
          <cell r="A1065">
            <v>4805010</v>
          </cell>
          <cell r="B1065" t="str">
            <v>Impuestos municipales</v>
          </cell>
          <cell r="C1065">
            <v>0</v>
          </cell>
          <cell r="D1065">
            <v>4758.33</v>
          </cell>
          <cell r="E1065">
            <v>0</v>
          </cell>
          <cell r="F1065">
            <v>4758.33</v>
          </cell>
        </row>
        <row r="1066">
          <cell r="A1066">
            <v>480502</v>
          </cell>
          <cell r="B1066" t="str">
            <v>Cuotas por fiscalización a la Superintendencia</v>
          </cell>
          <cell r="C1066">
            <v>0</v>
          </cell>
          <cell r="D1066">
            <v>19841.45</v>
          </cell>
          <cell r="E1066">
            <v>0</v>
          </cell>
          <cell r="F1066">
            <v>19841.45</v>
          </cell>
        </row>
        <row r="1067">
          <cell r="A1067">
            <v>4805020</v>
          </cell>
          <cell r="B1067" t="str">
            <v>Cuotas por fiscalización a la Superintendencia</v>
          </cell>
          <cell r="C1067">
            <v>0</v>
          </cell>
          <cell r="D1067">
            <v>19841.45</v>
          </cell>
          <cell r="E1067">
            <v>0</v>
          </cell>
          <cell r="F1067">
            <v>19841.45</v>
          </cell>
        </row>
        <row r="1068">
          <cell r="A1068">
            <v>480509</v>
          </cell>
          <cell r="B1068" t="str">
            <v>Otros impuestos y contribuciones</v>
          </cell>
          <cell r="C1068">
            <v>0</v>
          </cell>
          <cell r="D1068">
            <v>833348.29</v>
          </cell>
          <cell r="E1068">
            <v>0</v>
          </cell>
          <cell r="F1068">
            <v>833348.29</v>
          </cell>
        </row>
        <row r="1069">
          <cell r="A1069">
            <v>4805090</v>
          </cell>
          <cell r="B1069" t="str">
            <v>Otros impuestos y contribuciones</v>
          </cell>
          <cell r="C1069">
            <v>0</v>
          </cell>
          <cell r="D1069">
            <v>833348.29</v>
          </cell>
          <cell r="E1069">
            <v>0</v>
          </cell>
          <cell r="F1069">
            <v>833348.29</v>
          </cell>
        </row>
        <row r="1070">
          <cell r="A1070">
            <v>480509001</v>
          </cell>
          <cell r="B1070" t="str">
            <v>Impuesto sobre la renta</v>
          </cell>
          <cell r="C1070">
            <v>0</v>
          </cell>
          <cell r="D1070">
            <v>500117.46</v>
          </cell>
          <cell r="E1070">
            <v>0</v>
          </cell>
          <cell r="F1070">
            <v>500117.46</v>
          </cell>
        </row>
        <row r="1071">
          <cell r="A1071">
            <v>480509005</v>
          </cell>
          <cell r="B1071" t="str">
            <v>Impuesto de Bomberos</v>
          </cell>
          <cell r="C1071">
            <v>0</v>
          </cell>
          <cell r="D1071">
            <v>333230.83</v>
          </cell>
          <cell r="E1071">
            <v>0</v>
          </cell>
          <cell r="F1071">
            <v>333230.83</v>
          </cell>
        </row>
        <row r="1072">
          <cell r="A1072">
            <v>4806</v>
          </cell>
          <cell r="B1072" t="str">
            <v>DEPRECIACION</v>
          </cell>
          <cell r="C1072">
            <v>0</v>
          </cell>
          <cell r="D1072">
            <v>18757.47</v>
          </cell>
          <cell r="E1072">
            <v>0</v>
          </cell>
          <cell r="F1072">
            <v>18757.47</v>
          </cell>
        </row>
        <row r="1073">
          <cell r="A1073">
            <v>480602</v>
          </cell>
          <cell r="B1073" t="str">
            <v>De mobiliario y equipo</v>
          </cell>
          <cell r="C1073">
            <v>0</v>
          </cell>
          <cell r="D1073">
            <v>18757.47</v>
          </cell>
          <cell r="E1073">
            <v>0</v>
          </cell>
          <cell r="F1073">
            <v>18757.47</v>
          </cell>
        </row>
        <row r="1074">
          <cell r="A1074">
            <v>4806020</v>
          </cell>
          <cell r="B1074" t="str">
            <v>De mobiliario y equipo</v>
          </cell>
          <cell r="C1074">
            <v>0</v>
          </cell>
          <cell r="D1074">
            <v>18757.47</v>
          </cell>
          <cell r="E1074">
            <v>0</v>
          </cell>
          <cell r="F1074">
            <v>18757.47</v>
          </cell>
        </row>
        <row r="1075">
          <cell r="A1075">
            <v>4809</v>
          </cell>
          <cell r="B1075" t="str">
            <v>GASTOS DIVERSOS</v>
          </cell>
          <cell r="C1075">
            <v>0</v>
          </cell>
          <cell r="D1075">
            <v>142397.84</v>
          </cell>
          <cell r="E1075">
            <v>100.46</v>
          </cell>
          <cell r="F1075">
            <v>142297.38</v>
          </cell>
        </row>
        <row r="1076">
          <cell r="A1076">
            <v>480901</v>
          </cell>
          <cell r="B1076" t="str">
            <v>Alquiler de bienes</v>
          </cell>
          <cell r="C1076">
            <v>0</v>
          </cell>
          <cell r="D1076">
            <v>123385.29</v>
          </cell>
          <cell r="E1076">
            <v>0</v>
          </cell>
          <cell r="F1076">
            <v>123385.29</v>
          </cell>
        </row>
        <row r="1077">
          <cell r="A1077">
            <v>4809010</v>
          </cell>
          <cell r="B1077" t="str">
            <v>Alquiler de bienes</v>
          </cell>
          <cell r="C1077">
            <v>0</v>
          </cell>
          <cell r="D1077">
            <v>123385.29</v>
          </cell>
          <cell r="E1077">
            <v>0</v>
          </cell>
          <cell r="F1077">
            <v>123385.29</v>
          </cell>
        </row>
        <row r="1078">
          <cell r="A1078">
            <v>480901001</v>
          </cell>
          <cell r="B1078" t="str">
            <v>Administración</v>
          </cell>
          <cell r="C1078">
            <v>0</v>
          </cell>
          <cell r="D1078">
            <v>123385.29</v>
          </cell>
          <cell r="E1078">
            <v>0</v>
          </cell>
          <cell r="F1078">
            <v>123385.29</v>
          </cell>
        </row>
        <row r="1079">
          <cell r="A1079">
            <v>480902</v>
          </cell>
          <cell r="B1079" t="str">
            <v>Papelería y útiles</v>
          </cell>
          <cell r="C1079">
            <v>0</v>
          </cell>
          <cell r="D1079">
            <v>1659.16</v>
          </cell>
          <cell r="E1079">
            <v>0</v>
          </cell>
          <cell r="F1079">
            <v>1659.16</v>
          </cell>
        </row>
        <row r="1080">
          <cell r="A1080">
            <v>4809020</v>
          </cell>
          <cell r="B1080" t="str">
            <v>Papelería y útiles</v>
          </cell>
          <cell r="C1080">
            <v>0</v>
          </cell>
          <cell r="D1080">
            <v>1659.16</v>
          </cell>
          <cell r="E1080">
            <v>0</v>
          </cell>
          <cell r="F1080">
            <v>1659.16</v>
          </cell>
        </row>
        <row r="1081">
          <cell r="A1081">
            <v>480902001</v>
          </cell>
          <cell r="B1081" t="str">
            <v>Administración</v>
          </cell>
          <cell r="C1081">
            <v>0</v>
          </cell>
          <cell r="D1081">
            <v>1659.16</v>
          </cell>
          <cell r="E1081">
            <v>0</v>
          </cell>
          <cell r="F1081">
            <v>1659.16</v>
          </cell>
        </row>
        <row r="1082">
          <cell r="A1082">
            <v>480903</v>
          </cell>
          <cell r="B1082" t="str">
            <v>Materiales y utiles de limpieza</v>
          </cell>
          <cell r="C1082">
            <v>0</v>
          </cell>
          <cell r="D1082">
            <v>141.22999999999999</v>
          </cell>
          <cell r="E1082">
            <v>0</v>
          </cell>
          <cell r="F1082">
            <v>141.22999999999999</v>
          </cell>
        </row>
        <row r="1083">
          <cell r="A1083">
            <v>4809030</v>
          </cell>
          <cell r="B1083" t="str">
            <v>Materiales y  útiles de limpieza</v>
          </cell>
          <cell r="C1083">
            <v>0</v>
          </cell>
          <cell r="D1083">
            <v>141.22999999999999</v>
          </cell>
          <cell r="E1083">
            <v>0</v>
          </cell>
          <cell r="F1083">
            <v>141.22999999999999</v>
          </cell>
        </row>
        <row r="1084">
          <cell r="A1084">
            <v>480908</v>
          </cell>
          <cell r="B1084" t="str">
            <v>Combustibles y lubricantes</v>
          </cell>
          <cell r="C1084">
            <v>0</v>
          </cell>
          <cell r="D1084">
            <v>3528.46</v>
          </cell>
          <cell r="E1084">
            <v>0</v>
          </cell>
          <cell r="F1084">
            <v>3528.46</v>
          </cell>
        </row>
        <row r="1085">
          <cell r="A1085">
            <v>4809080</v>
          </cell>
          <cell r="B1085" t="str">
            <v>Combustibles y lubricantes</v>
          </cell>
          <cell r="C1085">
            <v>0</v>
          </cell>
          <cell r="D1085">
            <v>3528.46</v>
          </cell>
          <cell r="E1085">
            <v>0</v>
          </cell>
          <cell r="F1085">
            <v>3528.46</v>
          </cell>
        </row>
        <row r="1086">
          <cell r="A1086">
            <v>480908001</v>
          </cell>
          <cell r="B1086" t="str">
            <v>Administración</v>
          </cell>
          <cell r="C1086">
            <v>0</v>
          </cell>
          <cell r="D1086">
            <v>2075.1999999999998</v>
          </cell>
          <cell r="E1086">
            <v>0</v>
          </cell>
          <cell r="F1086">
            <v>2075.1999999999998</v>
          </cell>
        </row>
        <row r="1087">
          <cell r="A1087">
            <v>480908002</v>
          </cell>
          <cell r="B1087" t="str">
            <v>Supervisión de proyectos</v>
          </cell>
          <cell r="C1087">
            <v>0</v>
          </cell>
          <cell r="D1087">
            <v>1453.26</v>
          </cell>
          <cell r="E1087">
            <v>0</v>
          </cell>
          <cell r="F1087">
            <v>1453.26</v>
          </cell>
        </row>
        <row r="1088">
          <cell r="A1088">
            <v>480909</v>
          </cell>
          <cell r="B1088" t="str">
            <v>Otros gastos diversos</v>
          </cell>
          <cell r="C1088">
            <v>0</v>
          </cell>
          <cell r="D1088">
            <v>13683.7</v>
          </cell>
          <cell r="E1088">
            <v>100.46</v>
          </cell>
          <cell r="F1088">
            <v>13583.24</v>
          </cell>
        </row>
        <row r="1089">
          <cell r="A1089">
            <v>4809090</v>
          </cell>
          <cell r="B1089" t="str">
            <v>Otros gastos diversos</v>
          </cell>
          <cell r="C1089">
            <v>0</v>
          </cell>
          <cell r="D1089">
            <v>13683.7</v>
          </cell>
          <cell r="E1089">
            <v>100.46</v>
          </cell>
          <cell r="F1089">
            <v>13583.24</v>
          </cell>
        </row>
        <row r="1090">
          <cell r="A1090">
            <v>49</v>
          </cell>
          <cell r="B1090" t="str">
            <v>GASTOS EXTRAORDINARIOS Y DE EJERCICIOS</v>
          </cell>
          <cell r="C1090">
            <v>0</v>
          </cell>
          <cell r="D1090">
            <v>42082.22</v>
          </cell>
          <cell r="E1090">
            <v>0</v>
          </cell>
          <cell r="F1090">
            <v>42082.22</v>
          </cell>
        </row>
        <row r="1091">
          <cell r="A1091">
            <v>4901</v>
          </cell>
          <cell r="B1091" t="str">
            <v>GASTOS EXTRAORDINARIOS</v>
          </cell>
          <cell r="C1091">
            <v>0</v>
          </cell>
          <cell r="D1091">
            <v>23900.33</v>
          </cell>
          <cell r="E1091">
            <v>0</v>
          </cell>
          <cell r="F1091">
            <v>23900.33</v>
          </cell>
        </row>
        <row r="1092">
          <cell r="A1092">
            <v>490109</v>
          </cell>
          <cell r="B1092" t="str">
            <v>Otros gastos extraordinarios</v>
          </cell>
          <cell r="C1092">
            <v>0</v>
          </cell>
          <cell r="D1092">
            <v>23900.33</v>
          </cell>
          <cell r="E1092">
            <v>0</v>
          </cell>
          <cell r="F1092">
            <v>23900.33</v>
          </cell>
        </row>
        <row r="1093">
          <cell r="A1093">
            <v>4901090</v>
          </cell>
          <cell r="B1093" t="str">
            <v>Otros gastos extraordinarios</v>
          </cell>
          <cell r="C1093">
            <v>0</v>
          </cell>
          <cell r="D1093">
            <v>23900.33</v>
          </cell>
          <cell r="E1093">
            <v>0</v>
          </cell>
          <cell r="F1093">
            <v>23900.33</v>
          </cell>
        </row>
        <row r="1094">
          <cell r="A1094">
            <v>490109001</v>
          </cell>
          <cell r="B1094" t="str">
            <v>Fantante de caja y Valores</v>
          </cell>
          <cell r="C1094">
            <v>0</v>
          </cell>
          <cell r="D1094">
            <v>3.79</v>
          </cell>
          <cell r="E1094">
            <v>0</v>
          </cell>
          <cell r="F1094">
            <v>3.79</v>
          </cell>
        </row>
        <row r="1095">
          <cell r="A1095">
            <v>490109009</v>
          </cell>
          <cell r="B1095" t="str">
            <v>Otros</v>
          </cell>
          <cell r="C1095">
            <v>0</v>
          </cell>
          <cell r="D1095">
            <v>23896.54</v>
          </cell>
          <cell r="E1095">
            <v>0</v>
          </cell>
          <cell r="F1095">
            <v>23896.54</v>
          </cell>
        </row>
        <row r="1096">
          <cell r="A1096">
            <v>49010900901</v>
          </cell>
          <cell r="B1096" t="str">
            <v>Gastos no deducibles</v>
          </cell>
          <cell r="C1096">
            <v>0</v>
          </cell>
          <cell r="D1096">
            <v>23896.54</v>
          </cell>
          <cell r="E1096">
            <v>0</v>
          </cell>
          <cell r="F1096">
            <v>23896.54</v>
          </cell>
        </row>
        <row r="1097">
          <cell r="A1097">
            <v>4902</v>
          </cell>
          <cell r="B1097" t="str">
            <v>GASTOS DE EJERCICIOS ANTERIORES ANTERIORES</v>
          </cell>
          <cell r="C1097">
            <v>0</v>
          </cell>
          <cell r="D1097">
            <v>18181.89</v>
          </cell>
          <cell r="E1097">
            <v>0</v>
          </cell>
          <cell r="F1097">
            <v>18181.89</v>
          </cell>
        </row>
        <row r="1098">
          <cell r="A1098">
            <v>490209</v>
          </cell>
          <cell r="B1098" t="str">
            <v>Otros gastos de ejercicios anteriores</v>
          </cell>
          <cell r="C1098">
            <v>0</v>
          </cell>
          <cell r="D1098">
            <v>18181.89</v>
          </cell>
          <cell r="E1098">
            <v>0</v>
          </cell>
          <cell r="F1098">
            <v>18181.89</v>
          </cell>
        </row>
        <row r="1099">
          <cell r="A1099">
            <v>4902090</v>
          </cell>
          <cell r="B1099" t="str">
            <v>Otros gastos de ejercicios anteriores</v>
          </cell>
          <cell r="C1099">
            <v>0</v>
          </cell>
          <cell r="D1099">
            <v>18181.89</v>
          </cell>
          <cell r="E1099">
            <v>0</v>
          </cell>
          <cell r="F1099">
            <v>18181.89</v>
          </cell>
        </row>
        <row r="1100">
          <cell r="A1100">
            <v>5</v>
          </cell>
          <cell r="B1100" t="str">
            <v>INGRESOS</v>
          </cell>
          <cell r="C1100">
            <v>0</v>
          </cell>
          <cell r="D1100">
            <v>6901900.7599999998</v>
          </cell>
          <cell r="E1100">
            <v>20019191.109999999</v>
          </cell>
          <cell r="F1100">
            <v>-13117290.35</v>
          </cell>
        </row>
        <row r="1101">
          <cell r="A1101">
            <v>51</v>
          </cell>
          <cell r="B1101" t="str">
            <v>PRIMAS PRODUCTOS</v>
          </cell>
          <cell r="C1101">
            <v>0</v>
          </cell>
          <cell r="D1101">
            <v>6624308.3200000003</v>
          </cell>
          <cell r="E1101">
            <v>15789641.98</v>
          </cell>
          <cell r="F1101">
            <v>-9165333.6600000001</v>
          </cell>
        </row>
        <row r="1102">
          <cell r="A1102">
            <v>5104</v>
          </cell>
          <cell r="B1102" t="str">
            <v>DE SEGUROS DE INCENDIOS Y LINEAS ALIADAS</v>
          </cell>
          <cell r="C1102">
            <v>0</v>
          </cell>
          <cell r="D1102">
            <v>138901.19</v>
          </cell>
          <cell r="E1102">
            <v>1713714.54</v>
          </cell>
          <cell r="F1102">
            <v>-1574813.35</v>
          </cell>
        </row>
        <row r="1103">
          <cell r="A1103">
            <v>510401</v>
          </cell>
          <cell r="B1103" t="str">
            <v>Incendios</v>
          </cell>
          <cell r="C1103">
            <v>0</v>
          </cell>
          <cell r="D1103">
            <v>94747.06</v>
          </cell>
          <cell r="E1103">
            <v>863986.14</v>
          </cell>
          <cell r="F1103">
            <v>-769239.08</v>
          </cell>
        </row>
        <row r="1104">
          <cell r="A1104">
            <v>5104010</v>
          </cell>
          <cell r="B1104" t="str">
            <v>Incendios</v>
          </cell>
          <cell r="C1104">
            <v>0</v>
          </cell>
          <cell r="D1104">
            <v>94747.06</v>
          </cell>
          <cell r="E1104">
            <v>863986.14</v>
          </cell>
          <cell r="F1104">
            <v>-769239.08</v>
          </cell>
        </row>
        <row r="1105">
          <cell r="A1105">
            <v>510401001</v>
          </cell>
          <cell r="B1105" t="str">
            <v>Seguro directo</v>
          </cell>
          <cell r="C1105">
            <v>0</v>
          </cell>
          <cell r="D1105">
            <v>94747.06</v>
          </cell>
          <cell r="E1105">
            <v>457872.02</v>
          </cell>
          <cell r="F1105">
            <v>-363124.96</v>
          </cell>
        </row>
        <row r="1106">
          <cell r="A1106">
            <v>51040100101</v>
          </cell>
          <cell r="B1106" t="str">
            <v>Iniciales</v>
          </cell>
          <cell r="C1106">
            <v>0</v>
          </cell>
          <cell r="D1106">
            <v>23959.53</v>
          </cell>
          <cell r="E1106">
            <v>47967.88</v>
          </cell>
          <cell r="F1106">
            <v>-24008.35</v>
          </cell>
        </row>
        <row r="1107">
          <cell r="A1107">
            <v>51040100102</v>
          </cell>
          <cell r="B1107" t="str">
            <v>Renovaciones</v>
          </cell>
          <cell r="C1107">
            <v>0</v>
          </cell>
          <cell r="D1107">
            <v>70787.53</v>
          </cell>
          <cell r="E1107">
            <v>409904.14</v>
          </cell>
          <cell r="F1107">
            <v>-339116.61</v>
          </cell>
        </row>
        <row r="1108">
          <cell r="A1108">
            <v>510401002</v>
          </cell>
          <cell r="B1108" t="str">
            <v>Reaseguro tomado</v>
          </cell>
          <cell r="C1108">
            <v>0</v>
          </cell>
          <cell r="D1108">
            <v>0</v>
          </cell>
          <cell r="E1108">
            <v>406114.12</v>
          </cell>
          <cell r="F1108">
            <v>-406114.12</v>
          </cell>
        </row>
        <row r="1109">
          <cell r="A1109">
            <v>510402</v>
          </cell>
          <cell r="B1109" t="str">
            <v>Líneas aliadas</v>
          </cell>
          <cell r="C1109">
            <v>0</v>
          </cell>
          <cell r="D1109">
            <v>44154.13</v>
          </cell>
          <cell r="E1109">
            <v>849728.4</v>
          </cell>
          <cell r="F1109">
            <v>-805574.27</v>
          </cell>
        </row>
        <row r="1110">
          <cell r="A1110">
            <v>5104020</v>
          </cell>
          <cell r="B1110" t="str">
            <v>LÌneas aliadas</v>
          </cell>
          <cell r="C1110">
            <v>0</v>
          </cell>
          <cell r="D1110">
            <v>44154.13</v>
          </cell>
          <cell r="E1110">
            <v>849728.4</v>
          </cell>
          <cell r="F1110">
            <v>-805574.27</v>
          </cell>
        </row>
        <row r="1111">
          <cell r="A1111">
            <v>510402001</v>
          </cell>
          <cell r="B1111" t="str">
            <v>Seguro directo</v>
          </cell>
          <cell r="C1111">
            <v>0</v>
          </cell>
          <cell r="D1111">
            <v>44154.13</v>
          </cell>
          <cell r="E1111">
            <v>443614.28</v>
          </cell>
          <cell r="F1111">
            <v>-399460.15</v>
          </cell>
        </row>
        <row r="1112">
          <cell r="A1112">
            <v>51040200101</v>
          </cell>
          <cell r="B1112" t="str">
            <v>Iniciales</v>
          </cell>
          <cell r="C1112">
            <v>0</v>
          </cell>
          <cell r="D1112">
            <v>8926.2000000000007</v>
          </cell>
          <cell r="E1112">
            <v>29694.05</v>
          </cell>
          <cell r="F1112">
            <v>-20767.849999999999</v>
          </cell>
        </row>
        <row r="1113">
          <cell r="A1113">
            <v>51040200102</v>
          </cell>
          <cell r="B1113" t="str">
            <v>Renovaciones</v>
          </cell>
          <cell r="C1113">
            <v>0</v>
          </cell>
          <cell r="D1113">
            <v>35227.93</v>
          </cell>
          <cell r="E1113">
            <v>413920.23</v>
          </cell>
          <cell r="F1113">
            <v>-378692.3</v>
          </cell>
        </row>
        <row r="1114">
          <cell r="A1114">
            <v>510402002</v>
          </cell>
          <cell r="B1114" t="str">
            <v>Reaseguro tomado</v>
          </cell>
          <cell r="C1114">
            <v>0</v>
          </cell>
          <cell r="D1114">
            <v>0</v>
          </cell>
          <cell r="E1114">
            <v>406114.12</v>
          </cell>
          <cell r="F1114">
            <v>-406114.12</v>
          </cell>
        </row>
        <row r="1115">
          <cell r="A1115">
            <v>5105</v>
          </cell>
          <cell r="B1115" t="str">
            <v>DE SEGUROS DE AUTOMOTORES</v>
          </cell>
          <cell r="C1115">
            <v>0</v>
          </cell>
          <cell r="D1115">
            <v>224650.27</v>
          </cell>
          <cell r="E1115">
            <v>362478.4</v>
          </cell>
          <cell r="F1115">
            <v>-137828.13</v>
          </cell>
        </row>
        <row r="1116">
          <cell r="A1116">
            <v>510501</v>
          </cell>
          <cell r="B1116" t="str">
            <v>Automotores</v>
          </cell>
          <cell r="C1116">
            <v>0</v>
          </cell>
          <cell r="D1116">
            <v>224650.27</v>
          </cell>
          <cell r="E1116">
            <v>362478.4</v>
          </cell>
          <cell r="F1116">
            <v>-137828.13</v>
          </cell>
        </row>
        <row r="1117">
          <cell r="A1117">
            <v>5105010</v>
          </cell>
          <cell r="B1117" t="str">
            <v>Automotores</v>
          </cell>
          <cell r="C1117">
            <v>0</v>
          </cell>
          <cell r="D1117">
            <v>224650.27</v>
          </cell>
          <cell r="E1117">
            <v>362478.4</v>
          </cell>
          <cell r="F1117">
            <v>-137828.13</v>
          </cell>
        </row>
        <row r="1118">
          <cell r="A1118">
            <v>510501001</v>
          </cell>
          <cell r="B1118" t="str">
            <v>Seguro directo</v>
          </cell>
          <cell r="C1118">
            <v>0</v>
          </cell>
          <cell r="D1118">
            <v>224650.27</v>
          </cell>
          <cell r="E1118">
            <v>362478.4</v>
          </cell>
          <cell r="F1118">
            <v>-137828.13</v>
          </cell>
        </row>
        <row r="1119">
          <cell r="A1119">
            <v>51050100101</v>
          </cell>
          <cell r="B1119" t="str">
            <v>Iniciales</v>
          </cell>
          <cell r="C1119">
            <v>0</v>
          </cell>
          <cell r="D1119">
            <v>81521.53</v>
          </cell>
          <cell r="E1119">
            <v>204605.33</v>
          </cell>
          <cell r="F1119">
            <v>-123083.8</v>
          </cell>
        </row>
        <row r="1120">
          <cell r="A1120">
            <v>51050100102</v>
          </cell>
          <cell r="B1120" t="str">
            <v>Renovaciones</v>
          </cell>
          <cell r="C1120">
            <v>0</v>
          </cell>
          <cell r="D1120">
            <v>143128.74</v>
          </cell>
          <cell r="E1120">
            <v>157873.07</v>
          </cell>
          <cell r="F1120">
            <v>-14744.33</v>
          </cell>
        </row>
        <row r="1121">
          <cell r="A1121">
            <v>5106</v>
          </cell>
          <cell r="B1121" t="str">
            <v>DE OTROS SEGUROS GENERALES</v>
          </cell>
          <cell r="C1121">
            <v>0</v>
          </cell>
          <cell r="D1121">
            <v>5667760.3200000003</v>
          </cell>
          <cell r="E1121">
            <v>10609530.57</v>
          </cell>
          <cell r="F1121">
            <v>-4941770.25</v>
          </cell>
        </row>
        <row r="1122">
          <cell r="A1122">
            <v>510601</v>
          </cell>
          <cell r="B1122" t="str">
            <v>Rotura de Cristales</v>
          </cell>
          <cell r="C1122">
            <v>0</v>
          </cell>
          <cell r="D1122">
            <v>0</v>
          </cell>
          <cell r="E1122">
            <v>150</v>
          </cell>
          <cell r="F1122">
            <v>-150</v>
          </cell>
        </row>
        <row r="1123">
          <cell r="A1123">
            <v>5106010</v>
          </cell>
          <cell r="B1123" t="str">
            <v>Rotura de Cristales</v>
          </cell>
          <cell r="C1123">
            <v>0</v>
          </cell>
          <cell r="D1123">
            <v>0</v>
          </cell>
          <cell r="E1123">
            <v>150</v>
          </cell>
          <cell r="F1123">
            <v>-150</v>
          </cell>
        </row>
        <row r="1124">
          <cell r="A1124">
            <v>510601001</v>
          </cell>
          <cell r="B1124" t="str">
            <v>Seguro directo</v>
          </cell>
          <cell r="C1124">
            <v>0</v>
          </cell>
          <cell r="D1124">
            <v>0</v>
          </cell>
          <cell r="E1124">
            <v>150</v>
          </cell>
          <cell r="F1124">
            <v>-150</v>
          </cell>
        </row>
        <row r="1125">
          <cell r="A1125">
            <v>51060100101</v>
          </cell>
          <cell r="B1125" t="str">
            <v>Iniciales</v>
          </cell>
          <cell r="C1125">
            <v>0</v>
          </cell>
          <cell r="D1125">
            <v>0</v>
          </cell>
          <cell r="E1125">
            <v>150</v>
          </cell>
          <cell r="F1125">
            <v>-150</v>
          </cell>
        </row>
        <row r="1126">
          <cell r="A1126">
            <v>510602</v>
          </cell>
          <cell r="B1126" t="str">
            <v>Transporte marítimo</v>
          </cell>
          <cell r="C1126">
            <v>0</v>
          </cell>
          <cell r="D1126">
            <v>3117.07</v>
          </cell>
          <cell r="E1126">
            <v>21770.05</v>
          </cell>
          <cell r="F1126">
            <v>-18652.98</v>
          </cell>
        </row>
        <row r="1127">
          <cell r="A1127">
            <v>5106020</v>
          </cell>
          <cell r="B1127" t="str">
            <v>Transporte marítimo</v>
          </cell>
          <cell r="C1127">
            <v>0</v>
          </cell>
          <cell r="D1127">
            <v>3117.07</v>
          </cell>
          <cell r="E1127">
            <v>21770.05</v>
          </cell>
          <cell r="F1127">
            <v>-18652.98</v>
          </cell>
        </row>
        <row r="1128">
          <cell r="A1128">
            <v>510602001</v>
          </cell>
          <cell r="B1128" t="str">
            <v>Seguro directo</v>
          </cell>
          <cell r="C1128">
            <v>0</v>
          </cell>
          <cell r="D1128">
            <v>3117.07</v>
          </cell>
          <cell r="E1128">
            <v>21770.05</v>
          </cell>
          <cell r="F1128">
            <v>-18652.98</v>
          </cell>
        </row>
        <row r="1129">
          <cell r="A1129">
            <v>51060200101</v>
          </cell>
          <cell r="B1129" t="str">
            <v>Iniciales</v>
          </cell>
          <cell r="C1129">
            <v>0</v>
          </cell>
          <cell r="D1129">
            <v>132.85</v>
          </cell>
          <cell r="E1129">
            <v>16740</v>
          </cell>
          <cell r="F1129">
            <v>-16607.150000000001</v>
          </cell>
        </row>
        <row r="1130">
          <cell r="A1130">
            <v>51060200102</v>
          </cell>
          <cell r="B1130" t="str">
            <v>Renovaciones</v>
          </cell>
          <cell r="C1130">
            <v>0</v>
          </cell>
          <cell r="D1130">
            <v>2984.22</v>
          </cell>
          <cell r="E1130">
            <v>5030.05</v>
          </cell>
          <cell r="F1130">
            <v>-2045.83</v>
          </cell>
        </row>
        <row r="1131">
          <cell r="A1131">
            <v>510603</v>
          </cell>
          <cell r="B1131" t="str">
            <v>Transporte aéreo</v>
          </cell>
          <cell r="C1131">
            <v>0</v>
          </cell>
          <cell r="D1131">
            <v>0</v>
          </cell>
          <cell r="E1131">
            <v>174.95</v>
          </cell>
          <cell r="F1131">
            <v>-174.95</v>
          </cell>
        </row>
        <row r="1132">
          <cell r="A1132">
            <v>5106030</v>
          </cell>
          <cell r="B1132" t="str">
            <v>Transporte aéreo</v>
          </cell>
          <cell r="C1132">
            <v>0</v>
          </cell>
          <cell r="D1132">
            <v>0</v>
          </cell>
          <cell r="E1132">
            <v>174.95</v>
          </cell>
          <cell r="F1132">
            <v>-174.95</v>
          </cell>
        </row>
        <row r="1133">
          <cell r="A1133">
            <v>510603001</v>
          </cell>
          <cell r="B1133" t="str">
            <v>Seguro directo</v>
          </cell>
          <cell r="C1133">
            <v>0</v>
          </cell>
          <cell r="D1133">
            <v>0</v>
          </cell>
          <cell r="E1133">
            <v>174.95</v>
          </cell>
          <cell r="F1133">
            <v>-174.95</v>
          </cell>
        </row>
        <row r="1134">
          <cell r="A1134">
            <v>51060300101</v>
          </cell>
          <cell r="B1134" t="str">
            <v>Iniciales</v>
          </cell>
          <cell r="C1134">
            <v>0</v>
          </cell>
          <cell r="D1134">
            <v>0</v>
          </cell>
          <cell r="E1134">
            <v>174.95</v>
          </cell>
          <cell r="F1134">
            <v>-174.95</v>
          </cell>
        </row>
        <row r="1135">
          <cell r="A1135">
            <v>510604</v>
          </cell>
          <cell r="B1135" t="str">
            <v>Transporte terrestre</v>
          </cell>
          <cell r="C1135">
            <v>0</v>
          </cell>
          <cell r="D1135">
            <v>805.33</v>
          </cell>
          <cell r="E1135">
            <v>11573.22</v>
          </cell>
          <cell r="F1135">
            <v>-10767.89</v>
          </cell>
        </row>
        <row r="1136">
          <cell r="A1136">
            <v>5106040</v>
          </cell>
          <cell r="B1136" t="str">
            <v>Transporte terrestre</v>
          </cell>
          <cell r="C1136">
            <v>0</v>
          </cell>
          <cell r="D1136">
            <v>805.33</v>
          </cell>
          <cell r="E1136">
            <v>11573.22</v>
          </cell>
          <cell r="F1136">
            <v>-10767.89</v>
          </cell>
        </row>
        <row r="1137">
          <cell r="A1137">
            <v>510604001</v>
          </cell>
          <cell r="B1137" t="str">
            <v>Seguro directo</v>
          </cell>
          <cell r="C1137">
            <v>0</v>
          </cell>
          <cell r="D1137">
            <v>805.33</v>
          </cell>
          <cell r="E1137">
            <v>11573.22</v>
          </cell>
          <cell r="F1137">
            <v>-10767.89</v>
          </cell>
        </row>
        <row r="1138">
          <cell r="A1138">
            <v>51060400101</v>
          </cell>
          <cell r="B1138" t="str">
            <v>Iniciales</v>
          </cell>
          <cell r="C1138">
            <v>0</v>
          </cell>
          <cell r="D1138">
            <v>805.33</v>
          </cell>
          <cell r="E1138">
            <v>8362.0400000000009</v>
          </cell>
          <cell r="F1138">
            <v>-7556.71</v>
          </cell>
        </row>
        <row r="1139">
          <cell r="A1139">
            <v>51060400102</v>
          </cell>
          <cell r="B1139" t="str">
            <v>Renovaciones</v>
          </cell>
          <cell r="C1139">
            <v>0</v>
          </cell>
          <cell r="D1139">
            <v>0</v>
          </cell>
          <cell r="E1139">
            <v>3211.18</v>
          </cell>
          <cell r="F1139">
            <v>-3211.18</v>
          </cell>
        </row>
        <row r="1140">
          <cell r="A1140">
            <v>510605</v>
          </cell>
          <cell r="B1140" t="str">
            <v>Marítimos casco</v>
          </cell>
          <cell r="C1140">
            <v>0</v>
          </cell>
          <cell r="D1140">
            <v>241.7</v>
          </cell>
          <cell r="E1140">
            <v>4834</v>
          </cell>
          <cell r="F1140">
            <v>-4592.3</v>
          </cell>
        </row>
        <row r="1141">
          <cell r="A1141">
            <v>5106050</v>
          </cell>
          <cell r="B1141" t="str">
            <v>Marítimos casco</v>
          </cell>
          <cell r="C1141">
            <v>0</v>
          </cell>
          <cell r="D1141">
            <v>241.7</v>
          </cell>
          <cell r="E1141">
            <v>4834</v>
          </cell>
          <cell r="F1141">
            <v>-4592.3</v>
          </cell>
        </row>
        <row r="1142">
          <cell r="A1142">
            <v>510605001</v>
          </cell>
          <cell r="B1142" t="str">
            <v>Seguro directo</v>
          </cell>
          <cell r="C1142">
            <v>0</v>
          </cell>
          <cell r="D1142">
            <v>241.7</v>
          </cell>
          <cell r="E1142">
            <v>4834</v>
          </cell>
          <cell r="F1142">
            <v>-4592.3</v>
          </cell>
        </row>
        <row r="1143">
          <cell r="A1143">
            <v>51060500101</v>
          </cell>
          <cell r="B1143" t="str">
            <v>Iniciales</v>
          </cell>
          <cell r="C1143">
            <v>0</v>
          </cell>
          <cell r="D1143">
            <v>241.7</v>
          </cell>
          <cell r="E1143">
            <v>4834</v>
          </cell>
          <cell r="F1143">
            <v>-4592.3</v>
          </cell>
        </row>
        <row r="1144">
          <cell r="A1144">
            <v>510606</v>
          </cell>
          <cell r="B1144" t="str">
            <v>Aviación</v>
          </cell>
          <cell r="C1144">
            <v>0</v>
          </cell>
          <cell r="D1144">
            <v>17760</v>
          </cell>
          <cell r="E1144">
            <v>17760</v>
          </cell>
          <cell r="F1144">
            <v>0</v>
          </cell>
        </row>
        <row r="1145">
          <cell r="A1145">
            <v>5106060</v>
          </cell>
          <cell r="B1145" t="str">
            <v>Aviación</v>
          </cell>
          <cell r="C1145">
            <v>0</v>
          </cell>
          <cell r="D1145">
            <v>17760</v>
          </cell>
          <cell r="E1145">
            <v>17760</v>
          </cell>
          <cell r="F1145">
            <v>0</v>
          </cell>
        </row>
        <row r="1146">
          <cell r="A1146">
            <v>510606001</v>
          </cell>
          <cell r="B1146" t="str">
            <v>Seguro directo</v>
          </cell>
          <cell r="C1146">
            <v>0</v>
          </cell>
          <cell r="D1146">
            <v>17760</v>
          </cell>
          <cell r="E1146">
            <v>17760</v>
          </cell>
          <cell r="F1146">
            <v>0</v>
          </cell>
        </row>
        <row r="1147">
          <cell r="A1147">
            <v>51060600101</v>
          </cell>
          <cell r="B1147" t="str">
            <v>Iniciales</v>
          </cell>
          <cell r="C1147">
            <v>0</v>
          </cell>
          <cell r="D1147">
            <v>17760</v>
          </cell>
          <cell r="E1147">
            <v>17760</v>
          </cell>
          <cell r="F1147">
            <v>0</v>
          </cell>
        </row>
        <row r="1148">
          <cell r="A1148">
            <v>510607</v>
          </cell>
          <cell r="B1148" t="str">
            <v>Robo y hurto</v>
          </cell>
          <cell r="C1148">
            <v>0</v>
          </cell>
          <cell r="D1148">
            <v>7090.91</v>
          </cell>
          <cell r="E1148">
            <v>19063.21</v>
          </cell>
          <cell r="F1148">
            <v>-11972.3</v>
          </cell>
        </row>
        <row r="1149">
          <cell r="A1149">
            <v>5106070</v>
          </cell>
          <cell r="B1149" t="str">
            <v>Robo y hurto</v>
          </cell>
          <cell r="C1149">
            <v>0</v>
          </cell>
          <cell r="D1149">
            <v>7090.91</v>
          </cell>
          <cell r="E1149">
            <v>19063.21</v>
          </cell>
          <cell r="F1149">
            <v>-11972.3</v>
          </cell>
        </row>
        <row r="1150">
          <cell r="A1150">
            <v>510607001</v>
          </cell>
          <cell r="B1150" t="str">
            <v>Seguro directo</v>
          </cell>
          <cell r="C1150">
            <v>0</v>
          </cell>
          <cell r="D1150">
            <v>7090.91</v>
          </cell>
          <cell r="E1150">
            <v>19063.21</v>
          </cell>
          <cell r="F1150">
            <v>-11972.3</v>
          </cell>
        </row>
        <row r="1151">
          <cell r="A1151">
            <v>51060700101</v>
          </cell>
          <cell r="B1151" t="str">
            <v>Iniciales</v>
          </cell>
          <cell r="C1151">
            <v>0</v>
          </cell>
          <cell r="D1151">
            <v>1715.56</v>
          </cell>
          <cell r="E1151">
            <v>8962.2099999999991</v>
          </cell>
          <cell r="F1151">
            <v>-7246.65</v>
          </cell>
        </row>
        <row r="1152">
          <cell r="A1152">
            <v>51060700102</v>
          </cell>
          <cell r="B1152" t="str">
            <v>Renovaciones</v>
          </cell>
          <cell r="C1152">
            <v>0</v>
          </cell>
          <cell r="D1152">
            <v>5375.35</v>
          </cell>
          <cell r="E1152">
            <v>10101</v>
          </cell>
          <cell r="F1152">
            <v>-4725.6499999999996</v>
          </cell>
        </row>
        <row r="1153">
          <cell r="A1153">
            <v>510608</v>
          </cell>
          <cell r="B1153" t="str">
            <v>Fidelidad</v>
          </cell>
          <cell r="C1153">
            <v>0</v>
          </cell>
          <cell r="D1153">
            <v>3430</v>
          </cell>
          <cell r="E1153">
            <v>17360.38</v>
          </cell>
          <cell r="F1153">
            <v>-13930.38</v>
          </cell>
        </row>
        <row r="1154">
          <cell r="A1154">
            <v>5106080</v>
          </cell>
          <cell r="B1154" t="str">
            <v>Fidelidad</v>
          </cell>
          <cell r="C1154">
            <v>0</v>
          </cell>
          <cell r="D1154">
            <v>3430</v>
          </cell>
          <cell r="E1154">
            <v>17360.38</v>
          </cell>
          <cell r="F1154">
            <v>-13930.38</v>
          </cell>
        </row>
        <row r="1155">
          <cell r="A1155">
            <v>510608001</v>
          </cell>
          <cell r="B1155" t="str">
            <v>Seguro directo</v>
          </cell>
          <cell r="C1155">
            <v>0</v>
          </cell>
          <cell r="D1155">
            <v>3430</v>
          </cell>
          <cell r="E1155">
            <v>17360.38</v>
          </cell>
          <cell r="F1155">
            <v>-13930.38</v>
          </cell>
        </row>
        <row r="1156">
          <cell r="A1156">
            <v>51060800101</v>
          </cell>
          <cell r="B1156" t="str">
            <v>Iniciales</v>
          </cell>
          <cell r="C1156">
            <v>0</v>
          </cell>
          <cell r="D1156">
            <v>3430</v>
          </cell>
          <cell r="E1156">
            <v>14150</v>
          </cell>
          <cell r="F1156">
            <v>-10720</v>
          </cell>
        </row>
        <row r="1157">
          <cell r="A1157">
            <v>51060800102</v>
          </cell>
          <cell r="B1157" t="str">
            <v>Renovaciones</v>
          </cell>
          <cell r="C1157">
            <v>0</v>
          </cell>
          <cell r="D1157">
            <v>0</v>
          </cell>
          <cell r="E1157">
            <v>3210.38</v>
          </cell>
          <cell r="F1157">
            <v>-3210.38</v>
          </cell>
        </row>
        <row r="1158">
          <cell r="A1158">
            <v>510610</v>
          </cell>
          <cell r="B1158" t="str">
            <v>Todo Riesgo Para Contratistas</v>
          </cell>
          <cell r="C1158">
            <v>0</v>
          </cell>
          <cell r="D1158">
            <v>47030.79</v>
          </cell>
          <cell r="E1158">
            <v>130602.59</v>
          </cell>
          <cell r="F1158">
            <v>-83571.8</v>
          </cell>
        </row>
        <row r="1159">
          <cell r="A1159">
            <v>5106100</v>
          </cell>
          <cell r="B1159" t="str">
            <v>Todo riesgo para contratistas</v>
          </cell>
          <cell r="C1159">
            <v>0</v>
          </cell>
          <cell r="D1159">
            <v>47030.79</v>
          </cell>
          <cell r="E1159">
            <v>130602.59</v>
          </cell>
          <cell r="F1159">
            <v>-83571.8</v>
          </cell>
        </row>
        <row r="1160">
          <cell r="A1160">
            <v>510610001</v>
          </cell>
          <cell r="B1160" t="str">
            <v>Seguro directo</v>
          </cell>
          <cell r="C1160">
            <v>0</v>
          </cell>
          <cell r="D1160">
            <v>47030.79</v>
          </cell>
          <cell r="E1160">
            <v>130602.59</v>
          </cell>
          <cell r="F1160">
            <v>-83571.8</v>
          </cell>
        </row>
        <row r="1161">
          <cell r="A1161">
            <v>51061000101</v>
          </cell>
          <cell r="B1161" t="str">
            <v>Iniciales</v>
          </cell>
          <cell r="C1161">
            <v>0</v>
          </cell>
          <cell r="D1161">
            <v>47030.79</v>
          </cell>
          <cell r="E1161">
            <v>128215.23</v>
          </cell>
          <cell r="F1161">
            <v>-81184.44</v>
          </cell>
        </row>
        <row r="1162">
          <cell r="A1162">
            <v>51061000102</v>
          </cell>
          <cell r="B1162" t="str">
            <v>Renovaciones</v>
          </cell>
          <cell r="C1162">
            <v>0</v>
          </cell>
          <cell r="D1162">
            <v>0</v>
          </cell>
          <cell r="E1162">
            <v>2387.36</v>
          </cell>
          <cell r="F1162">
            <v>-2387.36</v>
          </cell>
        </row>
        <row r="1163">
          <cell r="A1163">
            <v>510611</v>
          </cell>
          <cell r="B1163" t="str">
            <v>Todo riesgo equipo para contratistas</v>
          </cell>
          <cell r="C1163">
            <v>0</v>
          </cell>
          <cell r="D1163">
            <v>1902.92</v>
          </cell>
          <cell r="E1163">
            <v>40703.21</v>
          </cell>
          <cell r="F1163">
            <v>-38800.29</v>
          </cell>
        </row>
        <row r="1164">
          <cell r="A1164">
            <v>5106110</v>
          </cell>
          <cell r="B1164" t="str">
            <v>Todo riesgo equipo para contratistas</v>
          </cell>
          <cell r="C1164">
            <v>0</v>
          </cell>
          <cell r="D1164">
            <v>1902.92</v>
          </cell>
          <cell r="E1164">
            <v>40703.21</v>
          </cell>
          <cell r="F1164">
            <v>-38800.29</v>
          </cell>
        </row>
        <row r="1165">
          <cell r="A1165">
            <v>510611001</v>
          </cell>
          <cell r="B1165" t="str">
            <v>Seguro directo</v>
          </cell>
          <cell r="C1165">
            <v>0</v>
          </cell>
          <cell r="D1165">
            <v>1902.92</v>
          </cell>
          <cell r="E1165">
            <v>40703.21</v>
          </cell>
          <cell r="F1165">
            <v>-38800.29</v>
          </cell>
        </row>
        <row r="1166">
          <cell r="A1166">
            <v>51061100101</v>
          </cell>
          <cell r="B1166" t="str">
            <v>Iniciales</v>
          </cell>
          <cell r="C1166">
            <v>0</v>
          </cell>
          <cell r="D1166">
            <v>139.84</v>
          </cell>
          <cell r="E1166">
            <v>2796.75</v>
          </cell>
          <cell r="F1166">
            <v>-2656.91</v>
          </cell>
        </row>
        <row r="1167">
          <cell r="A1167">
            <v>51061100102</v>
          </cell>
          <cell r="B1167" t="str">
            <v>Renovaciones</v>
          </cell>
          <cell r="C1167">
            <v>0</v>
          </cell>
          <cell r="D1167">
            <v>1763.08</v>
          </cell>
          <cell r="E1167">
            <v>37906.46</v>
          </cell>
          <cell r="F1167">
            <v>-36143.379999999997</v>
          </cell>
        </row>
        <row r="1168">
          <cell r="A1168">
            <v>510612</v>
          </cell>
          <cell r="B1168" t="str">
            <v>Rotura de maquinaria</v>
          </cell>
          <cell r="C1168">
            <v>0</v>
          </cell>
          <cell r="D1168">
            <v>366.51</v>
          </cell>
          <cell r="E1168">
            <v>3199.67</v>
          </cell>
          <cell r="F1168">
            <v>-2833.16</v>
          </cell>
        </row>
        <row r="1169">
          <cell r="A1169">
            <v>5106120</v>
          </cell>
          <cell r="B1169" t="str">
            <v>Rotura de maquinaria</v>
          </cell>
          <cell r="C1169">
            <v>0</v>
          </cell>
          <cell r="D1169">
            <v>366.51</v>
          </cell>
          <cell r="E1169">
            <v>3199.67</v>
          </cell>
          <cell r="F1169">
            <v>-2833.16</v>
          </cell>
        </row>
        <row r="1170">
          <cell r="A1170">
            <v>510612001</v>
          </cell>
          <cell r="B1170" t="str">
            <v>Seguro directo</v>
          </cell>
          <cell r="C1170">
            <v>0</v>
          </cell>
          <cell r="D1170">
            <v>366.51</v>
          </cell>
          <cell r="E1170">
            <v>3199.67</v>
          </cell>
          <cell r="F1170">
            <v>-2833.16</v>
          </cell>
        </row>
        <row r="1171">
          <cell r="A1171">
            <v>51061200101</v>
          </cell>
          <cell r="B1171" t="str">
            <v>Iniciales</v>
          </cell>
          <cell r="C1171">
            <v>0</v>
          </cell>
          <cell r="D1171">
            <v>0</v>
          </cell>
          <cell r="E1171">
            <v>2000</v>
          </cell>
          <cell r="F1171">
            <v>-2000</v>
          </cell>
        </row>
        <row r="1172">
          <cell r="A1172">
            <v>51061200102</v>
          </cell>
          <cell r="B1172" t="str">
            <v>Renovaciones</v>
          </cell>
          <cell r="C1172">
            <v>0</v>
          </cell>
          <cell r="D1172">
            <v>366.51</v>
          </cell>
          <cell r="E1172">
            <v>1199.67</v>
          </cell>
          <cell r="F1172">
            <v>-833.16</v>
          </cell>
        </row>
        <row r="1173">
          <cell r="A1173">
            <v>510614</v>
          </cell>
          <cell r="B1173" t="str">
            <v>Todo riesgo equipo electrónico</v>
          </cell>
          <cell r="C1173">
            <v>0</v>
          </cell>
          <cell r="D1173">
            <v>6823.22</v>
          </cell>
          <cell r="E1173">
            <v>29404.52</v>
          </cell>
          <cell r="F1173">
            <v>-22581.3</v>
          </cell>
        </row>
        <row r="1174">
          <cell r="A1174">
            <v>5106140</v>
          </cell>
          <cell r="B1174" t="str">
            <v>Todo riesgo equipo electrónico</v>
          </cell>
          <cell r="C1174">
            <v>0</v>
          </cell>
          <cell r="D1174">
            <v>6823.22</v>
          </cell>
          <cell r="E1174">
            <v>29404.52</v>
          </cell>
          <cell r="F1174">
            <v>-22581.3</v>
          </cell>
        </row>
        <row r="1175">
          <cell r="A1175">
            <v>510614001</v>
          </cell>
          <cell r="B1175" t="str">
            <v>Seguro directo</v>
          </cell>
          <cell r="C1175">
            <v>0</v>
          </cell>
          <cell r="D1175">
            <v>6823.22</v>
          </cell>
          <cell r="E1175">
            <v>29404.52</v>
          </cell>
          <cell r="F1175">
            <v>-22581.3</v>
          </cell>
        </row>
        <row r="1176">
          <cell r="A1176">
            <v>51061400101</v>
          </cell>
          <cell r="B1176" t="str">
            <v>Iniciales</v>
          </cell>
          <cell r="C1176">
            <v>0</v>
          </cell>
          <cell r="D1176">
            <v>6750.59</v>
          </cell>
          <cell r="E1176">
            <v>28411.73</v>
          </cell>
          <cell r="F1176">
            <v>-21661.14</v>
          </cell>
        </row>
        <row r="1177">
          <cell r="A1177">
            <v>51061400102</v>
          </cell>
          <cell r="B1177" t="str">
            <v>Renovaciones</v>
          </cell>
          <cell r="C1177">
            <v>0</v>
          </cell>
          <cell r="D1177">
            <v>72.63</v>
          </cell>
          <cell r="E1177">
            <v>992.79</v>
          </cell>
          <cell r="F1177">
            <v>-920.16</v>
          </cell>
        </row>
        <row r="1178">
          <cell r="A1178">
            <v>510616</v>
          </cell>
          <cell r="B1178" t="str">
            <v>Lucro cesante por interrupción de negocios</v>
          </cell>
          <cell r="C1178">
            <v>0</v>
          </cell>
          <cell r="D1178">
            <v>0</v>
          </cell>
          <cell r="E1178">
            <v>68795.69</v>
          </cell>
          <cell r="F1178">
            <v>-68795.69</v>
          </cell>
        </row>
        <row r="1179">
          <cell r="A1179">
            <v>5106160</v>
          </cell>
          <cell r="B1179" t="str">
            <v>Lucro cesante por interrupción de negocios</v>
          </cell>
          <cell r="C1179">
            <v>0</v>
          </cell>
          <cell r="D1179">
            <v>0</v>
          </cell>
          <cell r="E1179">
            <v>68795.69</v>
          </cell>
          <cell r="F1179">
            <v>-68795.69</v>
          </cell>
        </row>
        <row r="1180">
          <cell r="A1180">
            <v>510616001</v>
          </cell>
          <cell r="B1180" t="str">
            <v>Seguro directo</v>
          </cell>
          <cell r="C1180">
            <v>0</v>
          </cell>
          <cell r="D1180">
            <v>0</v>
          </cell>
          <cell r="E1180">
            <v>68795.69</v>
          </cell>
          <cell r="F1180">
            <v>-68795.69</v>
          </cell>
        </row>
        <row r="1181">
          <cell r="A1181">
            <v>51061600102</v>
          </cell>
          <cell r="B1181" t="str">
            <v>Renovaciones</v>
          </cell>
          <cell r="C1181">
            <v>0</v>
          </cell>
          <cell r="D1181">
            <v>0</v>
          </cell>
          <cell r="E1181">
            <v>68795.69</v>
          </cell>
          <cell r="F1181">
            <v>-68795.69</v>
          </cell>
        </row>
        <row r="1182">
          <cell r="A1182">
            <v>510618</v>
          </cell>
          <cell r="B1182" t="str">
            <v>Responsabilidad civil</v>
          </cell>
          <cell r="C1182">
            <v>0</v>
          </cell>
          <cell r="D1182">
            <v>76495.03</v>
          </cell>
          <cell r="E1182">
            <v>219449.33</v>
          </cell>
          <cell r="F1182">
            <v>-142954.29999999999</v>
          </cell>
        </row>
        <row r="1183">
          <cell r="A1183">
            <v>5106180</v>
          </cell>
          <cell r="B1183" t="str">
            <v>Responsabilidad civil</v>
          </cell>
          <cell r="C1183">
            <v>0</v>
          </cell>
          <cell r="D1183">
            <v>76495.03</v>
          </cell>
          <cell r="E1183">
            <v>219449.33</v>
          </cell>
          <cell r="F1183">
            <v>-142954.29999999999</v>
          </cell>
        </row>
        <row r="1184">
          <cell r="A1184">
            <v>510618001</v>
          </cell>
          <cell r="B1184" t="str">
            <v>Seguro directo</v>
          </cell>
          <cell r="C1184">
            <v>0</v>
          </cell>
          <cell r="D1184">
            <v>76495.03</v>
          </cell>
          <cell r="E1184">
            <v>219449.33</v>
          </cell>
          <cell r="F1184">
            <v>-142954.29999999999</v>
          </cell>
        </row>
        <row r="1185">
          <cell r="A1185">
            <v>51061800101</v>
          </cell>
          <cell r="B1185" t="str">
            <v>Iniciales</v>
          </cell>
          <cell r="C1185">
            <v>0</v>
          </cell>
          <cell r="D1185">
            <v>76495.03</v>
          </cell>
          <cell r="E1185">
            <v>215696.15</v>
          </cell>
          <cell r="F1185">
            <v>-139201.12</v>
          </cell>
        </row>
        <row r="1186">
          <cell r="A1186">
            <v>51061800102</v>
          </cell>
          <cell r="B1186" t="str">
            <v>Renovaciones</v>
          </cell>
          <cell r="C1186">
            <v>0</v>
          </cell>
          <cell r="D1186">
            <v>0</v>
          </cell>
          <cell r="E1186">
            <v>3753.18</v>
          </cell>
          <cell r="F1186">
            <v>-3753.18</v>
          </cell>
        </row>
        <row r="1187">
          <cell r="A1187">
            <v>510622</v>
          </cell>
          <cell r="B1187" t="str">
            <v>Domiciliario</v>
          </cell>
          <cell r="C1187">
            <v>0</v>
          </cell>
          <cell r="D1187">
            <v>983.52</v>
          </cell>
          <cell r="E1187">
            <v>8506.76</v>
          </cell>
          <cell r="F1187">
            <v>-7523.24</v>
          </cell>
        </row>
        <row r="1188">
          <cell r="A1188">
            <v>5106220</v>
          </cell>
          <cell r="B1188" t="str">
            <v>Domiciliario</v>
          </cell>
          <cell r="C1188">
            <v>0</v>
          </cell>
          <cell r="D1188">
            <v>983.52</v>
          </cell>
          <cell r="E1188">
            <v>8506.76</v>
          </cell>
          <cell r="F1188">
            <v>-7523.24</v>
          </cell>
        </row>
        <row r="1189">
          <cell r="A1189">
            <v>510622001</v>
          </cell>
          <cell r="B1189" t="str">
            <v>Seguro directo</v>
          </cell>
          <cell r="C1189">
            <v>0</v>
          </cell>
          <cell r="D1189">
            <v>983.52</v>
          </cell>
          <cell r="E1189">
            <v>8506.76</v>
          </cell>
          <cell r="F1189">
            <v>-7523.24</v>
          </cell>
        </row>
        <row r="1190">
          <cell r="A1190">
            <v>51062200101</v>
          </cell>
          <cell r="B1190" t="str">
            <v>Iniciales</v>
          </cell>
          <cell r="C1190">
            <v>0</v>
          </cell>
          <cell r="D1190">
            <v>0</v>
          </cell>
          <cell r="E1190">
            <v>455</v>
          </cell>
          <cell r="F1190">
            <v>-455</v>
          </cell>
        </row>
        <row r="1191">
          <cell r="A1191">
            <v>51062200102</v>
          </cell>
          <cell r="B1191" t="str">
            <v>Renovaciones</v>
          </cell>
          <cell r="C1191">
            <v>0</v>
          </cell>
          <cell r="D1191">
            <v>983.52</v>
          </cell>
          <cell r="E1191">
            <v>8051.76</v>
          </cell>
          <cell r="F1191">
            <v>-7068.24</v>
          </cell>
        </row>
        <row r="1192">
          <cell r="A1192">
            <v>510625</v>
          </cell>
          <cell r="B1192" t="str">
            <v>Misceláneos</v>
          </cell>
          <cell r="C1192">
            <v>0</v>
          </cell>
          <cell r="D1192">
            <v>5501713.3200000003</v>
          </cell>
          <cell r="E1192">
            <v>10016182.99</v>
          </cell>
          <cell r="F1192">
            <v>-4514469.67</v>
          </cell>
        </row>
        <row r="1193">
          <cell r="A1193">
            <v>5106250</v>
          </cell>
          <cell r="B1193" t="str">
            <v>Miscelaneos</v>
          </cell>
          <cell r="C1193">
            <v>0</v>
          </cell>
          <cell r="D1193">
            <v>5501713.3200000003</v>
          </cell>
          <cell r="E1193">
            <v>10016182.99</v>
          </cell>
          <cell r="F1193">
            <v>-4514469.67</v>
          </cell>
        </row>
        <row r="1194">
          <cell r="A1194">
            <v>510625001</v>
          </cell>
          <cell r="B1194" t="str">
            <v>Seguro directo</v>
          </cell>
          <cell r="C1194">
            <v>0</v>
          </cell>
          <cell r="D1194">
            <v>5501713.3200000003</v>
          </cell>
          <cell r="E1194">
            <v>10016182.99</v>
          </cell>
          <cell r="F1194">
            <v>-4514469.67</v>
          </cell>
        </row>
        <row r="1195">
          <cell r="A1195">
            <v>51062500101</v>
          </cell>
          <cell r="B1195" t="str">
            <v>Iniciales</v>
          </cell>
          <cell r="C1195">
            <v>0</v>
          </cell>
          <cell r="D1195">
            <v>5500344.9000000004</v>
          </cell>
          <cell r="E1195">
            <v>9975956.5</v>
          </cell>
          <cell r="F1195">
            <v>-4475611.5999999996</v>
          </cell>
        </row>
        <row r="1196">
          <cell r="A1196">
            <v>51062500102</v>
          </cell>
          <cell r="B1196" t="str">
            <v>Renovaciones</v>
          </cell>
          <cell r="C1196">
            <v>0</v>
          </cell>
          <cell r="D1196">
            <v>1368.42</v>
          </cell>
          <cell r="E1196">
            <v>40226.49</v>
          </cell>
          <cell r="F1196">
            <v>-38858.07</v>
          </cell>
        </row>
        <row r="1197">
          <cell r="A1197">
            <v>5107</v>
          </cell>
          <cell r="B1197" t="str">
            <v>DE FIANZAS</v>
          </cell>
          <cell r="C1197">
            <v>0</v>
          </cell>
          <cell r="D1197">
            <v>579185.34</v>
          </cell>
          <cell r="E1197">
            <v>2511924.86</v>
          </cell>
          <cell r="F1197">
            <v>-1932739.52</v>
          </cell>
        </row>
        <row r="1198">
          <cell r="A1198">
            <v>510702</v>
          </cell>
          <cell r="B1198" t="str">
            <v>Garantía</v>
          </cell>
          <cell r="C1198">
            <v>0</v>
          </cell>
          <cell r="D1198">
            <v>579185.34</v>
          </cell>
          <cell r="E1198">
            <v>2511924.86</v>
          </cell>
          <cell r="F1198">
            <v>-1932739.52</v>
          </cell>
        </row>
        <row r="1199">
          <cell r="A1199">
            <v>5107020</v>
          </cell>
          <cell r="B1199" t="str">
            <v>Garantía</v>
          </cell>
          <cell r="C1199">
            <v>0</v>
          </cell>
          <cell r="D1199">
            <v>579185.34</v>
          </cell>
          <cell r="E1199">
            <v>2511924.86</v>
          </cell>
          <cell r="F1199">
            <v>-1932739.52</v>
          </cell>
        </row>
        <row r="1200">
          <cell r="A1200">
            <v>510702001</v>
          </cell>
          <cell r="B1200" t="str">
            <v>Fianzas directas</v>
          </cell>
          <cell r="C1200">
            <v>0</v>
          </cell>
          <cell r="D1200">
            <v>579185.34</v>
          </cell>
          <cell r="E1200">
            <v>2510477.19</v>
          </cell>
          <cell r="F1200">
            <v>-1931291.85</v>
          </cell>
        </row>
        <row r="1201">
          <cell r="A1201">
            <v>51070200101</v>
          </cell>
          <cell r="B1201" t="str">
            <v>Iniciales</v>
          </cell>
          <cell r="C1201">
            <v>0</v>
          </cell>
          <cell r="D1201">
            <v>484672.46</v>
          </cell>
          <cell r="E1201">
            <v>2366442.54</v>
          </cell>
          <cell r="F1201">
            <v>-1881770.08</v>
          </cell>
        </row>
        <row r="1202">
          <cell r="A1202">
            <v>51070200102</v>
          </cell>
          <cell r="B1202" t="str">
            <v>Renovaciones</v>
          </cell>
          <cell r="C1202">
            <v>0</v>
          </cell>
          <cell r="D1202">
            <v>94512.88</v>
          </cell>
          <cell r="E1202">
            <v>144034.65</v>
          </cell>
          <cell r="F1202">
            <v>-49521.77</v>
          </cell>
        </row>
        <row r="1203">
          <cell r="A1203">
            <v>510702002</v>
          </cell>
          <cell r="B1203" t="str">
            <v>Reafianzamientos tomados</v>
          </cell>
          <cell r="C1203">
            <v>0</v>
          </cell>
          <cell r="D1203">
            <v>0</v>
          </cell>
          <cell r="E1203">
            <v>1447.67</v>
          </cell>
          <cell r="F1203">
            <v>-1447.67</v>
          </cell>
        </row>
        <row r="1204">
          <cell r="A1204">
            <v>5199</v>
          </cell>
          <cell r="B1204" t="str">
            <v>Otros</v>
          </cell>
          <cell r="C1204">
            <v>0</v>
          </cell>
          <cell r="D1204">
            <v>13811.2</v>
          </cell>
          <cell r="E1204">
            <v>591993.61</v>
          </cell>
          <cell r="F1204">
            <v>-578182.41</v>
          </cell>
        </row>
        <row r="1205">
          <cell r="A1205">
            <v>519901</v>
          </cell>
          <cell r="B1205" t="str">
            <v>Otros</v>
          </cell>
          <cell r="C1205">
            <v>0</v>
          </cell>
          <cell r="D1205">
            <v>13811.2</v>
          </cell>
          <cell r="E1205">
            <v>591993.61</v>
          </cell>
          <cell r="F1205">
            <v>-578182.41</v>
          </cell>
        </row>
        <row r="1206">
          <cell r="A1206">
            <v>5199010</v>
          </cell>
          <cell r="B1206" t="str">
            <v>Otros</v>
          </cell>
          <cell r="C1206">
            <v>0</v>
          </cell>
          <cell r="D1206">
            <v>13811.2</v>
          </cell>
          <cell r="E1206">
            <v>591993.61</v>
          </cell>
          <cell r="F1206">
            <v>-578182.41</v>
          </cell>
        </row>
        <row r="1207">
          <cell r="A1207">
            <v>519901004</v>
          </cell>
          <cell r="B1207" t="str">
            <v>DE SEGUROS DE INCENDIOS Y LINEAS ALIADAS</v>
          </cell>
          <cell r="C1207">
            <v>0</v>
          </cell>
          <cell r="D1207">
            <v>0</v>
          </cell>
          <cell r="E1207">
            <v>36505.29</v>
          </cell>
          <cell r="F1207">
            <v>-36505.29</v>
          </cell>
        </row>
        <row r="1208">
          <cell r="A1208">
            <v>51990100401</v>
          </cell>
          <cell r="B1208" t="str">
            <v>Incendios</v>
          </cell>
          <cell r="C1208">
            <v>0</v>
          </cell>
          <cell r="D1208">
            <v>0</v>
          </cell>
          <cell r="E1208">
            <v>36505.29</v>
          </cell>
          <cell r="F1208">
            <v>-36505.29</v>
          </cell>
        </row>
        <row r="1209">
          <cell r="A1209">
            <v>5199010040101</v>
          </cell>
          <cell r="B1209" t="str">
            <v>Iniciales Incendios</v>
          </cell>
          <cell r="C1209">
            <v>0</v>
          </cell>
          <cell r="D1209">
            <v>0</v>
          </cell>
          <cell r="E1209">
            <v>1297.1199999999999</v>
          </cell>
          <cell r="F1209">
            <v>-1297.1199999999999</v>
          </cell>
        </row>
        <row r="1210">
          <cell r="A1210">
            <v>5199010040102</v>
          </cell>
          <cell r="B1210" t="str">
            <v>Renovaciones Incendios</v>
          </cell>
          <cell r="C1210">
            <v>0</v>
          </cell>
          <cell r="D1210">
            <v>0</v>
          </cell>
          <cell r="E1210">
            <v>35208.17</v>
          </cell>
          <cell r="F1210">
            <v>-35208.17</v>
          </cell>
        </row>
        <row r="1211">
          <cell r="A1211">
            <v>519901005</v>
          </cell>
          <cell r="B1211" t="str">
            <v>DE SEGUROS DE AUTOMOTORES</v>
          </cell>
          <cell r="C1211">
            <v>0</v>
          </cell>
          <cell r="D1211">
            <v>10603.56</v>
          </cell>
          <cell r="E1211">
            <v>14960.97</v>
          </cell>
          <cell r="F1211">
            <v>-4357.41</v>
          </cell>
        </row>
        <row r="1212">
          <cell r="A1212">
            <v>51990100501</v>
          </cell>
          <cell r="B1212" t="str">
            <v>Automotores</v>
          </cell>
          <cell r="C1212">
            <v>0</v>
          </cell>
          <cell r="D1212">
            <v>10603.56</v>
          </cell>
          <cell r="E1212">
            <v>14960.97</v>
          </cell>
          <cell r="F1212">
            <v>-4357.41</v>
          </cell>
        </row>
        <row r="1213">
          <cell r="A1213">
            <v>5199010050101</v>
          </cell>
          <cell r="B1213" t="str">
            <v>Iniciales Automotores</v>
          </cell>
          <cell r="C1213">
            <v>0</v>
          </cell>
          <cell r="D1213">
            <v>0</v>
          </cell>
          <cell r="E1213">
            <v>1774.52</v>
          </cell>
          <cell r="F1213">
            <v>-1774.52</v>
          </cell>
        </row>
        <row r="1214">
          <cell r="A1214">
            <v>5199010050102</v>
          </cell>
          <cell r="B1214" t="str">
            <v>Renovaciones Automotores</v>
          </cell>
          <cell r="C1214">
            <v>0</v>
          </cell>
          <cell r="D1214">
            <v>10603.56</v>
          </cell>
          <cell r="E1214">
            <v>13186.45</v>
          </cell>
          <cell r="F1214">
            <v>-2582.89</v>
          </cell>
        </row>
        <row r="1215">
          <cell r="A1215">
            <v>519901006</v>
          </cell>
          <cell r="B1215" t="str">
            <v>DE OTROS SEGUROS GENERALES</v>
          </cell>
          <cell r="C1215">
            <v>0</v>
          </cell>
          <cell r="D1215">
            <v>3207.64</v>
          </cell>
          <cell r="E1215">
            <v>540527.35</v>
          </cell>
          <cell r="F1215">
            <v>-537319.71</v>
          </cell>
        </row>
        <row r="1216">
          <cell r="A1216">
            <v>51990100602</v>
          </cell>
          <cell r="B1216" t="str">
            <v>Transporte marítimo</v>
          </cell>
          <cell r="C1216">
            <v>0</v>
          </cell>
          <cell r="D1216">
            <v>0</v>
          </cell>
          <cell r="E1216">
            <v>593.86</v>
          </cell>
          <cell r="F1216">
            <v>-593.86</v>
          </cell>
        </row>
        <row r="1217">
          <cell r="A1217">
            <v>5199010060201</v>
          </cell>
          <cell r="B1217" t="str">
            <v>Iniciales Transporte maritimo</v>
          </cell>
          <cell r="C1217">
            <v>0</v>
          </cell>
          <cell r="D1217">
            <v>0</v>
          </cell>
          <cell r="E1217">
            <v>329.64</v>
          </cell>
          <cell r="F1217">
            <v>-329.64</v>
          </cell>
        </row>
        <row r="1218">
          <cell r="A1218">
            <v>5199010060202</v>
          </cell>
          <cell r="B1218" t="str">
            <v>Renovaciones Transporte maritimo</v>
          </cell>
          <cell r="C1218">
            <v>0</v>
          </cell>
          <cell r="D1218">
            <v>0</v>
          </cell>
          <cell r="E1218">
            <v>264.22000000000003</v>
          </cell>
          <cell r="F1218">
            <v>-264.22000000000003</v>
          </cell>
        </row>
        <row r="1219">
          <cell r="A1219">
            <v>51990100607</v>
          </cell>
          <cell r="B1219" t="str">
            <v>Robo y hurto</v>
          </cell>
          <cell r="C1219">
            <v>0</v>
          </cell>
          <cell r="D1219">
            <v>0</v>
          </cell>
          <cell r="E1219">
            <v>630.6</v>
          </cell>
          <cell r="F1219">
            <v>-630.6</v>
          </cell>
        </row>
        <row r="1220">
          <cell r="A1220">
            <v>51990100608</v>
          </cell>
          <cell r="B1220" t="str">
            <v>Fidelidad</v>
          </cell>
          <cell r="C1220">
            <v>0</v>
          </cell>
          <cell r="D1220">
            <v>0</v>
          </cell>
          <cell r="E1220">
            <v>180</v>
          </cell>
          <cell r="F1220">
            <v>-180</v>
          </cell>
        </row>
        <row r="1221">
          <cell r="A1221">
            <v>5199010060801</v>
          </cell>
          <cell r="B1221" t="str">
            <v>Iniciales Fidelidad</v>
          </cell>
          <cell r="C1221">
            <v>0</v>
          </cell>
          <cell r="D1221">
            <v>0</v>
          </cell>
          <cell r="E1221">
            <v>130</v>
          </cell>
          <cell r="F1221">
            <v>-130</v>
          </cell>
        </row>
        <row r="1222">
          <cell r="A1222">
            <v>5199010060802</v>
          </cell>
          <cell r="B1222" t="str">
            <v>Renovaciones Fidelidad</v>
          </cell>
          <cell r="C1222">
            <v>0</v>
          </cell>
          <cell r="D1222">
            <v>0</v>
          </cell>
          <cell r="E1222">
            <v>50</v>
          </cell>
          <cell r="F1222">
            <v>-50</v>
          </cell>
        </row>
        <row r="1223">
          <cell r="A1223">
            <v>51990100610</v>
          </cell>
          <cell r="B1223" t="str">
            <v>Todo Riesgo Para Contratistas</v>
          </cell>
          <cell r="C1223">
            <v>0</v>
          </cell>
          <cell r="D1223">
            <v>0</v>
          </cell>
          <cell r="E1223">
            <v>4026.38</v>
          </cell>
          <cell r="F1223">
            <v>-4026.38</v>
          </cell>
        </row>
        <row r="1224">
          <cell r="A1224">
            <v>5199010061001</v>
          </cell>
          <cell r="B1224" t="str">
            <v>Iniciales Todo Riesgo Para Contratistas</v>
          </cell>
          <cell r="C1224">
            <v>0</v>
          </cell>
          <cell r="D1224">
            <v>0</v>
          </cell>
          <cell r="E1224">
            <v>4026.38</v>
          </cell>
          <cell r="F1224">
            <v>-4026.38</v>
          </cell>
        </row>
        <row r="1225">
          <cell r="A1225">
            <v>51990100611</v>
          </cell>
          <cell r="B1225" t="str">
            <v>Todo riesgo equipo para contratistas</v>
          </cell>
          <cell r="C1225">
            <v>0</v>
          </cell>
          <cell r="D1225">
            <v>0</v>
          </cell>
          <cell r="E1225">
            <v>1289.45</v>
          </cell>
          <cell r="F1225">
            <v>-1289.45</v>
          </cell>
        </row>
        <row r="1226">
          <cell r="A1226">
            <v>5199010061101</v>
          </cell>
          <cell r="B1226" t="str">
            <v>Iniciales Todo riesgo equipo para contratistas</v>
          </cell>
          <cell r="C1226">
            <v>0</v>
          </cell>
          <cell r="D1226">
            <v>0</v>
          </cell>
          <cell r="E1226">
            <v>139.84</v>
          </cell>
          <cell r="F1226">
            <v>-139.84</v>
          </cell>
        </row>
        <row r="1227">
          <cell r="A1227">
            <v>5199010061102</v>
          </cell>
          <cell r="B1227" t="str">
            <v>Renovaciones Todo riesgo equipo para contratistas</v>
          </cell>
          <cell r="C1227">
            <v>0</v>
          </cell>
          <cell r="D1227">
            <v>0</v>
          </cell>
          <cell r="E1227">
            <v>1149.6099999999999</v>
          </cell>
          <cell r="F1227">
            <v>-1149.6099999999999</v>
          </cell>
        </row>
        <row r="1228">
          <cell r="A1228">
            <v>51990100614</v>
          </cell>
          <cell r="B1228" t="str">
            <v>Todo riesgo equipo electrónico</v>
          </cell>
          <cell r="C1228">
            <v>0</v>
          </cell>
          <cell r="D1228">
            <v>0</v>
          </cell>
          <cell r="E1228">
            <v>6.84</v>
          </cell>
          <cell r="F1228">
            <v>-6.84</v>
          </cell>
        </row>
        <row r="1229">
          <cell r="A1229">
            <v>5199010061401</v>
          </cell>
          <cell r="B1229" t="str">
            <v>Iniciales Todo riesgo equipo electrónico</v>
          </cell>
          <cell r="C1229">
            <v>0</v>
          </cell>
          <cell r="D1229">
            <v>0</v>
          </cell>
          <cell r="E1229">
            <v>0.59</v>
          </cell>
          <cell r="F1229">
            <v>-0.59</v>
          </cell>
        </row>
        <row r="1230">
          <cell r="A1230">
            <v>5199010061402</v>
          </cell>
          <cell r="B1230" t="str">
            <v>Renovaciones Todo riesgo equipo electrónico</v>
          </cell>
          <cell r="C1230">
            <v>0</v>
          </cell>
          <cell r="D1230">
            <v>0</v>
          </cell>
          <cell r="E1230">
            <v>6.25</v>
          </cell>
          <cell r="F1230">
            <v>-6.25</v>
          </cell>
        </row>
        <row r="1231">
          <cell r="A1231">
            <v>51990100618</v>
          </cell>
          <cell r="B1231" t="str">
            <v>Responsabilidad civil</v>
          </cell>
          <cell r="C1231">
            <v>0</v>
          </cell>
          <cell r="D1231">
            <v>3207.64</v>
          </cell>
          <cell r="E1231">
            <v>12082.53</v>
          </cell>
          <cell r="F1231">
            <v>-8874.89</v>
          </cell>
        </row>
        <row r="1232">
          <cell r="A1232">
            <v>5199010061801</v>
          </cell>
          <cell r="B1232" t="str">
            <v>Iniciales Responsabilidad civil</v>
          </cell>
          <cell r="C1232">
            <v>0</v>
          </cell>
          <cell r="D1232">
            <v>3207.64</v>
          </cell>
          <cell r="E1232">
            <v>12082.53</v>
          </cell>
          <cell r="F1232">
            <v>-8874.89</v>
          </cell>
        </row>
        <row r="1233">
          <cell r="A1233">
            <v>51990100622</v>
          </cell>
          <cell r="B1233" t="str">
            <v>Domiciliario</v>
          </cell>
          <cell r="C1233">
            <v>0</v>
          </cell>
          <cell r="D1233">
            <v>0</v>
          </cell>
          <cell r="E1233">
            <v>222.22</v>
          </cell>
          <cell r="F1233">
            <v>-222.22</v>
          </cell>
        </row>
        <row r="1234">
          <cell r="A1234">
            <v>5199010062202</v>
          </cell>
          <cell r="B1234" t="str">
            <v>Renovaciones Domiciliario</v>
          </cell>
          <cell r="C1234">
            <v>0</v>
          </cell>
          <cell r="D1234">
            <v>0</v>
          </cell>
          <cell r="E1234">
            <v>222.22</v>
          </cell>
          <cell r="F1234">
            <v>-222.22</v>
          </cell>
        </row>
        <row r="1235">
          <cell r="A1235">
            <v>51990100625</v>
          </cell>
          <cell r="B1235" t="str">
            <v>Misceláneos</v>
          </cell>
          <cell r="C1235">
            <v>0</v>
          </cell>
          <cell r="D1235">
            <v>0</v>
          </cell>
          <cell r="E1235">
            <v>521495.47</v>
          </cell>
          <cell r="F1235">
            <v>-521495.47</v>
          </cell>
        </row>
        <row r="1236">
          <cell r="A1236">
            <v>5199010062501</v>
          </cell>
          <cell r="B1236" t="str">
            <v>Iniciales Misceláneos</v>
          </cell>
          <cell r="C1236">
            <v>0</v>
          </cell>
          <cell r="D1236">
            <v>0</v>
          </cell>
          <cell r="E1236">
            <v>18902.11</v>
          </cell>
          <cell r="F1236">
            <v>-18902.11</v>
          </cell>
        </row>
        <row r="1237">
          <cell r="A1237">
            <v>5199010062502</v>
          </cell>
          <cell r="B1237" t="str">
            <v>Renovaciones Misceláneos</v>
          </cell>
          <cell r="C1237">
            <v>0</v>
          </cell>
          <cell r="D1237">
            <v>0</v>
          </cell>
          <cell r="E1237">
            <v>502593.36</v>
          </cell>
          <cell r="F1237">
            <v>-502593.36</v>
          </cell>
        </row>
        <row r="1238">
          <cell r="A1238">
            <v>52</v>
          </cell>
          <cell r="B1238" t="str">
            <v>INGRESO POR DECREMENTO DE RVAS TECNICAS Y CONTINGENCIAL DE F</v>
          </cell>
          <cell r="C1238">
            <v>0</v>
          </cell>
          <cell r="D1238">
            <v>0</v>
          </cell>
          <cell r="E1238">
            <v>1656656.19</v>
          </cell>
          <cell r="F1238">
            <v>-1656656.19</v>
          </cell>
        </row>
        <row r="1239">
          <cell r="A1239">
            <v>5201</v>
          </cell>
          <cell r="B1239" t="str">
            <v>DE SEGUROS DE VIDA</v>
          </cell>
          <cell r="C1239">
            <v>0</v>
          </cell>
          <cell r="D1239">
            <v>0</v>
          </cell>
          <cell r="E1239">
            <v>1837.76</v>
          </cell>
          <cell r="F1239">
            <v>-1837.76</v>
          </cell>
        </row>
        <row r="1240">
          <cell r="A1240">
            <v>520102</v>
          </cell>
          <cell r="B1240" t="str">
            <v>De riesgos en curso de vida individual de corto plazo</v>
          </cell>
          <cell r="C1240">
            <v>0</v>
          </cell>
          <cell r="D1240">
            <v>0</v>
          </cell>
          <cell r="E1240">
            <v>363.27</v>
          </cell>
          <cell r="F1240">
            <v>-363.27</v>
          </cell>
        </row>
        <row r="1241">
          <cell r="A1241">
            <v>5201020</v>
          </cell>
          <cell r="B1241" t="str">
            <v>De riesgos en curso de vida individual de corto plazo</v>
          </cell>
          <cell r="C1241">
            <v>0</v>
          </cell>
          <cell r="D1241">
            <v>0</v>
          </cell>
          <cell r="E1241">
            <v>363.27</v>
          </cell>
          <cell r="F1241">
            <v>-363.27</v>
          </cell>
        </row>
        <row r="1242">
          <cell r="A1242">
            <v>520102001</v>
          </cell>
          <cell r="B1242" t="str">
            <v>Seguros directos</v>
          </cell>
          <cell r="C1242">
            <v>0</v>
          </cell>
          <cell r="D1242">
            <v>0</v>
          </cell>
          <cell r="E1242">
            <v>363.27</v>
          </cell>
          <cell r="F1242">
            <v>-363.27</v>
          </cell>
        </row>
        <row r="1243">
          <cell r="A1243">
            <v>520103</v>
          </cell>
          <cell r="B1243" t="str">
            <v>De riesgos en curso de vida colectivo</v>
          </cell>
          <cell r="C1243">
            <v>0</v>
          </cell>
          <cell r="D1243">
            <v>0</v>
          </cell>
          <cell r="E1243">
            <v>1474.49</v>
          </cell>
          <cell r="F1243">
            <v>-1474.49</v>
          </cell>
        </row>
        <row r="1244">
          <cell r="A1244">
            <v>5201030</v>
          </cell>
          <cell r="B1244" t="str">
            <v>De riesgos en curso de vida colectivo</v>
          </cell>
          <cell r="C1244">
            <v>0</v>
          </cell>
          <cell r="D1244">
            <v>0</v>
          </cell>
          <cell r="E1244">
            <v>1474.49</v>
          </cell>
          <cell r="F1244">
            <v>-1474.49</v>
          </cell>
        </row>
        <row r="1245">
          <cell r="A1245">
            <v>520103001</v>
          </cell>
          <cell r="B1245" t="str">
            <v>Seguros directos</v>
          </cell>
          <cell r="C1245">
            <v>0</v>
          </cell>
          <cell r="D1245">
            <v>0</v>
          </cell>
          <cell r="E1245">
            <v>1474.49</v>
          </cell>
          <cell r="F1245">
            <v>-1474.49</v>
          </cell>
        </row>
        <row r="1246">
          <cell r="A1246">
            <v>5203</v>
          </cell>
          <cell r="B1246" t="str">
            <v>PARA RIESGOS EN CURSO DE ACCIDENTES Y ENFERMEDADES</v>
          </cell>
          <cell r="C1246">
            <v>0</v>
          </cell>
          <cell r="D1246">
            <v>0</v>
          </cell>
          <cell r="E1246">
            <v>8794.64</v>
          </cell>
          <cell r="F1246">
            <v>-8794.64</v>
          </cell>
        </row>
        <row r="1247">
          <cell r="A1247">
            <v>520301</v>
          </cell>
          <cell r="B1247" t="str">
            <v>Salud y hospitalización</v>
          </cell>
          <cell r="C1247">
            <v>0</v>
          </cell>
          <cell r="D1247">
            <v>0</v>
          </cell>
          <cell r="E1247">
            <v>8757.2099999999991</v>
          </cell>
          <cell r="F1247">
            <v>-8757.2099999999991</v>
          </cell>
        </row>
        <row r="1248">
          <cell r="A1248">
            <v>5203010</v>
          </cell>
          <cell r="B1248" t="str">
            <v>Salud y hospitalización</v>
          </cell>
          <cell r="C1248">
            <v>0</v>
          </cell>
          <cell r="D1248">
            <v>0</v>
          </cell>
          <cell r="E1248">
            <v>8757.2099999999991</v>
          </cell>
          <cell r="F1248">
            <v>-8757.2099999999991</v>
          </cell>
        </row>
        <row r="1249">
          <cell r="A1249">
            <v>520301001</v>
          </cell>
          <cell r="B1249" t="str">
            <v>Seguros directos</v>
          </cell>
          <cell r="C1249">
            <v>0</v>
          </cell>
          <cell r="D1249">
            <v>0</v>
          </cell>
          <cell r="E1249">
            <v>8757.2099999999991</v>
          </cell>
          <cell r="F1249">
            <v>-8757.2099999999991</v>
          </cell>
        </row>
        <row r="1250">
          <cell r="A1250">
            <v>520302</v>
          </cell>
          <cell r="B1250" t="str">
            <v>Accidentes personales</v>
          </cell>
          <cell r="C1250">
            <v>0</v>
          </cell>
          <cell r="D1250">
            <v>0</v>
          </cell>
          <cell r="E1250">
            <v>37.43</v>
          </cell>
          <cell r="F1250">
            <v>-37.43</v>
          </cell>
        </row>
        <row r="1251">
          <cell r="A1251">
            <v>5203020</v>
          </cell>
          <cell r="B1251" t="str">
            <v>Accidentes personales</v>
          </cell>
          <cell r="C1251">
            <v>0</v>
          </cell>
          <cell r="D1251">
            <v>0</v>
          </cell>
          <cell r="E1251">
            <v>37.43</v>
          </cell>
          <cell r="F1251">
            <v>-37.43</v>
          </cell>
        </row>
        <row r="1252">
          <cell r="A1252">
            <v>520302001</v>
          </cell>
          <cell r="B1252" t="str">
            <v>Seguros directos</v>
          </cell>
          <cell r="C1252">
            <v>0</v>
          </cell>
          <cell r="D1252">
            <v>0</v>
          </cell>
          <cell r="E1252">
            <v>37.43</v>
          </cell>
          <cell r="F1252">
            <v>-37.43</v>
          </cell>
        </row>
        <row r="1253">
          <cell r="A1253">
            <v>5204</v>
          </cell>
          <cell r="B1253" t="str">
            <v>DE RIESGOS EN CURSO DE INCENDIOS Y LINEAS ALIADAS</v>
          </cell>
          <cell r="C1253">
            <v>0</v>
          </cell>
          <cell r="D1253">
            <v>0</v>
          </cell>
          <cell r="E1253">
            <v>414750.92</v>
          </cell>
          <cell r="F1253">
            <v>-414750.92</v>
          </cell>
        </row>
        <row r="1254">
          <cell r="A1254">
            <v>520401</v>
          </cell>
          <cell r="B1254" t="str">
            <v>Incendios</v>
          </cell>
          <cell r="C1254">
            <v>0</v>
          </cell>
          <cell r="D1254">
            <v>0</v>
          </cell>
          <cell r="E1254">
            <v>204290.23</v>
          </cell>
          <cell r="F1254">
            <v>-204290.23</v>
          </cell>
        </row>
        <row r="1255">
          <cell r="A1255">
            <v>5204010</v>
          </cell>
          <cell r="B1255" t="str">
            <v>Incendios</v>
          </cell>
          <cell r="C1255">
            <v>0</v>
          </cell>
          <cell r="D1255">
            <v>0</v>
          </cell>
          <cell r="E1255">
            <v>204290.23</v>
          </cell>
          <cell r="F1255">
            <v>-204290.23</v>
          </cell>
        </row>
        <row r="1256">
          <cell r="A1256">
            <v>520401001</v>
          </cell>
          <cell r="B1256" t="str">
            <v>Seguros directos</v>
          </cell>
          <cell r="C1256">
            <v>0</v>
          </cell>
          <cell r="D1256">
            <v>0</v>
          </cell>
          <cell r="E1256">
            <v>143479.29</v>
          </cell>
          <cell r="F1256">
            <v>-143479.29</v>
          </cell>
        </row>
        <row r="1257">
          <cell r="A1257">
            <v>520401002</v>
          </cell>
          <cell r="B1257" t="str">
            <v>Reaseguros tomados</v>
          </cell>
          <cell r="C1257">
            <v>0</v>
          </cell>
          <cell r="D1257">
            <v>0</v>
          </cell>
          <cell r="E1257">
            <v>60810.94</v>
          </cell>
          <cell r="F1257">
            <v>-60810.94</v>
          </cell>
        </row>
        <row r="1258">
          <cell r="A1258">
            <v>520402</v>
          </cell>
          <cell r="B1258" t="str">
            <v>Líneas aliadas</v>
          </cell>
          <cell r="C1258">
            <v>0</v>
          </cell>
          <cell r="D1258">
            <v>0</v>
          </cell>
          <cell r="E1258">
            <v>210460.69</v>
          </cell>
          <cell r="F1258">
            <v>-210460.69</v>
          </cell>
        </row>
        <row r="1259">
          <cell r="A1259">
            <v>5204020</v>
          </cell>
          <cell r="B1259" t="str">
            <v>Líneas aliadas</v>
          </cell>
          <cell r="C1259">
            <v>0</v>
          </cell>
          <cell r="D1259">
            <v>0</v>
          </cell>
          <cell r="E1259">
            <v>210460.69</v>
          </cell>
          <cell r="F1259">
            <v>-210460.69</v>
          </cell>
        </row>
        <row r="1260">
          <cell r="A1260">
            <v>520402001</v>
          </cell>
          <cell r="B1260" t="str">
            <v>Seguros directos</v>
          </cell>
          <cell r="C1260">
            <v>0</v>
          </cell>
          <cell r="D1260">
            <v>0</v>
          </cell>
          <cell r="E1260">
            <v>149649.74</v>
          </cell>
          <cell r="F1260">
            <v>-149649.74</v>
          </cell>
        </row>
        <row r="1261">
          <cell r="A1261">
            <v>520402002</v>
          </cell>
          <cell r="B1261" t="str">
            <v>Reaseguros tomados</v>
          </cell>
          <cell r="C1261">
            <v>0</v>
          </cell>
          <cell r="D1261">
            <v>0</v>
          </cell>
          <cell r="E1261">
            <v>60810.95</v>
          </cell>
          <cell r="F1261">
            <v>-60810.95</v>
          </cell>
        </row>
        <row r="1262">
          <cell r="A1262">
            <v>5205</v>
          </cell>
          <cell r="B1262" t="str">
            <v>DE RIESGOS EN CURSO DE AUTOMOTORES</v>
          </cell>
          <cell r="C1262">
            <v>0</v>
          </cell>
          <cell r="D1262">
            <v>0</v>
          </cell>
          <cell r="E1262">
            <v>131647.03</v>
          </cell>
          <cell r="F1262">
            <v>-131647.03</v>
          </cell>
        </row>
        <row r="1263">
          <cell r="A1263">
            <v>520501</v>
          </cell>
          <cell r="B1263" t="str">
            <v>Automotores</v>
          </cell>
          <cell r="C1263">
            <v>0</v>
          </cell>
          <cell r="D1263">
            <v>0</v>
          </cell>
          <cell r="E1263">
            <v>131647.03</v>
          </cell>
          <cell r="F1263">
            <v>-131647.03</v>
          </cell>
        </row>
        <row r="1264">
          <cell r="A1264">
            <v>5205010</v>
          </cell>
          <cell r="B1264" t="str">
            <v>Automotores</v>
          </cell>
          <cell r="C1264">
            <v>0</v>
          </cell>
          <cell r="D1264">
            <v>0</v>
          </cell>
          <cell r="E1264">
            <v>131647.03</v>
          </cell>
          <cell r="F1264">
            <v>-131647.03</v>
          </cell>
        </row>
        <row r="1265">
          <cell r="A1265">
            <v>520501001</v>
          </cell>
          <cell r="B1265" t="str">
            <v>Seguros directos</v>
          </cell>
          <cell r="C1265">
            <v>0</v>
          </cell>
          <cell r="D1265">
            <v>0</v>
          </cell>
          <cell r="E1265">
            <v>131647.03</v>
          </cell>
          <cell r="F1265">
            <v>-131647.03</v>
          </cell>
        </row>
        <row r="1266">
          <cell r="A1266">
            <v>5206</v>
          </cell>
          <cell r="B1266" t="str">
            <v>DE RIESGOS EN CURSO-OTROS SEGUROS GENERALES</v>
          </cell>
          <cell r="C1266">
            <v>0</v>
          </cell>
          <cell r="D1266">
            <v>0</v>
          </cell>
          <cell r="E1266">
            <v>192867.48</v>
          </cell>
          <cell r="F1266">
            <v>-192867.48</v>
          </cell>
        </row>
        <row r="1267">
          <cell r="A1267">
            <v>520601</v>
          </cell>
          <cell r="B1267" t="str">
            <v>Rotura de Cristales</v>
          </cell>
          <cell r="C1267">
            <v>0</v>
          </cell>
          <cell r="D1267">
            <v>0</v>
          </cell>
          <cell r="E1267">
            <v>75.52</v>
          </cell>
          <cell r="F1267">
            <v>-75.52</v>
          </cell>
        </row>
        <row r="1268">
          <cell r="A1268">
            <v>5206010</v>
          </cell>
          <cell r="B1268" t="str">
            <v>Rotura de Cristales</v>
          </cell>
          <cell r="C1268">
            <v>0</v>
          </cell>
          <cell r="D1268">
            <v>0</v>
          </cell>
          <cell r="E1268">
            <v>75.52</v>
          </cell>
          <cell r="F1268">
            <v>-75.52</v>
          </cell>
        </row>
        <row r="1269">
          <cell r="A1269">
            <v>520601001</v>
          </cell>
          <cell r="B1269" t="str">
            <v>Seguros directos</v>
          </cell>
          <cell r="C1269">
            <v>0</v>
          </cell>
          <cell r="D1269">
            <v>0</v>
          </cell>
          <cell r="E1269">
            <v>75.52</v>
          </cell>
          <cell r="F1269">
            <v>-75.52</v>
          </cell>
        </row>
        <row r="1270">
          <cell r="A1270">
            <v>520602</v>
          </cell>
          <cell r="B1270" t="str">
            <v>Transporte marítimo</v>
          </cell>
          <cell r="C1270">
            <v>0</v>
          </cell>
          <cell r="D1270">
            <v>0</v>
          </cell>
          <cell r="E1270">
            <v>2404.33</v>
          </cell>
          <cell r="F1270">
            <v>-2404.33</v>
          </cell>
        </row>
        <row r="1271">
          <cell r="A1271">
            <v>5206020</v>
          </cell>
          <cell r="B1271" t="str">
            <v>Transporte marítimo</v>
          </cell>
          <cell r="C1271">
            <v>0</v>
          </cell>
          <cell r="D1271">
            <v>0</v>
          </cell>
          <cell r="E1271">
            <v>2404.33</v>
          </cell>
          <cell r="F1271">
            <v>-2404.33</v>
          </cell>
        </row>
        <row r="1272">
          <cell r="A1272">
            <v>520602001</v>
          </cell>
          <cell r="B1272" t="str">
            <v>Seguros directos</v>
          </cell>
          <cell r="C1272">
            <v>0</v>
          </cell>
          <cell r="D1272">
            <v>0</v>
          </cell>
          <cell r="E1272">
            <v>2369.86</v>
          </cell>
          <cell r="F1272">
            <v>-2369.86</v>
          </cell>
        </row>
        <row r="1273">
          <cell r="A1273">
            <v>520602002</v>
          </cell>
          <cell r="B1273" t="str">
            <v>Reaseguros tomados</v>
          </cell>
          <cell r="C1273">
            <v>0</v>
          </cell>
          <cell r="D1273">
            <v>0</v>
          </cell>
          <cell r="E1273">
            <v>34.47</v>
          </cell>
          <cell r="F1273">
            <v>-34.47</v>
          </cell>
        </row>
        <row r="1274">
          <cell r="A1274">
            <v>520603</v>
          </cell>
          <cell r="B1274" t="str">
            <v>Transporte aéreo</v>
          </cell>
          <cell r="C1274">
            <v>0</v>
          </cell>
          <cell r="D1274">
            <v>0</v>
          </cell>
          <cell r="E1274">
            <v>183.66</v>
          </cell>
          <cell r="F1274">
            <v>-183.66</v>
          </cell>
        </row>
        <row r="1275">
          <cell r="A1275">
            <v>5206030</v>
          </cell>
          <cell r="B1275" t="str">
            <v>Transporte aéreo</v>
          </cell>
          <cell r="C1275">
            <v>0</v>
          </cell>
          <cell r="D1275">
            <v>0</v>
          </cell>
          <cell r="E1275">
            <v>183.66</v>
          </cell>
          <cell r="F1275">
            <v>-183.66</v>
          </cell>
        </row>
        <row r="1276">
          <cell r="A1276">
            <v>520603001</v>
          </cell>
          <cell r="B1276" t="str">
            <v>Seguros directos</v>
          </cell>
          <cell r="C1276">
            <v>0</v>
          </cell>
          <cell r="D1276">
            <v>0</v>
          </cell>
          <cell r="E1276">
            <v>183.66</v>
          </cell>
          <cell r="F1276">
            <v>-183.66</v>
          </cell>
        </row>
        <row r="1277">
          <cell r="A1277">
            <v>520604</v>
          </cell>
          <cell r="B1277" t="str">
            <v>Transporte terrestre</v>
          </cell>
          <cell r="C1277">
            <v>0</v>
          </cell>
          <cell r="D1277">
            <v>0</v>
          </cell>
          <cell r="E1277">
            <v>6223.18</v>
          </cell>
          <cell r="F1277">
            <v>-6223.18</v>
          </cell>
        </row>
        <row r="1278">
          <cell r="A1278">
            <v>5206040</v>
          </cell>
          <cell r="B1278" t="str">
            <v>Transporte terrestre</v>
          </cell>
          <cell r="C1278">
            <v>0</v>
          </cell>
          <cell r="D1278">
            <v>0</v>
          </cell>
          <cell r="E1278">
            <v>6223.18</v>
          </cell>
          <cell r="F1278">
            <v>-6223.18</v>
          </cell>
        </row>
        <row r="1279">
          <cell r="A1279">
            <v>520604001</v>
          </cell>
          <cell r="B1279" t="str">
            <v>Seguros directos</v>
          </cell>
          <cell r="C1279">
            <v>0</v>
          </cell>
          <cell r="D1279">
            <v>0</v>
          </cell>
          <cell r="E1279">
            <v>6223.18</v>
          </cell>
          <cell r="F1279">
            <v>-6223.18</v>
          </cell>
        </row>
        <row r="1280">
          <cell r="A1280">
            <v>520605</v>
          </cell>
          <cell r="B1280" t="str">
            <v>Marítimos casco</v>
          </cell>
          <cell r="C1280">
            <v>0</v>
          </cell>
          <cell r="D1280">
            <v>0</v>
          </cell>
          <cell r="E1280">
            <v>1895.96</v>
          </cell>
          <cell r="F1280">
            <v>-1895.96</v>
          </cell>
        </row>
        <row r="1281">
          <cell r="A1281">
            <v>5206050</v>
          </cell>
          <cell r="B1281" t="str">
            <v>Marítimos casco</v>
          </cell>
          <cell r="C1281">
            <v>0</v>
          </cell>
          <cell r="D1281">
            <v>0</v>
          </cell>
          <cell r="E1281">
            <v>1895.96</v>
          </cell>
          <cell r="F1281">
            <v>-1895.96</v>
          </cell>
        </row>
        <row r="1282">
          <cell r="A1282">
            <v>520605001</v>
          </cell>
          <cell r="B1282" t="str">
            <v>Seguros directos</v>
          </cell>
          <cell r="C1282">
            <v>0</v>
          </cell>
          <cell r="D1282">
            <v>0</v>
          </cell>
          <cell r="E1282">
            <v>1895.96</v>
          </cell>
          <cell r="F1282">
            <v>-1895.96</v>
          </cell>
        </row>
        <row r="1283">
          <cell r="A1283">
            <v>520606</v>
          </cell>
          <cell r="B1283" t="str">
            <v>Aviación</v>
          </cell>
          <cell r="C1283">
            <v>0</v>
          </cell>
          <cell r="D1283">
            <v>0</v>
          </cell>
          <cell r="E1283">
            <v>13864.36</v>
          </cell>
          <cell r="F1283">
            <v>-13864.36</v>
          </cell>
        </row>
        <row r="1284">
          <cell r="A1284">
            <v>5206060</v>
          </cell>
          <cell r="B1284" t="str">
            <v>Aviación</v>
          </cell>
          <cell r="C1284">
            <v>0</v>
          </cell>
          <cell r="D1284">
            <v>0</v>
          </cell>
          <cell r="E1284">
            <v>13864.36</v>
          </cell>
          <cell r="F1284">
            <v>-13864.36</v>
          </cell>
        </row>
        <row r="1285">
          <cell r="A1285">
            <v>520606001</v>
          </cell>
          <cell r="B1285" t="str">
            <v>Seguros directos</v>
          </cell>
          <cell r="C1285">
            <v>0</v>
          </cell>
          <cell r="D1285">
            <v>0</v>
          </cell>
          <cell r="E1285">
            <v>13864.36</v>
          </cell>
          <cell r="F1285">
            <v>-13864.36</v>
          </cell>
        </row>
        <row r="1286">
          <cell r="A1286">
            <v>520607</v>
          </cell>
          <cell r="B1286" t="str">
            <v>Robo y hurto</v>
          </cell>
          <cell r="C1286">
            <v>0</v>
          </cell>
          <cell r="D1286">
            <v>0</v>
          </cell>
          <cell r="E1286">
            <v>5266.98</v>
          </cell>
          <cell r="F1286">
            <v>-5266.98</v>
          </cell>
        </row>
        <row r="1287">
          <cell r="A1287">
            <v>5206070</v>
          </cell>
          <cell r="B1287" t="str">
            <v>Robo y hurto</v>
          </cell>
          <cell r="C1287">
            <v>0</v>
          </cell>
          <cell r="D1287">
            <v>0</v>
          </cell>
          <cell r="E1287">
            <v>5266.98</v>
          </cell>
          <cell r="F1287">
            <v>-5266.98</v>
          </cell>
        </row>
        <row r="1288">
          <cell r="A1288">
            <v>520607001</v>
          </cell>
          <cell r="B1288" t="str">
            <v>Seguros directos</v>
          </cell>
          <cell r="C1288">
            <v>0</v>
          </cell>
          <cell r="D1288">
            <v>0</v>
          </cell>
          <cell r="E1288">
            <v>5266.98</v>
          </cell>
          <cell r="F1288">
            <v>-5266.98</v>
          </cell>
        </row>
        <row r="1289">
          <cell r="A1289">
            <v>520608</v>
          </cell>
          <cell r="B1289" t="str">
            <v>Fidelidad</v>
          </cell>
          <cell r="C1289">
            <v>0</v>
          </cell>
          <cell r="D1289">
            <v>0</v>
          </cell>
          <cell r="E1289">
            <v>4598.3599999999997</v>
          </cell>
          <cell r="F1289">
            <v>-4598.3599999999997</v>
          </cell>
        </row>
        <row r="1290">
          <cell r="A1290">
            <v>5206080</v>
          </cell>
          <cell r="B1290" t="str">
            <v>Fidelidad</v>
          </cell>
          <cell r="C1290">
            <v>0</v>
          </cell>
          <cell r="D1290">
            <v>0</v>
          </cell>
          <cell r="E1290">
            <v>4598.3599999999997</v>
          </cell>
          <cell r="F1290">
            <v>-4598.3599999999997</v>
          </cell>
        </row>
        <row r="1291">
          <cell r="A1291">
            <v>520608001</v>
          </cell>
          <cell r="B1291" t="str">
            <v>Seguros directos</v>
          </cell>
          <cell r="C1291">
            <v>0</v>
          </cell>
          <cell r="D1291">
            <v>0</v>
          </cell>
          <cell r="E1291">
            <v>4598.3599999999997</v>
          </cell>
          <cell r="F1291">
            <v>-4598.3599999999997</v>
          </cell>
        </row>
        <row r="1292">
          <cell r="A1292">
            <v>520609</v>
          </cell>
          <cell r="B1292" t="str">
            <v>Seguros de bancos</v>
          </cell>
          <cell r="C1292">
            <v>0</v>
          </cell>
          <cell r="D1292">
            <v>0</v>
          </cell>
          <cell r="E1292">
            <v>3173.33</v>
          </cell>
          <cell r="F1292">
            <v>-3173.33</v>
          </cell>
        </row>
        <row r="1293">
          <cell r="A1293">
            <v>5206090</v>
          </cell>
          <cell r="B1293" t="str">
            <v>Seguro de bancos</v>
          </cell>
          <cell r="C1293">
            <v>0</v>
          </cell>
          <cell r="D1293">
            <v>0</v>
          </cell>
          <cell r="E1293">
            <v>3173.33</v>
          </cell>
          <cell r="F1293">
            <v>-3173.33</v>
          </cell>
        </row>
        <row r="1294">
          <cell r="A1294">
            <v>520609001</v>
          </cell>
          <cell r="B1294" t="str">
            <v>Seguros directos</v>
          </cell>
          <cell r="C1294">
            <v>0</v>
          </cell>
          <cell r="D1294">
            <v>0</v>
          </cell>
          <cell r="E1294">
            <v>3173.33</v>
          </cell>
          <cell r="F1294">
            <v>-3173.33</v>
          </cell>
        </row>
        <row r="1295">
          <cell r="A1295">
            <v>520610</v>
          </cell>
          <cell r="B1295" t="str">
            <v>Todo riesgo para contratistas</v>
          </cell>
          <cell r="C1295">
            <v>0</v>
          </cell>
          <cell r="D1295">
            <v>0</v>
          </cell>
          <cell r="E1295">
            <v>40453.620000000003</v>
          </cell>
          <cell r="F1295">
            <v>-40453.620000000003</v>
          </cell>
        </row>
        <row r="1296">
          <cell r="A1296">
            <v>5206100</v>
          </cell>
          <cell r="B1296" t="str">
            <v>Todo riesgo para contratista</v>
          </cell>
          <cell r="C1296">
            <v>0</v>
          </cell>
          <cell r="D1296">
            <v>0</v>
          </cell>
          <cell r="E1296">
            <v>40453.620000000003</v>
          </cell>
          <cell r="F1296">
            <v>-40453.620000000003</v>
          </cell>
        </row>
        <row r="1297">
          <cell r="A1297">
            <v>520610001</v>
          </cell>
          <cell r="B1297" t="str">
            <v>Seguros directos</v>
          </cell>
          <cell r="C1297">
            <v>0</v>
          </cell>
          <cell r="D1297">
            <v>0</v>
          </cell>
          <cell r="E1297">
            <v>40453.620000000003</v>
          </cell>
          <cell r="F1297">
            <v>-40453.620000000003</v>
          </cell>
        </row>
        <row r="1298">
          <cell r="A1298">
            <v>520611</v>
          </cell>
          <cell r="B1298" t="str">
            <v>Todo riesgo equipo para contratistas</v>
          </cell>
          <cell r="C1298">
            <v>0</v>
          </cell>
          <cell r="D1298">
            <v>0</v>
          </cell>
          <cell r="E1298">
            <v>25606.05</v>
          </cell>
          <cell r="F1298">
            <v>-25606.05</v>
          </cell>
        </row>
        <row r="1299">
          <cell r="A1299">
            <v>5206110</v>
          </cell>
          <cell r="B1299" t="str">
            <v>Todo riesgo equipo para contratistas</v>
          </cell>
          <cell r="C1299">
            <v>0</v>
          </cell>
          <cell r="D1299">
            <v>0</v>
          </cell>
          <cell r="E1299">
            <v>25606.05</v>
          </cell>
          <cell r="F1299">
            <v>-25606.05</v>
          </cell>
        </row>
        <row r="1300">
          <cell r="A1300">
            <v>520611001</v>
          </cell>
          <cell r="B1300" t="str">
            <v>Seguros directos</v>
          </cell>
          <cell r="C1300">
            <v>0</v>
          </cell>
          <cell r="D1300">
            <v>0</v>
          </cell>
          <cell r="E1300">
            <v>25606.05</v>
          </cell>
          <cell r="F1300">
            <v>-25606.05</v>
          </cell>
        </row>
        <row r="1301">
          <cell r="A1301">
            <v>520612</v>
          </cell>
          <cell r="B1301" t="str">
            <v>Rotura de maquinaria</v>
          </cell>
          <cell r="C1301">
            <v>0</v>
          </cell>
          <cell r="D1301">
            <v>0</v>
          </cell>
          <cell r="E1301">
            <v>688.21</v>
          </cell>
          <cell r="F1301">
            <v>-688.21</v>
          </cell>
        </row>
        <row r="1302">
          <cell r="A1302">
            <v>5206120</v>
          </cell>
          <cell r="B1302" t="str">
            <v>Rotura de maquinaria</v>
          </cell>
          <cell r="C1302">
            <v>0</v>
          </cell>
          <cell r="D1302">
            <v>0</v>
          </cell>
          <cell r="E1302">
            <v>688.21</v>
          </cell>
          <cell r="F1302">
            <v>-688.21</v>
          </cell>
        </row>
        <row r="1303">
          <cell r="A1303">
            <v>520612001</v>
          </cell>
          <cell r="B1303" t="str">
            <v>Seguros directos</v>
          </cell>
          <cell r="C1303">
            <v>0</v>
          </cell>
          <cell r="D1303">
            <v>0</v>
          </cell>
          <cell r="E1303">
            <v>688.21</v>
          </cell>
          <cell r="F1303">
            <v>-688.21</v>
          </cell>
        </row>
        <row r="1304">
          <cell r="A1304">
            <v>520614</v>
          </cell>
          <cell r="B1304" t="str">
            <v>Todo riesgo equipo electrónico</v>
          </cell>
          <cell r="C1304">
            <v>0</v>
          </cell>
          <cell r="D1304">
            <v>0</v>
          </cell>
          <cell r="E1304">
            <v>7966.11</v>
          </cell>
          <cell r="F1304">
            <v>-7966.11</v>
          </cell>
        </row>
        <row r="1305">
          <cell r="A1305">
            <v>5206140</v>
          </cell>
          <cell r="B1305" t="str">
            <v>Todo riesgo equipo electrónico</v>
          </cell>
          <cell r="C1305">
            <v>0</v>
          </cell>
          <cell r="D1305">
            <v>0</v>
          </cell>
          <cell r="E1305">
            <v>7966.11</v>
          </cell>
          <cell r="F1305">
            <v>-7966.11</v>
          </cell>
        </row>
        <row r="1306">
          <cell r="A1306">
            <v>520614001</v>
          </cell>
          <cell r="B1306" t="str">
            <v>Seguros directos</v>
          </cell>
          <cell r="C1306">
            <v>0</v>
          </cell>
          <cell r="D1306">
            <v>0</v>
          </cell>
          <cell r="E1306">
            <v>7966.11</v>
          </cell>
          <cell r="F1306">
            <v>-7966.11</v>
          </cell>
        </row>
        <row r="1307">
          <cell r="A1307">
            <v>520615</v>
          </cell>
          <cell r="B1307" t="str">
            <v>Calderos</v>
          </cell>
          <cell r="C1307">
            <v>0</v>
          </cell>
          <cell r="D1307">
            <v>0</v>
          </cell>
          <cell r="E1307">
            <v>211.32</v>
          </cell>
          <cell r="F1307">
            <v>-211.32</v>
          </cell>
        </row>
        <row r="1308">
          <cell r="A1308">
            <v>5206150</v>
          </cell>
          <cell r="B1308" t="str">
            <v>Calderos</v>
          </cell>
          <cell r="C1308">
            <v>0</v>
          </cell>
          <cell r="D1308">
            <v>0</v>
          </cell>
          <cell r="E1308">
            <v>211.32</v>
          </cell>
          <cell r="F1308">
            <v>-211.32</v>
          </cell>
        </row>
        <row r="1309">
          <cell r="A1309">
            <v>520615001</v>
          </cell>
          <cell r="B1309" t="str">
            <v>Seguros directos</v>
          </cell>
          <cell r="C1309">
            <v>0</v>
          </cell>
          <cell r="D1309">
            <v>0</v>
          </cell>
          <cell r="E1309">
            <v>211.32</v>
          </cell>
          <cell r="F1309">
            <v>-211.32</v>
          </cell>
        </row>
        <row r="1310">
          <cell r="A1310">
            <v>520616</v>
          </cell>
          <cell r="B1310" t="str">
            <v>Lucro cesante por interrupción de negocio</v>
          </cell>
          <cell r="C1310">
            <v>0</v>
          </cell>
          <cell r="D1310">
            <v>0</v>
          </cell>
          <cell r="E1310">
            <v>16758.46</v>
          </cell>
          <cell r="F1310">
            <v>-16758.46</v>
          </cell>
        </row>
        <row r="1311">
          <cell r="A1311">
            <v>5206160</v>
          </cell>
          <cell r="B1311" t="str">
            <v>Lucro cesante por interrupción de negocios</v>
          </cell>
          <cell r="C1311">
            <v>0</v>
          </cell>
          <cell r="D1311">
            <v>0</v>
          </cell>
          <cell r="E1311">
            <v>16758.46</v>
          </cell>
          <cell r="F1311">
            <v>-16758.46</v>
          </cell>
        </row>
        <row r="1312">
          <cell r="A1312">
            <v>520616001</v>
          </cell>
          <cell r="B1312" t="str">
            <v>Seguros directos</v>
          </cell>
          <cell r="C1312">
            <v>0</v>
          </cell>
          <cell r="D1312">
            <v>0</v>
          </cell>
          <cell r="E1312">
            <v>16758.46</v>
          </cell>
          <cell r="F1312">
            <v>-16758.46</v>
          </cell>
        </row>
        <row r="1313">
          <cell r="A1313">
            <v>520618</v>
          </cell>
          <cell r="B1313" t="str">
            <v>Responsabilidad civil</v>
          </cell>
          <cell r="C1313">
            <v>0</v>
          </cell>
          <cell r="D1313">
            <v>0</v>
          </cell>
          <cell r="E1313">
            <v>40634.79</v>
          </cell>
          <cell r="F1313">
            <v>-40634.79</v>
          </cell>
        </row>
        <row r="1314">
          <cell r="A1314">
            <v>5206180</v>
          </cell>
          <cell r="B1314" t="str">
            <v>Responsabilidad civil</v>
          </cell>
          <cell r="C1314">
            <v>0</v>
          </cell>
          <cell r="D1314">
            <v>0</v>
          </cell>
          <cell r="E1314">
            <v>40634.79</v>
          </cell>
          <cell r="F1314">
            <v>-40634.79</v>
          </cell>
        </row>
        <row r="1315">
          <cell r="A1315">
            <v>520618001</v>
          </cell>
          <cell r="B1315" t="str">
            <v>Seguros directos</v>
          </cell>
          <cell r="C1315">
            <v>0</v>
          </cell>
          <cell r="D1315">
            <v>0</v>
          </cell>
          <cell r="E1315">
            <v>40338.74</v>
          </cell>
          <cell r="F1315">
            <v>-40338.74</v>
          </cell>
        </row>
        <row r="1316">
          <cell r="A1316">
            <v>520618002</v>
          </cell>
          <cell r="B1316" t="str">
            <v>Reaseguros tomados</v>
          </cell>
          <cell r="C1316">
            <v>0</v>
          </cell>
          <cell r="D1316">
            <v>0</v>
          </cell>
          <cell r="E1316">
            <v>296.05</v>
          </cell>
          <cell r="F1316">
            <v>-296.05</v>
          </cell>
        </row>
        <row r="1317">
          <cell r="A1317">
            <v>520622</v>
          </cell>
          <cell r="B1317" t="str">
            <v>Domiciliario</v>
          </cell>
          <cell r="C1317">
            <v>0</v>
          </cell>
          <cell r="D1317">
            <v>0</v>
          </cell>
          <cell r="E1317">
            <v>6015.53</v>
          </cell>
          <cell r="F1317">
            <v>-6015.53</v>
          </cell>
        </row>
        <row r="1318">
          <cell r="A1318">
            <v>5206220</v>
          </cell>
          <cell r="B1318" t="str">
            <v>Domiciliario</v>
          </cell>
          <cell r="C1318">
            <v>0</v>
          </cell>
          <cell r="D1318">
            <v>0</v>
          </cell>
          <cell r="E1318">
            <v>6015.53</v>
          </cell>
          <cell r="F1318">
            <v>-6015.53</v>
          </cell>
        </row>
        <row r="1319">
          <cell r="A1319">
            <v>520622001</v>
          </cell>
          <cell r="B1319" t="str">
            <v>Seguros directos</v>
          </cell>
          <cell r="C1319">
            <v>0</v>
          </cell>
          <cell r="D1319">
            <v>0</v>
          </cell>
          <cell r="E1319">
            <v>6015.53</v>
          </cell>
          <cell r="F1319">
            <v>-6015.53</v>
          </cell>
        </row>
        <row r="1320">
          <cell r="A1320">
            <v>520623</v>
          </cell>
          <cell r="B1320" t="str">
            <v>Crédito interno</v>
          </cell>
          <cell r="C1320">
            <v>0</v>
          </cell>
          <cell r="D1320">
            <v>0</v>
          </cell>
          <cell r="E1320">
            <v>822.98</v>
          </cell>
          <cell r="F1320">
            <v>-822.98</v>
          </cell>
        </row>
        <row r="1321">
          <cell r="A1321">
            <v>5206230</v>
          </cell>
          <cell r="B1321" t="str">
            <v>Crédito interno</v>
          </cell>
          <cell r="C1321">
            <v>0</v>
          </cell>
          <cell r="D1321">
            <v>0</v>
          </cell>
          <cell r="E1321">
            <v>822.98</v>
          </cell>
          <cell r="F1321">
            <v>-822.98</v>
          </cell>
        </row>
        <row r="1322">
          <cell r="A1322">
            <v>520623001</v>
          </cell>
          <cell r="B1322" t="str">
            <v>Seguros directos</v>
          </cell>
          <cell r="C1322">
            <v>0</v>
          </cell>
          <cell r="D1322">
            <v>0</v>
          </cell>
          <cell r="E1322">
            <v>822.98</v>
          </cell>
          <cell r="F1322">
            <v>-822.98</v>
          </cell>
        </row>
        <row r="1323">
          <cell r="A1323">
            <v>520625</v>
          </cell>
          <cell r="B1323" t="str">
            <v>MISCELANEOS</v>
          </cell>
          <cell r="C1323">
            <v>0</v>
          </cell>
          <cell r="D1323">
            <v>0</v>
          </cell>
          <cell r="E1323">
            <v>16024.73</v>
          </cell>
          <cell r="F1323">
            <v>-16024.73</v>
          </cell>
        </row>
        <row r="1324">
          <cell r="A1324">
            <v>5206250</v>
          </cell>
          <cell r="B1324" t="str">
            <v>Miscelaneos</v>
          </cell>
          <cell r="C1324">
            <v>0</v>
          </cell>
          <cell r="D1324">
            <v>0</v>
          </cell>
          <cell r="E1324">
            <v>16024.73</v>
          </cell>
          <cell r="F1324">
            <v>-16024.73</v>
          </cell>
        </row>
        <row r="1325">
          <cell r="A1325">
            <v>520625001</v>
          </cell>
          <cell r="B1325" t="str">
            <v>Seguros directos</v>
          </cell>
          <cell r="C1325">
            <v>0</v>
          </cell>
          <cell r="D1325">
            <v>0</v>
          </cell>
          <cell r="E1325">
            <v>16024.73</v>
          </cell>
          <cell r="F1325">
            <v>-16024.73</v>
          </cell>
        </row>
        <row r="1326">
          <cell r="A1326">
            <v>5207</v>
          </cell>
          <cell r="B1326" t="str">
            <v>DE RIESGOS EN CURSO DE FIANZAS</v>
          </cell>
          <cell r="C1326">
            <v>0</v>
          </cell>
          <cell r="D1326">
            <v>0</v>
          </cell>
          <cell r="E1326">
            <v>701765.8</v>
          </cell>
          <cell r="F1326">
            <v>-701765.8</v>
          </cell>
        </row>
        <row r="1327">
          <cell r="A1327">
            <v>520702</v>
          </cell>
          <cell r="B1327" t="str">
            <v>Garantía</v>
          </cell>
          <cell r="C1327">
            <v>0</v>
          </cell>
          <cell r="D1327">
            <v>0</v>
          </cell>
          <cell r="E1327">
            <v>701765.8</v>
          </cell>
          <cell r="F1327">
            <v>-701765.8</v>
          </cell>
        </row>
        <row r="1328">
          <cell r="A1328">
            <v>5207020</v>
          </cell>
          <cell r="B1328" t="str">
            <v>Garantía</v>
          </cell>
          <cell r="C1328">
            <v>0</v>
          </cell>
          <cell r="D1328">
            <v>0</v>
          </cell>
          <cell r="E1328">
            <v>701765.8</v>
          </cell>
          <cell r="F1328">
            <v>-701765.8</v>
          </cell>
        </row>
        <row r="1329">
          <cell r="A1329">
            <v>520702001</v>
          </cell>
          <cell r="B1329" t="str">
            <v>Fianzas directas</v>
          </cell>
          <cell r="C1329">
            <v>0</v>
          </cell>
          <cell r="D1329">
            <v>0</v>
          </cell>
          <cell r="E1329">
            <v>700126.9</v>
          </cell>
          <cell r="F1329">
            <v>-700126.9</v>
          </cell>
        </row>
        <row r="1330">
          <cell r="A1330">
            <v>520702002</v>
          </cell>
          <cell r="B1330" t="str">
            <v>Reafianzamiento tomado</v>
          </cell>
          <cell r="C1330">
            <v>0</v>
          </cell>
          <cell r="D1330">
            <v>0</v>
          </cell>
          <cell r="E1330">
            <v>1638.9</v>
          </cell>
          <cell r="F1330">
            <v>-1638.9</v>
          </cell>
        </row>
        <row r="1331">
          <cell r="A1331">
            <v>5208</v>
          </cell>
          <cell r="B1331" t="str">
            <v>DE PREVISION Y CONTINGENCIAL DE FIANZAS</v>
          </cell>
          <cell r="C1331">
            <v>0</v>
          </cell>
          <cell r="D1331">
            <v>0</v>
          </cell>
          <cell r="E1331">
            <v>0.01</v>
          </cell>
          <cell r="F1331">
            <v>-0.01</v>
          </cell>
        </row>
        <row r="1332">
          <cell r="A1332">
            <v>520801</v>
          </cell>
          <cell r="B1332" t="str">
            <v>Rva de previsión para riesgo contingencial de terremotos</v>
          </cell>
          <cell r="C1332">
            <v>0</v>
          </cell>
          <cell r="D1332">
            <v>0</v>
          </cell>
          <cell r="E1332">
            <v>0.01</v>
          </cell>
          <cell r="F1332">
            <v>-0.01</v>
          </cell>
        </row>
        <row r="1333">
          <cell r="A1333">
            <v>5208010</v>
          </cell>
          <cell r="B1333" t="str">
            <v>Rva de previsión para riesgo contingencial de terremotos</v>
          </cell>
          <cell r="C1333">
            <v>0</v>
          </cell>
          <cell r="D1333">
            <v>0</v>
          </cell>
          <cell r="E1333">
            <v>0.01</v>
          </cell>
          <cell r="F1333">
            <v>-0.01</v>
          </cell>
        </row>
        <row r="1334">
          <cell r="A1334">
            <v>5209</v>
          </cell>
          <cell r="B1334" t="str">
            <v>RECLAMOS EN TRAMITE</v>
          </cell>
          <cell r="C1334">
            <v>0</v>
          </cell>
          <cell r="D1334">
            <v>0</v>
          </cell>
          <cell r="E1334">
            <v>204992.55</v>
          </cell>
          <cell r="F1334">
            <v>-204992.55</v>
          </cell>
        </row>
        <row r="1335">
          <cell r="A1335">
            <v>520904</v>
          </cell>
          <cell r="B1335" t="str">
            <v>INCENDIO Y LINEAS ALIADAS</v>
          </cell>
          <cell r="C1335">
            <v>0</v>
          </cell>
          <cell r="D1335">
            <v>0</v>
          </cell>
          <cell r="E1335">
            <v>51754.9</v>
          </cell>
          <cell r="F1335">
            <v>-51754.9</v>
          </cell>
        </row>
        <row r="1336">
          <cell r="A1336">
            <v>5209040</v>
          </cell>
          <cell r="B1336" t="str">
            <v>DE SEGUROS DE INCENDIOS</v>
          </cell>
          <cell r="C1336">
            <v>0</v>
          </cell>
          <cell r="D1336">
            <v>0</v>
          </cell>
          <cell r="E1336">
            <v>51754.9</v>
          </cell>
          <cell r="F1336">
            <v>-51754.9</v>
          </cell>
        </row>
        <row r="1337">
          <cell r="A1337">
            <v>520904001</v>
          </cell>
          <cell r="B1337" t="str">
            <v>Incendio y lineas aliadas</v>
          </cell>
          <cell r="C1337">
            <v>0</v>
          </cell>
          <cell r="D1337">
            <v>0</v>
          </cell>
          <cell r="E1337">
            <v>51754.9</v>
          </cell>
          <cell r="F1337">
            <v>-51754.9</v>
          </cell>
        </row>
        <row r="1338">
          <cell r="A1338">
            <v>520905</v>
          </cell>
          <cell r="B1338" t="str">
            <v>AUTOMOTORES</v>
          </cell>
          <cell r="C1338">
            <v>0</v>
          </cell>
          <cell r="D1338">
            <v>0</v>
          </cell>
          <cell r="E1338">
            <v>1663.66</v>
          </cell>
          <cell r="F1338">
            <v>-1663.66</v>
          </cell>
        </row>
        <row r="1339">
          <cell r="A1339">
            <v>5209050</v>
          </cell>
          <cell r="B1339" t="str">
            <v>Automotores</v>
          </cell>
          <cell r="C1339">
            <v>0</v>
          </cell>
          <cell r="D1339">
            <v>0</v>
          </cell>
          <cell r="E1339">
            <v>1663.66</v>
          </cell>
          <cell r="F1339">
            <v>-1663.66</v>
          </cell>
        </row>
        <row r="1340">
          <cell r="A1340">
            <v>520905001</v>
          </cell>
          <cell r="B1340" t="str">
            <v>Automotores</v>
          </cell>
          <cell r="C1340">
            <v>0</v>
          </cell>
          <cell r="D1340">
            <v>0</v>
          </cell>
          <cell r="E1340">
            <v>1663.66</v>
          </cell>
          <cell r="F1340">
            <v>-1663.66</v>
          </cell>
        </row>
        <row r="1341">
          <cell r="A1341">
            <v>520906</v>
          </cell>
          <cell r="B1341" t="str">
            <v>DE OTROS SEGUROS GENERALES</v>
          </cell>
          <cell r="C1341">
            <v>0</v>
          </cell>
          <cell r="D1341">
            <v>0</v>
          </cell>
          <cell r="E1341">
            <v>7277.25</v>
          </cell>
          <cell r="F1341">
            <v>-7277.25</v>
          </cell>
        </row>
        <row r="1342">
          <cell r="A1342">
            <v>5209060</v>
          </cell>
          <cell r="B1342" t="str">
            <v>DE OTROS SEGUROS GENERALES</v>
          </cell>
          <cell r="C1342">
            <v>0</v>
          </cell>
          <cell r="D1342">
            <v>0</v>
          </cell>
          <cell r="E1342">
            <v>7277.25</v>
          </cell>
          <cell r="F1342">
            <v>-7277.25</v>
          </cell>
        </row>
        <row r="1343">
          <cell r="A1343">
            <v>520906008</v>
          </cell>
          <cell r="B1343" t="str">
            <v>Fidelidad</v>
          </cell>
          <cell r="C1343">
            <v>0</v>
          </cell>
          <cell r="D1343">
            <v>0</v>
          </cell>
          <cell r="E1343">
            <v>4092.25</v>
          </cell>
          <cell r="F1343">
            <v>-4092.25</v>
          </cell>
        </row>
        <row r="1344">
          <cell r="A1344">
            <v>520906022</v>
          </cell>
          <cell r="B1344" t="str">
            <v>Domiciliarios</v>
          </cell>
          <cell r="C1344">
            <v>0</v>
          </cell>
          <cell r="D1344">
            <v>0</v>
          </cell>
          <cell r="E1344">
            <v>3185</v>
          </cell>
          <cell r="F1344">
            <v>-3185</v>
          </cell>
        </row>
        <row r="1345">
          <cell r="A1345">
            <v>520907</v>
          </cell>
          <cell r="B1345" t="str">
            <v>FIANZA</v>
          </cell>
          <cell r="C1345">
            <v>0</v>
          </cell>
          <cell r="D1345">
            <v>0</v>
          </cell>
          <cell r="E1345">
            <v>144296.74</v>
          </cell>
          <cell r="F1345">
            <v>-144296.74</v>
          </cell>
        </row>
        <row r="1346">
          <cell r="A1346">
            <v>5209070</v>
          </cell>
          <cell r="B1346" t="str">
            <v>FIANZAS</v>
          </cell>
          <cell r="C1346">
            <v>0</v>
          </cell>
          <cell r="D1346">
            <v>0</v>
          </cell>
          <cell r="E1346">
            <v>144296.74</v>
          </cell>
          <cell r="F1346">
            <v>-144296.74</v>
          </cell>
        </row>
        <row r="1347">
          <cell r="A1347">
            <v>520907002</v>
          </cell>
          <cell r="B1347" t="str">
            <v>Garantía</v>
          </cell>
          <cell r="C1347">
            <v>0</v>
          </cell>
          <cell r="D1347">
            <v>0</v>
          </cell>
          <cell r="E1347">
            <v>144296.74</v>
          </cell>
          <cell r="F1347">
            <v>-144296.74</v>
          </cell>
        </row>
        <row r="1348">
          <cell r="A1348">
            <v>55</v>
          </cell>
          <cell r="B1348" t="str">
            <v>REEMBOLSO DE GASTOS POR CESIONES DE SEGUROS Y FIANZAS</v>
          </cell>
          <cell r="C1348">
            <v>0</v>
          </cell>
          <cell r="D1348">
            <v>263714.73</v>
          </cell>
          <cell r="E1348">
            <v>1655826.44</v>
          </cell>
          <cell r="F1348">
            <v>-1392111.71</v>
          </cell>
        </row>
        <row r="1349">
          <cell r="A1349">
            <v>5507</v>
          </cell>
          <cell r="B1349" t="str">
            <v>DE FIANZAS</v>
          </cell>
          <cell r="C1349">
            <v>0</v>
          </cell>
          <cell r="D1349">
            <v>263714.73</v>
          </cell>
          <cell r="E1349">
            <v>1655826.44</v>
          </cell>
          <cell r="F1349">
            <v>-1392111.71</v>
          </cell>
        </row>
        <row r="1350">
          <cell r="A1350">
            <v>550701</v>
          </cell>
          <cell r="B1350" t="str">
            <v>Fidelidad</v>
          </cell>
          <cell r="C1350">
            <v>0</v>
          </cell>
          <cell r="D1350">
            <v>0</v>
          </cell>
          <cell r="E1350">
            <v>46514.09</v>
          </cell>
          <cell r="F1350">
            <v>-46514.09</v>
          </cell>
        </row>
        <row r="1351">
          <cell r="A1351">
            <v>5507010</v>
          </cell>
          <cell r="B1351" t="str">
            <v>Fidelidad</v>
          </cell>
          <cell r="C1351">
            <v>0</v>
          </cell>
          <cell r="D1351">
            <v>0</v>
          </cell>
          <cell r="E1351">
            <v>46514.09</v>
          </cell>
          <cell r="F1351">
            <v>-46514.09</v>
          </cell>
        </row>
        <row r="1352">
          <cell r="A1352">
            <v>550701004</v>
          </cell>
          <cell r="B1352" t="str">
            <v>Reafianzamiento cedido</v>
          </cell>
          <cell r="C1352">
            <v>0</v>
          </cell>
          <cell r="D1352">
            <v>0</v>
          </cell>
          <cell r="E1352">
            <v>46514.09</v>
          </cell>
          <cell r="F1352">
            <v>-46514.09</v>
          </cell>
        </row>
        <row r="1353">
          <cell r="A1353">
            <v>550702</v>
          </cell>
          <cell r="B1353" t="str">
            <v>GarantÌa</v>
          </cell>
          <cell r="C1353">
            <v>0</v>
          </cell>
          <cell r="D1353">
            <v>263714.73</v>
          </cell>
          <cell r="E1353">
            <v>1609312.35</v>
          </cell>
          <cell r="F1353">
            <v>-1345597.62</v>
          </cell>
        </row>
        <row r="1354">
          <cell r="A1354">
            <v>5507020</v>
          </cell>
          <cell r="B1354" t="str">
            <v>GarantÌa</v>
          </cell>
          <cell r="C1354">
            <v>0</v>
          </cell>
          <cell r="D1354">
            <v>263714.73</v>
          </cell>
          <cell r="E1354">
            <v>1609312.35</v>
          </cell>
          <cell r="F1354">
            <v>-1345597.62</v>
          </cell>
        </row>
        <row r="1355">
          <cell r="A1355">
            <v>550702004</v>
          </cell>
          <cell r="B1355" t="str">
            <v>Reafianzamiento cedido</v>
          </cell>
          <cell r="C1355">
            <v>0</v>
          </cell>
          <cell r="D1355">
            <v>263714.73</v>
          </cell>
          <cell r="E1355">
            <v>1609312.35</v>
          </cell>
          <cell r="F1355">
            <v>-1345597.62</v>
          </cell>
        </row>
        <row r="1356">
          <cell r="A1356">
            <v>56</v>
          </cell>
          <cell r="B1356" t="str">
            <v>SALVAMENTOS Y RECUPERACIONES</v>
          </cell>
          <cell r="C1356">
            <v>0</v>
          </cell>
          <cell r="D1356">
            <v>0</v>
          </cell>
          <cell r="E1356">
            <v>236378.28</v>
          </cell>
          <cell r="F1356">
            <v>-236378.28</v>
          </cell>
        </row>
        <row r="1357">
          <cell r="A1357">
            <v>5605</v>
          </cell>
          <cell r="B1357" t="str">
            <v>DE SEGUROS DE AUTOMOTORES</v>
          </cell>
          <cell r="C1357">
            <v>0</v>
          </cell>
          <cell r="D1357">
            <v>0</v>
          </cell>
          <cell r="E1357">
            <v>990.77</v>
          </cell>
          <cell r="F1357">
            <v>-990.77</v>
          </cell>
        </row>
        <row r="1358">
          <cell r="A1358">
            <v>560501</v>
          </cell>
          <cell r="B1358" t="str">
            <v>Automotores</v>
          </cell>
          <cell r="C1358">
            <v>0</v>
          </cell>
          <cell r="D1358">
            <v>0</v>
          </cell>
          <cell r="E1358">
            <v>990.77</v>
          </cell>
          <cell r="F1358">
            <v>-990.77</v>
          </cell>
        </row>
        <row r="1359">
          <cell r="A1359">
            <v>5605010</v>
          </cell>
          <cell r="B1359" t="str">
            <v>Automotores</v>
          </cell>
          <cell r="C1359">
            <v>0</v>
          </cell>
          <cell r="D1359">
            <v>0</v>
          </cell>
          <cell r="E1359">
            <v>990.77</v>
          </cell>
          <cell r="F1359">
            <v>-990.77</v>
          </cell>
        </row>
        <row r="1360">
          <cell r="A1360">
            <v>560501001</v>
          </cell>
          <cell r="B1360" t="str">
            <v>Seguro directo</v>
          </cell>
          <cell r="C1360">
            <v>0</v>
          </cell>
          <cell r="D1360">
            <v>0</v>
          </cell>
          <cell r="E1360">
            <v>990.77</v>
          </cell>
          <cell r="F1360">
            <v>-990.77</v>
          </cell>
        </row>
        <row r="1361">
          <cell r="A1361">
            <v>5607</v>
          </cell>
          <cell r="B1361" t="str">
            <v>DE FIANZAS</v>
          </cell>
          <cell r="C1361">
            <v>0</v>
          </cell>
          <cell r="D1361">
            <v>0</v>
          </cell>
          <cell r="E1361">
            <v>235387.51</v>
          </cell>
          <cell r="F1361">
            <v>-235387.51</v>
          </cell>
        </row>
        <row r="1362">
          <cell r="A1362">
            <v>5607030</v>
          </cell>
          <cell r="B1362" t="str">
            <v>Motoristas</v>
          </cell>
          <cell r="C1362">
            <v>0</v>
          </cell>
          <cell r="D1362">
            <v>0</v>
          </cell>
          <cell r="E1362">
            <v>235387.51</v>
          </cell>
          <cell r="F1362">
            <v>-235387.51</v>
          </cell>
        </row>
        <row r="1363">
          <cell r="A1363">
            <v>560703001</v>
          </cell>
          <cell r="B1363" t="str">
            <v>Fianzas Directas</v>
          </cell>
          <cell r="C1363">
            <v>0</v>
          </cell>
          <cell r="D1363">
            <v>0</v>
          </cell>
          <cell r="E1363">
            <v>235387.51</v>
          </cell>
          <cell r="F1363">
            <v>-235387.51</v>
          </cell>
        </row>
        <row r="1364">
          <cell r="A1364">
            <v>57</v>
          </cell>
          <cell r="B1364" t="str">
            <v>INGRESOS FINANCIEROS Y DE INVERSION</v>
          </cell>
          <cell r="C1364">
            <v>0</v>
          </cell>
          <cell r="D1364">
            <v>6729.96</v>
          </cell>
          <cell r="E1364">
            <v>418921.12</v>
          </cell>
          <cell r="F1364">
            <v>-412191.16</v>
          </cell>
        </row>
        <row r="1365">
          <cell r="A1365">
            <v>5701</v>
          </cell>
          <cell r="B1365" t="str">
            <v>DEPOSITOS</v>
          </cell>
          <cell r="C1365">
            <v>0</v>
          </cell>
          <cell r="D1365">
            <v>0</v>
          </cell>
          <cell r="E1365">
            <v>152236.99</v>
          </cell>
          <cell r="F1365">
            <v>-152236.99</v>
          </cell>
        </row>
        <row r="1366">
          <cell r="A1366">
            <v>570101</v>
          </cell>
          <cell r="B1366" t="str">
            <v>Ingresos por depÛsitos en bancos</v>
          </cell>
          <cell r="C1366">
            <v>0</v>
          </cell>
          <cell r="D1366">
            <v>0</v>
          </cell>
          <cell r="E1366">
            <v>152236.99</v>
          </cell>
          <cell r="F1366">
            <v>-152236.99</v>
          </cell>
        </row>
        <row r="1367">
          <cell r="A1367">
            <v>5701010</v>
          </cell>
          <cell r="B1367" t="str">
            <v>Ingresos por depÛsitos en bancos</v>
          </cell>
          <cell r="C1367">
            <v>0</v>
          </cell>
          <cell r="D1367">
            <v>0</v>
          </cell>
          <cell r="E1367">
            <v>152236.99</v>
          </cell>
          <cell r="F1367">
            <v>-152236.99</v>
          </cell>
        </row>
        <row r="1368">
          <cell r="A1368">
            <v>570101001</v>
          </cell>
          <cell r="B1368" t="str">
            <v>Intereses</v>
          </cell>
          <cell r="C1368">
            <v>0</v>
          </cell>
          <cell r="D1368">
            <v>0</v>
          </cell>
          <cell r="E1368">
            <v>133182.38</v>
          </cell>
          <cell r="F1368">
            <v>-133182.38</v>
          </cell>
        </row>
        <row r="1369">
          <cell r="A1369">
            <v>57010100101</v>
          </cell>
          <cell r="B1369" t="str">
            <v>Cuentas deAhorro</v>
          </cell>
          <cell r="C1369">
            <v>0</v>
          </cell>
          <cell r="D1369">
            <v>0</v>
          </cell>
          <cell r="E1369">
            <v>78780.990000000005</v>
          </cell>
          <cell r="F1369">
            <v>-78780.990000000005</v>
          </cell>
        </row>
        <row r="1370">
          <cell r="A1370">
            <v>57010100102</v>
          </cell>
          <cell r="B1370" t="str">
            <v>Depósitos a Plazos</v>
          </cell>
          <cell r="C1370">
            <v>0</v>
          </cell>
          <cell r="D1370">
            <v>0</v>
          </cell>
          <cell r="E1370">
            <v>54401.39</v>
          </cell>
          <cell r="F1370">
            <v>-54401.39</v>
          </cell>
        </row>
        <row r="1371">
          <cell r="A1371">
            <v>570101002</v>
          </cell>
          <cell r="B1371" t="str">
            <v>Otros</v>
          </cell>
          <cell r="C1371">
            <v>0</v>
          </cell>
          <cell r="D1371">
            <v>0</v>
          </cell>
          <cell r="E1371">
            <v>19054.61</v>
          </cell>
          <cell r="F1371">
            <v>-19054.61</v>
          </cell>
        </row>
        <row r="1372">
          <cell r="A1372">
            <v>57010100201</v>
          </cell>
          <cell r="B1372" t="str">
            <v>Rendimientos sobre Reportos en TÌtulos Gravados</v>
          </cell>
          <cell r="C1372">
            <v>0</v>
          </cell>
          <cell r="D1372">
            <v>0</v>
          </cell>
          <cell r="E1372">
            <v>19054.61</v>
          </cell>
          <cell r="F1372">
            <v>-19054.61</v>
          </cell>
        </row>
        <row r="1373">
          <cell r="A1373">
            <v>5702</v>
          </cell>
          <cell r="B1373" t="str">
            <v>POR INVERSIONES EN VALORES</v>
          </cell>
          <cell r="C1373">
            <v>0</v>
          </cell>
          <cell r="D1373">
            <v>6729.96</v>
          </cell>
          <cell r="E1373">
            <v>221902.05</v>
          </cell>
          <cell r="F1373">
            <v>-215172.09</v>
          </cell>
        </row>
        <row r="1374">
          <cell r="A1374">
            <v>570201</v>
          </cell>
          <cell r="B1374" t="str">
            <v>Ingresos por valores emitidos por el gobierno central</v>
          </cell>
          <cell r="C1374">
            <v>0</v>
          </cell>
          <cell r="D1374">
            <v>5699.59</v>
          </cell>
          <cell r="E1374">
            <v>33085.43</v>
          </cell>
          <cell r="F1374">
            <v>-27385.84</v>
          </cell>
        </row>
        <row r="1375">
          <cell r="A1375">
            <v>5702011</v>
          </cell>
          <cell r="B1375" t="str">
            <v>Intereses - Moneda Nacional</v>
          </cell>
          <cell r="C1375">
            <v>0</v>
          </cell>
          <cell r="D1375">
            <v>5699.59</v>
          </cell>
          <cell r="E1375">
            <v>33085.43</v>
          </cell>
          <cell r="F1375">
            <v>-27385.84</v>
          </cell>
        </row>
        <row r="1376">
          <cell r="A1376">
            <v>570201101</v>
          </cell>
          <cell r="B1376" t="str">
            <v>Intereses - Moneda Nacional</v>
          </cell>
          <cell r="C1376">
            <v>0</v>
          </cell>
          <cell r="D1376">
            <v>5699.59</v>
          </cell>
          <cell r="E1376">
            <v>33085.43</v>
          </cell>
          <cell r="F1376">
            <v>-27385.84</v>
          </cell>
        </row>
        <row r="1377">
          <cell r="A1377">
            <v>570202</v>
          </cell>
          <cell r="B1377" t="str">
            <v>Ingresos por valores emitidos por instituciones financieras</v>
          </cell>
          <cell r="C1377">
            <v>0</v>
          </cell>
          <cell r="D1377">
            <v>0</v>
          </cell>
          <cell r="E1377">
            <v>110256.05</v>
          </cell>
          <cell r="F1377">
            <v>-110256.05</v>
          </cell>
        </row>
        <row r="1378">
          <cell r="A1378">
            <v>5702021</v>
          </cell>
          <cell r="B1378" t="str">
            <v>Intereses</v>
          </cell>
          <cell r="C1378">
            <v>0</v>
          </cell>
          <cell r="D1378">
            <v>0</v>
          </cell>
          <cell r="E1378">
            <v>110256.05</v>
          </cell>
          <cell r="F1378">
            <v>-110256.05</v>
          </cell>
        </row>
        <row r="1379">
          <cell r="A1379">
            <v>570202101</v>
          </cell>
          <cell r="B1379" t="str">
            <v>Intereses - Moneda Nacional</v>
          </cell>
          <cell r="C1379">
            <v>0</v>
          </cell>
          <cell r="D1379">
            <v>0</v>
          </cell>
          <cell r="E1379">
            <v>110256.05</v>
          </cell>
          <cell r="F1379">
            <v>-110256.05</v>
          </cell>
        </row>
        <row r="1380">
          <cell r="A1380">
            <v>570204</v>
          </cell>
          <cell r="B1380" t="str">
            <v>Ingresos por valores emitidos por gobiernos y entidades extr</v>
          </cell>
          <cell r="C1380">
            <v>0</v>
          </cell>
          <cell r="D1380">
            <v>0</v>
          </cell>
          <cell r="E1380">
            <v>787.67</v>
          </cell>
          <cell r="F1380">
            <v>-787.67</v>
          </cell>
        </row>
        <row r="1381">
          <cell r="A1381">
            <v>570204101</v>
          </cell>
          <cell r="B1381" t="str">
            <v>Intereses - Moneda Nacional</v>
          </cell>
          <cell r="C1381">
            <v>0</v>
          </cell>
          <cell r="D1381">
            <v>0</v>
          </cell>
          <cell r="E1381">
            <v>787.67</v>
          </cell>
          <cell r="F1381">
            <v>-787.67</v>
          </cell>
        </row>
        <row r="1382">
          <cell r="A1382">
            <v>570205</v>
          </cell>
          <cell r="B1382" t="str">
            <v>Ingresos por participaciones en sociedades y fondos de inver</v>
          </cell>
          <cell r="C1382">
            <v>0</v>
          </cell>
          <cell r="D1382">
            <v>1030.3699999999999</v>
          </cell>
          <cell r="E1382">
            <v>77772.899999999994</v>
          </cell>
          <cell r="F1382">
            <v>-76742.53</v>
          </cell>
        </row>
        <row r="1383">
          <cell r="A1383">
            <v>5702051</v>
          </cell>
          <cell r="B1383" t="str">
            <v>Ingresos por Participacion en Sociedades</v>
          </cell>
          <cell r="C1383">
            <v>0</v>
          </cell>
          <cell r="D1383">
            <v>1030.3699999999999</v>
          </cell>
          <cell r="E1383">
            <v>77772.899999999994</v>
          </cell>
          <cell r="F1383">
            <v>-76742.53</v>
          </cell>
        </row>
        <row r="1384">
          <cell r="A1384">
            <v>570205101</v>
          </cell>
          <cell r="B1384" t="str">
            <v>Dividendos - Moneda Nacional</v>
          </cell>
          <cell r="C1384">
            <v>0</v>
          </cell>
          <cell r="D1384">
            <v>1030.3699999999999</v>
          </cell>
          <cell r="E1384">
            <v>77772.899999999994</v>
          </cell>
          <cell r="F1384">
            <v>-76742.53</v>
          </cell>
        </row>
        <row r="1385">
          <cell r="A1385">
            <v>5703</v>
          </cell>
          <cell r="B1385" t="str">
            <v>POR PRESTAMOS</v>
          </cell>
          <cell r="C1385">
            <v>0</v>
          </cell>
          <cell r="D1385">
            <v>0</v>
          </cell>
          <cell r="E1385">
            <v>4793.58</v>
          </cell>
          <cell r="F1385">
            <v>-4793.58</v>
          </cell>
        </row>
        <row r="1386">
          <cell r="A1386">
            <v>570301</v>
          </cell>
          <cell r="B1386" t="str">
            <v>Ingresos por prÈstamos vigentes</v>
          </cell>
          <cell r="C1386">
            <v>0</v>
          </cell>
          <cell r="D1386">
            <v>0</v>
          </cell>
          <cell r="E1386">
            <v>4793.58</v>
          </cell>
          <cell r="F1386">
            <v>-4793.58</v>
          </cell>
        </row>
        <row r="1387">
          <cell r="A1387">
            <v>5703010</v>
          </cell>
          <cell r="B1387" t="str">
            <v>Ingresos por prÈstamos vigentes</v>
          </cell>
          <cell r="C1387">
            <v>0</v>
          </cell>
          <cell r="D1387">
            <v>0</v>
          </cell>
          <cell r="E1387">
            <v>4793.58</v>
          </cell>
          <cell r="F1387">
            <v>-4793.58</v>
          </cell>
        </row>
        <row r="1388">
          <cell r="A1388">
            <v>570301001</v>
          </cell>
          <cell r="B1388" t="str">
            <v>Intereses</v>
          </cell>
          <cell r="C1388">
            <v>0</v>
          </cell>
          <cell r="D1388">
            <v>0</v>
          </cell>
          <cell r="E1388">
            <v>4793.58</v>
          </cell>
          <cell r="F1388">
            <v>-4793.58</v>
          </cell>
        </row>
        <row r="1389">
          <cell r="A1389">
            <v>5706</v>
          </cell>
          <cell r="B1389" t="str">
            <v>DIVERSOS</v>
          </cell>
          <cell r="C1389">
            <v>0</v>
          </cell>
          <cell r="D1389">
            <v>0</v>
          </cell>
          <cell r="E1389">
            <v>39988.5</v>
          </cell>
          <cell r="F1389">
            <v>-39988.5</v>
          </cell>
        </row>
        <row r="1390">
          <cell r="A1390">
            <v>570601</v>
          </cell>
          <cell r="B1390" t="str">
            <v>Ingresos por comisiones</v>
          </cell>
          <cell r="C1390">
            <v>0</v>
          </cell>
          <cell r="D1390">
            <v>0</v>
          </cell>
          <cell r="E1390">
            <v>39972.33</v>
          </cell>
          <cell r="F1390">
            <v>-39972.33</v>
          </cell>
        </row>
        <row r="1391">
          <cell r="A1391">
            <v>5706010</v>
          </cell>
          <cell r="B1391" t="str">
            <v>Comisiones de servicios de estudios</v>
          </cell>
          <cell r="C1391">
            <v>0</v>
          </cell>
          <cell r="D1391">
            <v>0</v>
          </cell>
          <cell r="E1391">
            <v>39972.33</v>
          </cell>
          <cell r="F1391">
            <v>-39972.33</v>
          </cell>
        </row>
        <row r="1392">
          <cell r="A1392">
            <v>570601003</v>
          </cell>
          <cell r="B1392" t="str">
            <v>Ingresos por servicios varios</v>
          </cell>
          <cell r="C1392">
            <v>0</v>
          </cell>
          <cell r="D1392">
            <v>0</v>
          </cell>
          <cell r="E1392">
            <v>39972.33</v>
          </cell>
          <cell r="F1392">
            <v>-39972.33</v>
          </cell>
        </row>
        <row r="1393">
          <cell r="A1393">
            <v>57060100302</v>
          </cell>
          <cell r="B1393" t="str">
            <v>Intereses Devengados Inversion de Valores de Contragarantia</v>
          </cell>
          <cell r="C1393">
            <v>0</v>
          </cell>
          <cell r="D1393">
            <v>0</v>
          </cell>
          <cell r="E1393">
            <v>39972.33</v>
          </cell>
          <cell r="F1393">
            <v>-39972.33</v>
          </cell>
        </row>
        <row r="1394">
          <cell r="A1394">
            <v>570603</v>
          </cell>
          <cell r="B1394" t="str">
            <v>Sobrantes de caja y valores</v>
          </cell>
          <cell r="C1394">
            <v>0</v>
          </cell>
          <cell r="D1394">
            <v>0</v>
          </cell>
          <cell r="E1394">
            <v>16.170000000000002</v>
          </cell>
          <cell r="F1394">
            <v>-16.170000000000002</v>
          </cell>
        </row>
        <row r="1395">
          <cell r="A1395">
            <v>5706030</v>
          </cell>
          <cell r="B1395" t="str">
            <v>Sobrantes de caja y valores</v>
          </cell>
          <cell r="C1395">
            <v>0</v>
          </cell>
          <cell r="D1395">
            <v>0</v>
          </cell>
          <cell r="E1395">
            <v>16.170000000000002</v>
          </cell>
          <cell r="F1395">
            <v>-16.170000000000002</v>
          </cell>
        </row>
        <row r="1396">
          <cell r="A1396">
            <v>58</v>
          </cell>
          <cell r="B1396" t="str">
            <v>INGRESOS POR RECUPERACION DE ACTIVOS Y PROVISIONES</v>
          </cell>
          <cell r="C1396">
            <v>0</v>
          </cell>
          <cell r="D1396">
            <v>0</v>
          </cell>
          <cell r="E1396">
            <v>66301.27</v>
          </cell>
          <cell r="F1396">
            <v>-66301.27</v>
          </cell>
        </row>
        <row r="1397">
          <cell r="A1397">
            <v>5801</v>
          </cell>
          <cell r="B1397" t="str">
            <v>RECUPERACION DE ACTIVOS</v>
          </cell>
          <cell r="C1397">
            <v>0</v>
          </cell>
          <cell r="D1397">
            <v>0</v>
          </cell>
          <cell r="E1397">
            <v>19373.68</v>
          </cell>
          <cell r="F1397">
            <v>-19373.68</v>
          </cell>
        </row>
        <row r="1398">
          <cell r="A1398">
            <v>580101</v>
          </cell>
          <cell r="B1398" t="str">
            <v>Prestamos</v>
          </cell>
          <cell r="C1398">
            <v>0</v>
          </cell>
          <cell r="D1398">
            <v>0</v>
          </cell>
          <cell r="E1398">
            <v>19373.68</v>
          </cell>
          <cell r="F1398">
            <v>-19373.68</v>
          </cell>
        </row>
        <row r="1399">
          <cell r="A1399">
            <v>5801010</v>
          </cell>
          <cell r="B1399" t="str">
            <v>PrÈstamos</v>
          </cell>
          <cell r="C1399">
            <v>0</v>
          </cell>
          <cell r="D1399">
            <v>0</v>
          </cell>
          <cell r="E1399">
            <v>19373.68</v>
          </cell>
          <cell r="F1399">
            <v>-19373.68</v>
          </cell>
        </row>
        <row r="1400">
          <cell r="A1400">
            <v>5802</v>
          </cell>
          <cell r="B1400" t="str">
            <v>DISMINUCION DE PROVISIONES</v>
          </cell>
          <cell r="C1400">
            <v>0</v>
          </cell>
          <cell r="D1400">
            <v>0</v>
          </cell>
          <cell r="E1400">
            <v>46927.59</v>
          </cell>
          <cell r="F1400">
            <v>-46927.59</v>
          </cell>
        </row>
        <row r="1401">
          <cell r="A1401">
            <v>580209</v>
          </cell>
          <cell r="B1401" t="str">
            <v>PROVISIONES VARIAS</v>
          </cell>
          <cell r="C1401">
            <v>0</v>
          </cell>
          <cell r="D1401">
            <v>0</v>
          </cell>
          <cell r="E1401">
            <v>46927.59</v>
          </cell>
          <cell r="F1401">
            <v>-46927.59</v>
          </cell>
        </row>
        <row r="1402">
          <cell r="A1402">
            <v>5802090</v>
          </cell>
          <cell r="B1402" t="str">
            <v>Provisiones varias</v>
          </cell>
          <cell r="C1402">
            <v>0</v>
          </cell>
          <cell r="D1402">
            <v>0</v>
          </cell>
          <cell r="E1402">
            <v>46927.59</v>
          </cell>
          <cell r="F1402">
            <v>-46927.59</v>
          </cell>
        </row>
        <row r="1403">
          <cell r="A1403">
            <v>580209001</v>
          </cell>
          <cell r="B1403" t="str">
            <v>Saneamiento de Primas por Cobrar</v>
          </cell>
          <cell r="C1403">
            <v>0</v>
          </cell>
          <cell r="D1403">
            <v>0</v>
          </cell>
          <cell r="E1403">
            <v>46927.59</v>
          </cell>
          <cell r="F1403">
            <v>-46927.59</v>
          </cell>
        </row>
        <row r="1404">
          <cell r="A1404">
            <v>59</v>
          </cell>
          <cell r="B1404" t="str">
            <v>INGRESOS EXTRAORDINARIOS Y DE EJERCICIOS ANTERIORES</v>
          </cell>
          <cell r="C1404">
            <v>0</v>
          </cell>
          <cell r="D1404">
            <v>7147.75</v>
          </cell>
          <cell r="E1404">
            <v>195465.83</v>
          </cell>
          <cell r="F1404">
            <v>-188318.07999999999</v>
          </cell>
        </row>
        <row r="1405">
          <cell r="A1405">
            <v>5901</v>
          </cell>
          <cell r="B1405" t="str">
            <v>EXTRAORDINARIOS</v>
          </cell>
          <cell r="C1405">
            <v>0</v>
          </cell>
          <cell r="D1405">
            <v>7147.75</v>
          </cell>
          <cell r="E1405">
            <v>193767.81</v>
          </cell>
          <cell r="F1405">
            <v>-186620.06</v>
          </cell>
        </row>
        <row r="1406">
          <cell r="A1406">
            <v>590101</v>
          </cell>
          <cell r="B1406" t="str">
            <v>GANANCIAS POR VENTA DE BIENES</v>
          </cell>
          <cell r="C1406">
            <v>0</v>
          </cell>
          <cell r="D1406">
            <v>0</v>
          </cell>
          <cell r="E1406">
            <v>28.25</v>
          </cell>
          <cell r="F1406">
            <v>-28.25</v>
          </cell>
        </row>
        <row r="1407">
          <cell r="A1407">
            <v>5901010</v>
          </cell>
          <cell r="B1407" t="str">
            <v>Ingresos por recuperaciÛn de gastos</v>
          </cell>
          <cell r="C1407">
            <v>0</v>
          </cell>
          <cell r="D1407">
            <v>0</v>
          </cell>
          <cell r="E1407">
            <v>28.25</v>
          </cell>
          <cell r="F1407">
            <v>-28.25</v>
          </cell>
        </row>
        <row r="1408">
          <cell r="A1408">
            <v>590103</v>
          </cell>
          <cell r="B1408" t="str">
            <v>Ingresos por activos extraordinarios</v>
          </cell>
          <cell r="C1408">
            <v>0</v>
          </cell>
          <cell r="D1408">
            <v>0</v>
          </cell>
          <cell r="E1408">
            <v>57661.2</v>
          </cell>
          <cell r="F1408">
            <v>-57661.2</v>
          </cell>
        </row>
        <row r="1409">
          <cell r="A1409">
            <v>5901030</v>
          </cell>
          <cell r="B1409" t="str">
            <v>Ingresos por activos extraordinarios</v>
          </cell>
          <cell r="C1409">
            <v>0</v>
          </cell>
          <cell r="D1409">
            <v>0</v>
          </cell>
          <cell r="E1409">
            <v>57661.2</v>
          </cell>
          <cell r="F1409">
            <v>-57661.2</v>
          </cell>
        </row>
        <row r="1410">
          <cell r="A1410">
            <v>590104</v>
          </cell>
          <cell r="B1410" t="str">
            <v>INGRESO POR RECUPERACION DE GASTOS</v>
          </cell>
          <cell r="C1410">
            <v>0</v>
          </cell>
          <cell r="D1410">
            <v>7147.75</v>
          </cell>
          <cell r="E1410">
            <v>131604.06</v>
          </cell>
          <cell r="F1410">
            <v>-124456.31</v>
          </cell>
        </row>
        <row r="1411">
          <cell r="A1411">
            <v>5901040</v>
          </cell>
          <cell r="B1411" t="str">
            <v>Ingresos por recuperaciÛn de gastos</v>
          </cell>
          <cell r="C1411">
            <v>0</v>
          </cell>
          <cell r="D1411">
            <v>7147.75</v>
          </cell>
          <cell r="E1411">
            <v>131604.06</v>
          </cell>
          <cell r="F1411">
            <v>-124456.31</v>
          </cell>
        </row>
        <row r="1412">
          <cell r="A1412">
            <v>590104001</v>
          </cell>
          <cell r="B1412" t="str">
            <v>Recuperación gastos de emisión</v>
          </cell>
          <cell r="C1412">
            <v>0</v>
          </cell>
          <cell r="D1412">
            <v>7147.75</v>
          </cell>
          <cell r="E1412">
            <v>129934.56</v>
          </cell>
          <cell r="F1412">
            <v>-122786.81</v>
          </cell>
        </row>
        <row r="1413">
          <cell r="A1413">
            <v>590104003</v>
          </cell>
          <cell r="B1413" t="str">
            <v>Otros</v>
          </cell>
          <cell r="C1413">
            <v>0</v>
          </cell>
          <cell r="D1413">
            <v>0</v>
          </cell>
          <cell r="E1413">
            <v>1669.5</v>
          </cell>
          <cell r="F1413">
            <v>-1669.5</v>
          </cell>
        </row>
        <row r="1414">
          <cell r="A1414">
            <v>590109</v>
          </cell>
          <cell r="B1414" t="str">
            <v>OTROS INGRESOS EXTRAORDINARIOS</v>
          </cell>
          <cell r="C1414">
            <v>0</v>
          </cell>
          <cell r="D1414">
            <v>0</v>
          </cell>
          <cell r="E1414">
            <v>4474.3</v>
          </cell>
          <cell r="F1414">
            <v>-4474.3</v>
          </cell>
        </row>
        <row r="1415">
          <cell r="A1415">
            <v>5901090</v>
          </cell>
          <cell r="B1415" t="str">
            <v>Otros ingresos extraordinarios</v>
          </cell>
          <cell r="C1415">
            <v>0</v>
          </cell>
          <cell r="D1415">
            <v>0</v>
          </cell>
          <cell r="E1415">
            <v>4474.3</v>
          </cell>
          <cell r="F1415">
            <v>-4474.3</v>
          </cell>
        </row>
        <row r="1416">
          <cell r="A1416">
            <v>5902</v>
          </cell>
          <cell r="B1416" t="str">
            <v>DE EJERCICIOS ANTERIORES</v>
          </cell>
          <cell r="C1416">
            <v>0</v>
          </cell>
          <cell r="D1416">
            <v>0</v>
          </cell>
          <cell r="E1416">
            <v>1698.02</v>
          </cell>
          <cell r="F1416">
            <v>-1698.02</v>
          </cell>
        </row>
        <row r="1417">
          <cell r="A1417">
            <v>590209</v>
          </cell>
          <cell r="B1417" t="str">
            <v>Otros ingresos de ejercicios anteriores</v>
          </cell>
          <cell r="C1417">
            <v>0</v>
          </cell>
          <cell r="D1417">
            <v>0</v>
          </cell>
          <cell r="E1417">
            <v>1698.02</v>
          </cell>
          <cell r="F1417">
            <v>-1698.02</v>
          </cell>
        </row>
        <row r="1418">
          <cell r="A1418">
            <v>5902090</v>
          </cell>
          <cell r="B1418" t="str">
            <v>Otros ingresos de ejercicios anteriores</v>
          </cell>
          <cell r="C1418">
            <v>0</v>
          </cell>
          <cell r="D1418">
            <v>0</v>
          </cell>
          <cell r="E1418">
            <v>1698.02</v>
          </cell>
          <cell r="F1418">
            <v>-1698.02</v>
          </cell>
        </row>
        <row r="1419">
          <cell r="A1419">
            <v>6</v>
          </cell>
          <cell r="B1419" t="str">
            <v>CONTINGENTES Y COMPROMISOS</v>
          </cell>
          <cell r="C1419">
            <v>1760630833.03</v>
          </cell>
          <cell r="D1419">
            <v>1480461715.53</v>
          </cell>
          <cell r="E1419">
            <v>233932186.49000001</v>
          </cell>
          <cell r="F1419">
            <v>3007160362.0700002</v>
          </cell>
        </row>
        <row r="1420">
          <cell r="A1420">
            <v>61</v>
          </cell>
          <cell r="B1420" t="str">
            <v>CONTINGENTES Y COMPROMISOS DEUDORAS</v>
          </cell>
          <cell r="C1420">
            <v>1316840319.9200001</v>
          </cell>
          <cell r="D1420">
            <v>1224098976.0999999</v>
          </cell>
          <cell r="E1420">
            <v>35525020.350000001</v>
          </cell>
          <cell r="F1420">
            <v>2505414275.6700001</v>
          </cell>
        </row>
        <row r="1421">
          <cell r="A1421">
            <v>6101</v>
          </cell>
          <cell r="B1421" t="str">
            <v>RESPONSABILIDAD  POR POLIZAS DE SEGURO EN VIGOR</v>
          </cell>
          <cell r="C1421">
            <v>733053129.96000004</v>
          </cell>
          <cell r="D1421">
            <v>580912105.96000004</v>
          </cell>
          <cell r="E1421">
            <v>26524615.809999999</v>
          </cell>
          <cell r="F1421">
            <v>1287440620.1099999</v>
          </cell>
        </row>
        <row r="1422">
          <cell r="A1422">
            <v>610104</v>
          </cell>
          <cell r="B1422" t="str">
            <v>DE INCENDIO Y LINEAS ALIADAS</v>
          </cell>
          <cell r="C1422">
            <v>405511144.37</v>
          </cell>
          <cell r="D1422">
            <v>36471601.350000001</v>
          </cell>
          <cell r="E1422">
            <v>0</v>
          </cell>
          <cell r="F1422">
            <v>441982745.72000003</v>
          </cell>
        </row>
        <row r="1423">
          <cell r="A1423">
            <v>6101041</v>
          </cell>
          <cell r="B1423" t="str">
            <v>MONEDA NACIONAL</v>
          </cell>
          <cell r="C1423">
            <v>405511144.37</v>
          </cell>
          <cell r="D1423">
            <v>36471601.350000001</v>
          </cell>
          <cell r="E1423">
            <v>0</v>
          </cell>
          <cell r="F1423">
            <v>441982745.72000003</v>
          </cell>
        </row>
        <row r="1424">
          <cell r="A1424">
            <v>610105</v>
          </cell>
          <cell r="B1424" t="str">
            <v>DE AUTOMOTORES</v>
          </cell>
          <cell r="C1424">
            <v>113370754.93000001</v>
          </cell>
          <cell r="D1424">
            <v>1956451.23</v>
          </cell>
          <cell r="E1424">
            <v>3927972.65</v>
          </cell>
          <cell r="F1424">
            <v>111399233.51000001</v>
          </cell>
        </row>
        <row r="1425">
          <cell r="A1425">
            <v>6101051</v>
          </cell>
          <cell r="B1425" t="str">
            <v>MONEDA NACIONAL</v>
          </cell>
          <cell r="C1425">
            <v>113370754.93000001</v>
          </cell>
          <cell r="D1425">
            <v>1956451.23</v>
          </cell>
          <cell r="E1425">
            <v>3927972.65</v>
          </cell>
          <cell r="F1425">
            <v>111399233.51000001</v>
          </cell>
        </row>
        <row r="1426">
          <cell r="A1426">
            <v>610106</v>
          </cell>
          <cell r="B1426" t="str">
            <v>OTROS SEGUROS GENERALES</v>
          </cell>
          <cell r="C1426">
            <v>214171230.66</v>
          </cell>
          <cell r="D1426">
            <v>542484053.38</v>
          </cell>
          <cell r="E1426">
            <v>22596643.16</v>
          </cell>
          <cell r="F1426">
            <v>734058640.88</v>
          </cell>
        </row>
        <row r="1427">
          <cell r="A1427">
            <v>6101061</v>
          </cell>
          <cell r="B1427" t="str">
            <v>OTROS SEGUROS GENERALES - MONEDA NACIONAL</v>
          </cell>
          <cell r="C1427">
            <v>214171230.66</v>
          </cell>
          <cell r="D1427">
            <v>542484053.38</v>
          </cell>
          <cell r="E1427">
            <v>22596643.16</v>
          </cell>
          <cell r="F1427">
            <v>734058640.88</v>
          </cell>
        </row>
        <row r="1428">
          <cell r="A1428">
            <v>610106101</v>
          </cell>
          <cell r="B1428" t="str">
            <v>Rotura de Cristales</v>
          </cell>
          <cell r="C1428">
            <v>1166750</v>
          </cell>
          <cell r="D1428">
            <v>275600</v>
          </cell>
          <cell r="E1428">
            <v>22500</v>
          </cell>
          <cell r="F1428">
            <v>1419850</v>
          </cell>
        </row>
        <row r="1429">
          <cell r="A1429">
            <v>610106102</v>
          </cell>
          <cell r="B1429" t="str">
            <v>Transporte MarÌtimo</v>
          </cell>
          <cell r="C1429">
            <v>0</v>
          </cell>
          <cell r="D1429">
            <v>32841.56</v>
          </cell>
          <cell r="E1429">
            <v>0</v>
          </cell>
          <cell r="F1429">
            <v>32841.56</v>
          </cell>
        </row>
        <row r="1430">
          <cell r="A1430">
            <v>610106104</v>
          </cell>
          <cell r="B1430" t="str">
            <v>Transporte Terrestre</v>
          </cell>
          <cell r="C1430">
            <v>10994038.640000001</v>
          </cell>
          <cell r="D1430">
            <v>200000</v>
          </cell>
          <cell r="E1430">
            <v>26500</v>
          </cell>
          <cell r="F1430">
            <v>11167538.640000001</v>
          </cell>
        </row>
        <row r="1431">
          <cell r="A1431">
            <v>610106105</v>
          </cell>
          <cell r="B1431" t="str">
            <v>MarÌtimos Cascos</v>
          </cell>
          <cell r="C1431">
            <v>0</v>
          </cell>
          <cell r="D1431">
            <v>120850</v>
          </cell>
          <cell r="E1431">
            <v>0</v>
          </cell>
          <cell r="F1431">
            <v>120850</v>
          </cell>
        </row>
        <row r="1432">
          <cell r="A1432">
            <v>610106106</v>
          </cell>
          <cell r="B1432" t="str">
            <v>Aviación</v>
          </cell>
          <cell r="C1432">
            <v>4452357.1399999997</v>
          </cell>
          <cell r="D1432">
            <v>0</v>
          </cell>
          <cell r="E1432">
            <v>3017428.57</v>
          </cell>
          <cell r="F1432">
            <v>1434928.57</v>
          </cell>
        </row>
        <row r="1433">
          <cell r="A1433">
            <v>610106107</v>
          </cell>
          <cell r="B1433" t="str">
            <v>Robo y Hurto</v>
          </cell>
          <cell r="C1433">
            <v>3264916.13</v>
          </cell>
          <cell r="D1433">
            <v>296600</v>
          </cell>
          <cell r="E1433">
            <v>0</v>
          </cell>
          <cell r="F1433">
            <v>3561516.13</v>
          </cell>
        </row>
        <row r="1434">
          <cell r="A1434">
            <v>610106108</v>
          </cell>
          <cell r="B1434" t="str">
            <v>Fidelidad</v>
          </cell>
          <cell r="C1434">
            <v>1301300</v>
          </cell>
          <cell r="D1434">
            <v>0</v>
          </cell>
          <cell r="E1434">
            <v>176500</v>
          </cell>
          <cell r="F1434">
            <v>1124800</v>
          </cell>
        </row>
        <row r="1435">
          <cell r="A1435">
            <v>610106109</v>
          </cell>
          <cell r="B1435" t="str">
            <v>Seguros de Bancos</v>
          </cell>
          <cell r="C1435">
            <v>2000000</v>
          </cell>
          <cell r="D1435">
            <v>0</v>
          </cell>
          <cell r="E1435">
            <v>0</v>
          </cell>
          <cell r="F1435">
            <v>2000000</v>
          </cell>
        </row>
        <row r="1436">
          <cell r="A1436">
            <v>610106110</v>
          </cell>
          <cell r="B1436" t="str">
            <v>Todo Riesgo para Contratistas</v>
          </cell>
          <cell r="C1436">
            <v>69096429.959999993</v>
          </cell>
          <cell r="D1436">
            <v>11574767.15</v>
          </cell>
          <cell r="E1436">
            <v>6519665.5599999996</v>
          </cell>
          <cell r="F1436">
            <v>74151531.549999997</v>
          </cell>
        </row>
        <row r="1437">
          <cell r="A1437">
            <v>610106111</v>
          </cell>
          <cell r="B1437" t="str">
            <v>Todo Riesgo Equipo para Contratista</v>
          </cell>
          <cell r="C1437">
            <v>18848944.239999998</v>
          </cell>
          <cell r="D1437">
            <v>556999</v>
          </cell>
          <cell r="E1437">
            <v>9892406.8699999992</v>
          </cell>
          <cell r="F1437">
            <v>9513536.3699999992</v>
          </cell>
        </row>
        <row r="1438">
          <cell r="A1438">
            <v>610106112</v>
          </cell>
          <cell r="B1438" t="str">
            <v>Rotura de Maquinaria</v>
          </cell>
          <cell r="C1438">
            <v>21660822.719999999</v>
          </cell>
          <cell r="D1438">
            <v>35000</v>
          </cell>
          <cell r="E1438">
            <v>0</v>
          </cell>
          <cell r="F1438">
            <v>21695822.719999999</v>
          </cell>
        </row>
        <row r="1439">
          <cell r="A1439">
            <v>610106114</v>
          </cell>
          <cell r="B1439" t="str">
            <v>Todo Riesgo Equipo Electrónico</v>
          </cell>
          <cell r="C1439">
            <v>14782911.939999999</v>
          </cell>
          <cell r="D1439">
            <v>151872.84</v>
          </cell>
          <cell r="E1439">
            <v>0</v>
          </cell>
          <cell r="F1439">
            <v>14934784.779999999</v>
          </cell>
        </row>
        <row r="1440">
          <cell r="A1440">
            <v>610106115</v>
          </cell>
          <cell r="B1440" t="str">
            <v>Calderos</v>
          </cell>
          <cell r="C1440">
            <v>365000</v>
          </cell>
          <cell r="D1440">
            <v>0</v>
          </cell>
          <cell r="E1440">
            <v>0</v>
          </cell>
          <cell r="F1440">
            <v>365000</v>
          </cell>
        </row>
        <row r="1441">
          <cell r="A1441">
            <v>610106118</v>
          </cell>
          <cell r="B1441" t="str">
            <v>Responsabilidad Civil</v>
          </cell>
          <cell r="C1441">
            <v>47167690.990000002</v>
          </cell>
          <cell r="D1441">
            <v>13145978.029999999</v>
          </cell>
          <cell r="E1441">
            <v>2151512.16</v>
          </cell>
          <cell r="F1441">
            <v>58162156.859999999</v>
          </cell>
        </row>
        <row r="1442">
          <cell r="A1442">
            <v>610106122</v>
          </cell>
          <cell r="B1442" t="str">
            <v>Domiciliario</v>
          </cell>
          <cell r="C1442">
            <v>13570068.9</v>
          </cell>
          <cell r="D1442">
            <v>593544.80000000005</v>
          </cell>
          <cell r="E1442">
            <v>790130</v>
          </cell>
          <cell r="F1442">
            <v>13373483.699999999</v>
          </cell>
        </row>
        <row r="1443">
          <cell r="A1443">
            <v>610106125</v>
          </cell>
          <cell r="B1443" t="str">
            <v>Miscelaneos</v>
          </cell>
          <cell r="C1443">
            <v>5500000</v>
          </cell>
          <cell r="D1443">
            <v>515500000</v>
          </cell>
          <cell r="E1443">
            <v>0</v>
          </cell>
          <cell r="F1443">
            <v>521000000</v>
          </cell>
        </row>
        <row r="1444">
          <cell r="A1444">
            <v>6102</v>
          </cell>
          <cell r="B1444" t="str">
            <v>RESPONSABILIDADES POR FIANZAS EN VIGOR</v>
          </cell>
          <cell r="C1444">
            <v>185886451.22999999</v>
          </cell>
          <cell r="D1444">
            <v>50060596.630000003</v>
          </cell>
          <cell r="E1444">
            <v>0</v>
          </cell>
          <cell r="F1444">
            <v>235947047.86000001</v>
          </cell>
        </row>
        <row r="1445">
          <cell r="A1445">
            <v>610202</v>
          </cell>
          <cell r="B1445" t="str">
            <v>DE FIANZAS GARANTIAS</v>
          </cell>
          <cell r="C1445">
            <v>185886451.22999999</v>
          </cell>
          <cell r="D1445">
            <v>50060596.630000003</v>
          </cell>
          <cell r="E1445">
            <v>0</v>
          </cell>
          <cell r="F1445">
            <v>235947047.86000001</v>
          </cell>
        </row>
        <row r="1446">
          <cell r="A1446">
            <v>6102021</v>
          </cell>
          <cell r="B1446" t="str">
            <v>MONEDA NACIONAL</v>
          </cell>
          <cell r="C1446">
            <v>185886451.22999999</v>
          </cell>
          <cell r="D1446">
            <v>50060596.630000003</v>
          </cell>
          <cell r="E1446">
            <v>0</v>
          </cell>
          <cell r="F1446">
            <v>235947047.86000001</v>
          </cell>
        </row>
        <row r="1447">
          <cell r="A1447">
            <v>6103</v>
          </cell>
          <cell r="B1447" t="str">
            <v>RESPONSABILIDADES  POR REASEGURO TOMADO</v>
          </cell>
          <cell r="C1447">
            <v>44663033.210000001</v>
          </cell>
          <cell r="D1447">
            <v>7388244.04</v>
          </cell>
          <cell r="E1447">
            <v>6000000</v>
          </cell>
          <cell r="F1447">
            <v>46051277.25</v>
          </cell>
        </row>
        <row r="1448">
          <cell r="A1448">
            <v>610304</v>
          </cell>
          <cell r="B1448" t="str">
            <v>DE INCENDIO Y LINEAS ALIADAS</v>
          </cell>
          <cell r="C1448">
            <v>44510783.210000001</v>
          </cell>
          <cell r="D1448">
            <v>7388244.04</v>
          </cell>
          <cell r="E1448">
            <v>6000000</v>
          </cell>
          <cell r="F1448">
            <v>45899027.25</v>
          </cell>
        </row>
        <row r="1449">
          <cell r="A1449">
            <v>6103041</v>
          </cell>
          <cell r="B1449" t="str">
            <v>MONEDA NACIONAL</v>
          </cell>
          <cell r="C1449">
            <v>44510783.210000001</v>
          </cell>
          <cell r="D1449">
            <v>7388244.04</v>
          </cell>
          <cell r="E1449">
            <v>6000000</v>
          </cell>
          <cell r="F1449">
            <v>45899027.25</v>
          </cell>
        </row>
        <row r="1450">
          <cell r="A1450">
            <v>610306</v>
          </cell>
          <cell r="B1450" t="str">
            <v>OTROS SEGUROS GENERALES</v>
          </cell>
          <cell r="C1450">
            <v>152250</v>
          </cell>
          <cell r="D1450">
            <v>0</v>
          </cell>
          <cell r="E1450">
            <v>0</v>
          </cell>
          <cell r="F1450">
            <v>152250</v>
          </cell>
        </row>
        <row r="1451">
          <cell r="A1451">
            <v>6103061</v>
          </cell>
          <cell r="B1451" t="str">
            <v>OTROS SEGUROS GENERALES - MONEDA NACIONAL</v>
          </cell>
          <cell r="C1451">
            <v>152250</v>
          </cell>
          <cell r="D1451">
            <v>0</v>
          </cell>
          <cell r="E1451">
            <v>0</v>
          </cell>
          <cell r="F1451">
            <v>152250</v>
          </cell>
        </row>
        <row r="1452">
          <cell r="A1452">
            <v>610306102</v>
          </cell>
          <cell r="B1452" t="str">
            <v>Transporte MarÌtimo</v>
          </cell>
          <cell r="C1452">
            <v>102250</v>
          </cell>
          <cell r="D1452">
            <v>0</v>
          </cell>
          <cell r="E1452">
            <v>0</v>
          </cell>
          <cell r="F1452">
            <v>102250</v>
          </cell>
        </row>
        <row r="1453">
          <cell r="A1453">
            <v>610306118</v>
          </cell>
          <cell r="B1453" t="str">
            <v>Responsabilidad Civil</v>
          </cell>
          <cell r="C1453">
            <v>50000</v>
          </cell>
          <cell r="D1453">
            <v>0</v>
          </cell>
          <cell r="E1453">
            <v>0</v>
          </cell>
          <cell r="F1453">
            <v>50000</v>
          </cell>
        </row>
        <row r="1454">
          <cell r="A1454">
            <v>6104</v>
          </cell>
          <cell r="B1454" t="str">
            <v>RESPONSABILIDADES POR REAFIANZAMIENTO TOMADO</v>
          </cell>
          <cell r="C1454">
            <v>5850000</v>
          </cell>
          <cell r="D1454">
            <v>122938.33</v>
          </cell>
          <cell r="E1454">
            <v>0</v>
          </cell>
          <cell r="F1454">
            <v>5972938.3300000001</v>
          </cell>
        </row>
        <row r="1455">
          <cell r="A1455">
            <v>610402</v>
          </cell>
          <cell r="B1455" t="str">
            <v>DE FIANZAS GARANTIAS</v>
          </cell>
          <cell r="C1455">
            <v>5850000</v>
          </cell>
          <cell r="D1455">
            <v>122938.33</v>
          </cell>
          <cell r="E1455">
            <v>0</v>
          </cell>
          <cell r="F1455">
            <v>5972938.3300000001</v>
          </cell>
        </row>
        <row r="1456">
          <cell r="A1456">
            <v>6104021</v>
          </cell>
          <cell r="B1456" t="str">
            <v>MONEDA NACIONAL</v>
          </cell>
          <cell r="C1456">
            <v>5850000</v>
          </cell>
          <cell r="D1456">
            <v>122938.33</v>
          </cell>
          <cell r="E1456">
            <v>0</v>
          </cell>
          <cell r="F1456">
            <v>5972938.3300000001</v>
          </cell>
        </row>
        <row r="1457">
          <cell r="A1457">
            <v>6106</v>
          </cell>
          <cell r="B1457" t="str">
            <v>RESPONSABILIDADES CEDIDAS A SOCIEDADES DE PRIMER</v>
          </cell>
          <cell r="C1457">
            <v>269275842.85000002</v>
          </cell>
          <cell r="D1457">
            <v>558041917.25999999</v>
          </cell>
          <cell r="E1457">
            <v>3000404.54</v>
          </cell>
          <cell r="F1457">
            <v>824317355.57000005</v>
          </cell>
        </row>
        <row r="1458">
          <cell r="A1458">
            <v>610604</v>
          </cell>
          <cell r="B1458" t="str">
            <v>POR SEGUROS DE INCENDIO Y LINEAS ALIADAS</v>
          </cell>
          <cell r="C1458">
            <v>225529277.37</v>
          </cell>
          <cell r="D1458">
            <v>7372372.6699999999</v>
          </cell>
          <cell r="E1458">
            <v>0</v>
          </cell>
          <cell r="F1458">
            <v>232901650.03999999</v>
          </cell>
        </row>
        <row r="1459">
          <cell r="A1459">
            <v>6106041</v>
          </cell>
          <cell r="B1459" t="str">
            <v>MONEDA NACIONAL</v>
          </cell>
          <cell r="C1459">
            <v>225529277.37</v>
          </cell>
          <cell r="D1459">
            <v>7372372.6699999999</v>
          </cell>
          <cell r="E1459">
            <v>0</v>
          </cell>
          <cell r="F1459">
            <v>232901650.03999999</v>
          </cell>
        </row>
        <row r="1460">
          <cell r="A1460">
            <v>610606</v>
          </cell>
          <cell r="B1460" t="str">
            <v>POR OTROS SEGUROS GENERALES</v>
          </cell>
          <cell r="C1460">
            <v>43746565.479999997</v>
          </cell>
          <cell r="D1460">
            <v>550669544.59000003</v>
          </cell>
          <cell r="E1460">
            <v>3000404.54</v>
          </cell>
          <cell r="F1460">
            <v>591415705.52999997</v>
          </cell>
        </row>
        <row r="1461">
          <cell r="A1461">
            <v>6106061</v>
          </cell>
          <cell r="B1461" t="str">
            <v>OTROS SEGUROS GENERALES - MONEDA NACIONAL</v>
          </cell>
          <cell r="C1461">
            <v>43746565.479999997</v>
          </cell>
          <cell r="D1461">
            <v>550669544.59000003</v>
          </cell>
          <cell r="E1461">
            <v>3000404.54</v>
          </cell>
          <cell r="F1461">
            <v>591415705.52999997</v>
          </cell>
        </row>
        <row r="1462">
          <cell r="A1462">
            <v>610606106</v>
          </cell>
          <cell r="B1462" t="str">
            <v>Aviación</v>
          </cell>
          <cell r="C1462">
            <v>4165000</v>
          </cell>
          <cell r="D1462">
            <v>0</v>
          </cell>
          <cell r="E1462">
            <v>3000000</v>
          </cell>
          <cell r="F1462">
            <v>1165000</v>
          </cell>
        </row>
        <row r="1463">
          <cell r="A1463">
            <v>610606109</v>
          </cell>
          <cell r="B1463" t="str">
            <v>Seguros de Bancos</v>
          </cell>
          <cell r="C1463">
            <v>2000000</v>
          </cell>
          <cell r="D1463">
            <v>0</v>
          </cell>
          <cell r="E1463">
            <v>0</v>
          </cell>
          <cell r="F1463">
            <v>2000000</v>
          </cell>
        </row>
        <row r="1464">
          <cell r="A1464">
            <v>610606110</v>
          </cell>
          <cell r="B1464" t="str">
            <v>Todo Riesgo para Contratistas</v>
          </cell>
          <cell r="C1464">
            <v>2509026.58</v>
          </cell>
          <cell r="D1464">
            <v>16194420</v>
          </cell>
          <cell r="E1464">
            <v>0</v>
          </cell>
          <cell r="F1464">
            <v>18703446.579999998</v>
          </cell>
        </row>
        <row r="1465">
          <cell r="A1465">
            <v>610606114</v>
          </cell>
          <cell r="B1465" t="str">
            <v>Todo Riesgo Equipo Electrónico</v>
          </cell>
          <cell r="C1465">
            <v>4122538.9</v>
          </cell>
          <cell r="D1465">
            <v>8875.89</v>
          </cell>
          <cell r="E1465">
            <v>404.54</v>
          </cell>
          <cell r="F1465">
            <v>4131010.25</v>
          </cell>
        </row>
        <row r="1466">
          <cell r="A1466">
            <v>610606118</v>
          </cell>
          <cell r="B1466" t="str">
            <v>Responsabilidad Civil</v>
          </cell>
          <cell r="C1466">
            <v>25450000</v>
          </cell>
          <cell r="D1466">
            <v>18966248.699999999</v>
          </cell>
          <cell r="E1466">
            <v>0</v>
          </cell>
          <cell r="F1466">
            <v>44416248.700000003</v>
          </cell>
        </row>
        <row r="1467">
          <cell r="A1467">
            <v>610606125</v>
          </cell>
          <cell r="B1467" t="str">
            <v>Miscelaneos</v>
          </cell>
          <cell r="C1467">
            <v>5500000</v>
          </cell>
          <cell r="D1467">
            <v>515500000</v>
          </cell>
          <cell r="E1467">
            <v>0</v>
          </cell>
          <cell r="F1467">
            <v>521000000</v>
          </cell>
        </row>
        <row r="1468">
          <cell r="A1468">
            <v>6109</v>
          </cell>
          <cell r="B1468" t="str">
            <v>RESPONSABILIDADES POR REAFIANZAMIENTO CEDIDO A</v>
          </cell>
          <cell r="C1468">
            <v>74474362.670000002</v>
          </cell>
          <cell r="D1468">
            <v>27573173.879999999</v>
          </cell>
          <cell r="E1468">
            <v>0</v>
          </cell>
          <cell r="F1468">
            <v>102047536.55</v>
          </cell>
        </row>
        <row r="1469">
          <cell r="A1469">
            <v>610902</v>
          </cell>
          <cell r="B1469" t="str">
            <v>DE FIANZAS GARANTIAS</v>
          </cell>
          <cell r="C1469">
            <v>74474362.670000002</v>
          </cell>
          <cell r="D1469">
            <v>27573173.879999999</v>
          </cell>
          <cell r="E1469">
            <v>0</v>
          </cell>
          <cell r="F1469">
            <v>102047536.55</v>
          </cell>
        </row>
        <row r="1470">
          <cell r="A1470">
            <v>6109021</v>
          </cell>
          <cell r="B1470" t="str">
            <v>MONEDA NACIONAL</v>
          </cell>
          <cell r="C1470">
            <v>74474362.670000002</v>
          </cell>
          <cell r="D1470">
            <v>27573173.879999999</v>
          </cell>
          <cell r="E1470">
            <v>0</v>
          </cell>
          <cell r="F1470">
            <v>102047536.55</v>
          </cell>
        </row>
        <row r="1471">
          <cell r="A1471">
            <v>6115</v>
          </cell>
          <cell r="B1471" t="str">
            <v>RESPONSABILIDADES POR RETROCESIONES DE FIANZAS A</v>
          </cell>
          <cell r="C1471">
            <v>3637500</v>
          </cell>
          <cell r="D1471">
            <v>0</v>
          </cell>
          <cell r="E1471">
            <v>0</v>
          </cell>
          <cell r="F1471">
            <v>3637500</v>
          </cell>
        </row>
        <row r="1472">
          <cell r="A1472">
            <v>611502</v>
          </cell>
          <cell r="B1472" t="str">
            <v>DE FIANZAS GARANTIAS</v>
          </cell>
          <cell r="C1472">
            <v>3637500</v>
          </cell>
          <cell r="D1472">
            <v>0</v>
          </cell>
          <cell r="E1472">
            <v>0</v>
          </cell>
          <cell r="F1472">
            <v>3637500</v>
          </cell>
        </row>
        <row r="1473">
          <cell r="A1473">
            <v>6115021</v>
          </cell>
          <cell r="B1473" t="str">
            <v>MONEDA NACIONAL</v>
          </cell>
          <cell r="C1473">
            <v>3637500</v>
          </cell>
          <cell r="D1473">
            <v>0</v>
          </cell>
          <cell r="E1473">
            <v>0</v>
          </cell>
          <cell r="F1473">
            <v>3637500</v>
          </cell>
        </row>
        <row r="1474">
          <cell r="A1474">
            <v>62</v>
          </cell>
          <cell r="B1474" t="str">
            <v>DERECHOS POR FIANZAS EMITIDAS</v>
          </cell>
          <cell r="C1474">
            <v>443790513.11000001</v>
          </cell>
          <cell r="D1474">
            <v>256362739.43000001</v>
          </cell>
          <cell r="E1474">
            <v>198407166.13999999</v>
          </cell>
          <cell r="F1474">
            <v>501746086.39999998</v>
          </cell>
        </row>
        <row r="1475">
          <cell r="A1475">
            <v>6201</v>
          </cell>
          <cell r="B1475" t="str">
            <v>DERECHOS POR FIANZAS EMITIDAS</v>
          </cell>
          <cell r="C1475">
            <v>443790513.11000001</v>
          </cell>
          <cell r="D1475">
            <v>256362739.43000001</v>
          </cell>
          <cell r="E1475">
            <v>198407166.13999999</v>
          </cell>
          <cell r="F1475">
            <v>501746086.39999998</v>
          </cell>
        </row>
        <row r="1476">
          <cell r="A1476">
            <v>620102</v>
          </cell>
          <cell r="B1476" t="str">
            <v>GARANTIA</v>
          </cell>
          <cell r="C1476">
            <v>443790513.11000001</v>
          </cell>
          <cell r="D1476">
            <v>256362739.43000001</v>
          </cell>
          <cell r="E1476">
            <v>198407166.13999999</v>
          </cell>
          <cell r="F1476">
            <v>501746086.39999998</v>
          </cell>
        </row>
        <row r="1477">
          <cell r="A1477">
            <v>6201021</v>
          </cell>
          <cell r="B1477" t="str">
            <v>MONEDA NACIONAL</v>
          </cell>
          <cell r="C1477">
            <v>443790513.11000001</v>
          </cell>
          <cell r="D1477">
            <v>256362739.43000001</v>
          </cell>
          <cell r="E1477">
            <v>198407166.13999999</v>
          </cell>
          <cell r="F1477">
            <v>501746086.39999998</v>
          </cell>
        </row>
        <row r="1478">
          <cell r="A1478">
            <v>7</v>
          </cell>
          <cell r="B1478" t="str">
            <v>CONTINGENTES Y COMPROMISOS POR CONTRA</v>
          </cell>
          <cell r="C1478">
            <v>-1760630833.03</v>
          </cell>
          <cell r="D1478">
            <v>396814332.27999997</v>
          </cell>
          <cell r="E1478">
            <v>1643343861.3199999</v>
          </cell>
          <cell r="F1478">
            <v>-3007160362.0700002</v>
          </cell>
        </row>
        <row r="1479">
          <cell r="A1479">
            <v>71</v>
          </cell>
          <cell r="B1479" t="str">
            <v>CONTINGENTES Y COMPROMISOS POR CONTRA</v>
          </cell>
          <cell r="C1479">
            <v>-1705352869.1500001</v>
          </cell>
          <cell r="D1479">
            <v>198407166.13999999</v>
          </cell>
          <cell r="E1479">
            <v>1188573955.75</v>
          </cell>
          <cell r="F1479">
            <v>-2695519658.7600002</v>
          </cell>
        </row>
        <row r="1480">
          <cell r="A1480">
            <v>72</v>
          </cell>
          <cell r="B1480" t="str">
            <v>COMPROMISOS POR FIANZAS EMITIDAS POR  CONTRA</v>
          </cell>
          <cell r="C1480">
            <v>-55277963.880000003</v>
          </cell>
          <cell r="D1480">
            <v>198407166.13999999</v>
          </cell>
          <cell r="E1480">
            <v>454769905.56999999</v>
          </cell>
          <cell r="F1480">
            <v>-311640703.31</v>
          </cell>
        </row>
        <row r="1481">
          <cell r="A1481">
            <v>8</v>
          </cell>
          <cell r="B1481" t="str">
            <v>CUENTAS DE CONTROL</v>
          </cell>
          <cell r="C1481">
            <v>692429490.94000006</v>
          </cell>
          <cell r="D1481">
            <v>23373641.699999999</v>
          </cell>
          <cell r="E1481">
            <v>9141873.4000000004</v>
          </cell>
          <cell r="F1481">
            <v>706661259.24000001</v>
          </cell>
        </row>
        <row r="1482">
          <cell r="A1482">
            <v>81</v>
          </cell>
          <cell r="B1482" t="str">
            <v>CUENTAS DE CONTROL DEUDORAS</v>
          </cell>
          <cell r="C1482">
            <v>692429490.94000006</v>
          </cell>
          <cell r="D1482">
            <v>23373641.699999999</v>
          </cell>
          <cell r="E1482">
            <v>9141873.4000000004</v>
          </cell>
          <cell r="F1482">
            <v>706661259.24000001</v>
          </cell>
        </row>
        <row r="1483">
          <cell r="A1483">
            <v>8101</v>
          </cell>
          <cell r="B1483" t="str">
            <v>RIESGOS CATASTROFICOS, COASEGUROS Y DEDUCIBLES</v>
          </cell>
          <cell r="C1483">
            <v>631362072.91999996</v>
          </cell>
          <cell r="D1483">
            <v>20749362</v>
          </cell>
          <cell r="E1483">
            <v>8019092</v>
          </cell>
          <cell r="F1483">
            <v>644092342.91999996</v>
          </cell>
        </row>
        <row r="1484">
          <cell r="A1484">
            <v>810101</v>
          </cell>
          <cell r="B1484" t="str">
            <v>RIESGOS CATASTROFICOS DIRECTOS</v>
          </cell>
          <cell r="C1484">
            <v>431934000</v>
          </cell>
          <cell r="D1484">
            <v>3220000</v>
          </cell>
          <cell r="E1484">
            <v>4186000</v>
          </cell>
          <cell r="F1484">
            <v>430968000</v>
          </cell>
        </row>
        <row r="1485">
          <cell r="A1485">
            <v>8101010</v>
          </cell>
          <cell r="B1485" t="str">
            <v>RIESGOS CATASTROFICOS DIRECTOS</v>
          </cell>
          <cell r="C1485">
            <v>431934000</v>
          </cell>
          <cell r="D1485">
            <v>3220000</v>
          </cell>
          <cell r="E1485">
            <v>4186000</v>
          </cell>
          <cell r="F1485">
            <v>430968000</v>
          </cell>
        </row>
        <row r="1486">
          <cell r="A1486">
            <v>810102</v>
          </cell>
          <cell r="B1486" t="str">
            <v>RIESGOS CATASTROFICOS CEDIDOS</v>
          </cell>
          <cell r="C1486">
            <v>162654623.91999999</v>
          </cell>
          <cell r="D1486">
            <v>16987940</v>
          </cell>
          <cell r="E1486">
            <v>1292270</v>
          </cell>
          <cell r="F1486">
            <v>178350293.91999999</v>
          </cell>
        </row>
        <row r="1487">
          <cell r="A1487">
            <v>8101020</v>
          </cell>
          <cell r="B1487" t="str">
            <v>RIESGOS CATASTROFICOS CEDIDOS</v>
          </cell>
          <cell r="C1487">
            <v>162654623.91999999</v>
          </cell>
          <cell r="D1487">
            <v>16987940</v>
          </cell>
          <cell r="E1487">
            <v>1292270</v>
          </cell>
          <cell r="F1487">
            <v>178350293.91999999</v>
          </cell>
        </row>
        <row r="1488">
          <cell r="A1488">
            <v>810102006</v>
          </cell>
          <cell r="B1488" t="str">
            <v>Resp cedida a soc de primer orden del exterior con terremoto</v>
          </cell>
          <cell r="C1488">
            <v>125488590</v>
          </cell>
          <cell r="D1488">
            <v>16987940</v>
          </cell>
          <cell r="E1488">
            <v>1292270</v>
          </cell>
          <cell r="F1488">
            <v>141184260</v>
          </cell>
        </row>
        <row r="1489">
          <cell r="A1489">
            <v>810102014</v>
          </cell>
          <cell r="B1489" t="str">
            <v>Contrato de Exceso de Pérdida</v>
          </cell>
          <cell r="C1489">
            <v>37000000</v>
          </cell>
          <cell r="D1489">
            <v>0</v>
          </cell>
          <cell r="E1489">
            <v>0</v>
          </cell>
          <cell r="F1489">
            <v>37000000</v>
          </cell>
        </row>
        <row r="1490">
          <cell r="A1490">
            <v>810102016</v>
          </cell>
          <cell r="B1490" t="str">
            <v>Rva para Reclamos en trámite a cargo de reaseguradores</v>
          </cell>
          <cell r="C1490">
            <v>166033.92000000001</v>
          </cell>
          <cell r="D1490">
            <v>0</v>
          </cell>
          <cell r="E1490">
            <v>0</v>
          </cell>
          <cell r="F1490">
            <v>166033.92000000001</v>
          </cell>
        </row>
        <row r="1491">
          <cell r="A1491">
            <v>810104</v>
          </cell>
          <cell r="B1491" t="str">
            <v>COASEGUROS</v>
          </cell>
          <cell r="C1491">
            <v>30644541</v>
          </cell>
          <cell r="D1491">
            <v>451185</v>
          </cell>
          <cell r="E1491">
            <v>2117352</v>
          </cell>
          <cell r="F1491">
            <v>28978374</v>
          </cell>
        </row>
        <row r="1492">
          <cell r="A1492">
            <v>8101040</v>
          </cell>
          <cell r="B1492" t="str">
            <v>COASEGUROS</v>
          </cell>
          <cell r="C1492">
            <v>30644541</v>
          </cell>
          <cell r="D1492">
            <v>451185</v>
          </cell>
          <cell r="E1492">
            <v>2117352</v>
          </cell>
          <cell r="F1492">
            <v>28978374</v>
          </cell>
        </row>
        <row r="1493">
          <cell r="A1493">
            <v>810105</v>
          </cell>
          <cell r="B1493" t="str">
            <v>DEDUCIBLES</v>
          </cell>
          <cell r="C1493">
            <v>6128908</v>
          </cell>
          <cell r="D1493">
            <v>90237</v>
          </cell>
          <cell r="E1493">
            <v>423470</v>
          </cell>
          <cell r="F1493">
            <v>5795675</v>
          </cell>
        </row>
        <row r="1494">
          <cell r="A1494">
            <v>8101050</v>
          </cell>
          <cell r="B1494" t="str">
            <v>DEDUCIBLES</v>
          </cell>
          <cell r="C1494">
            <v>6128908</v>
          </cell>
          <cell r="D1494">
            <v>90237</v>
          </cell>
          <cell r="E1494">
            <v>423470</v>
          </cell>
          <cell r="F1494">
            <v>5795675</v>
          </cell>
        </row>
        <row r="1495">
          <cell r="A1495">
            <v>8102</v>
          </cell>
          <cell r="B1495" t="str">
            <v>DOCUMENTOS Y VALORES RECIBIDOS EN GARANTIA</v>
          </cell>
          <cell r="C1495">
            <v>6724763.0599999996</v>
          </cell>
          <cell r="D1495">
            <v>224279.7</v>
          </cell>
          <cell r="E1495">
            <v>1104803.92</v>
          </cell>
          <cell r="F1495">
            <v>5844238.8399999999</v>
          </cell>
        </row>
        <row r="1496">
          <cell r="A1496">
            <v>810201</v>
          </cell>
          <cell r="B1496" t="str">
            <v>GARANTIAS DE TITULOS VALORES</v>
          </cell>
          <cell r="C1496">
            <v>5406424.8099999996</v>
          </cell>
          <cell r="D1496">
            <v>224279.7</v>
          </cell>
          <cell r="E1496">
            <v>1104803.92</v>
          </cell>
          <cell r="F1496">
            <v>4525900.59</v>
          </cell>
        </row>
        <row r="1497">
          <cell r="A1497">
            <v>8102010</v>
          </cell>
          <cell r="B1497" t="str">
            <v>GARANTIAS DE TITULOS VALORES</v>
          </cell>
          <cell r="C1497">
            <v>5406424.8099999996</v>
          </cell>
          <cell r="D1497">
            <v>224279.7</v>
          </cell>
          <cell r="E1497">
            <v>1104803.92</v>
          </cell>
          <cell r="F1497">
            <v>4525900.59</v>
          </cell>
        </row>
        <row r="1498">
          <cell r="A1498">
            <v>810201001</v>
          </cell>
          <cell r="B1498" t="str">
            <v>Contragarantias en efectivo de fianzas otorgadas</v>
          </cell>
          <cell r="C1498">
            <v>5406424.8099999996</v>
          </cell>
          <cell r="D1498">
            <v>224279.7</v>
          </cell>
          <cell r="E1498">
            <v>1104803.92</v>
          </cell>
          <cell r="F1498">
            <v>4525900.59</v>
          </cell>
        </row>
        <row r="1499">
          <cell r="A1499">
            <v>810202</v>
          </cell>
          <cell r="B1499" t="str">
            <v>GARANTIAS PRENDARIAS</v>
          </cell>
          <cell r="C1499">
            <v>618441.37</v>
          </cell>
          <cell r="D1499">
            <v>0</v>
          </cell>
          <cell r="E1499">
            <v>0</v>
          </cell>
          <cell r="F1499">
            <v>618441.37</v>
          </cell>
        </row>
        <row r="1500">
          <cell r="A1500">
            <v>8102020</v>
          </cell>
          <cell r="B1500" t="str">
            <v>GARANTIAS PRENDARIAS</v>
          </cell>
          <cell r="C1500">
            <v>618441.37</v>
          </cell>
          <cell r="D1500">
            <v>0</v>
          </cell>
          <cell r="E1500">
            <v>0</v>
          </cell>
          <cell r="F1500">
            <v>618441.37</v>
          </cell>
        </row>
        <row r="1501">
          <cell r="A1501">
            <v>810203</v>
          </cell>
          <cell r="B1501" t="str">
            <v>GARANTIAS HIPOTECARIAS</v>
          </cell>
          <cell r="C1501">
            <v>699896.88</v>
          </cell>
          <cell r="D1501">
            <v>0</v>
          </cell>
          <cell r="E1501">
            <v>0</v>
          </cell>
          <cell r="F1501">
            <v>699896.88</v>
          </cell>
        </row>
        <row r="1502">
          <cell r="A1502">
            <v>8102030</v>
          </cell>
          <cell r="B1502" t="str">
            <v>GARANTIAS HIPOTECARIAS</v>
          </cell>
          <cell r="C1502">
            <v>699896.88</v>
          </cell>
          <cell r="D1502">
            <v>0</v>
          </cell>
          <cell r="E1502">
            <v>0</v>
          </cell>
          <cell r="F1502">
            <v>699896.88</v>
          </cell>
        </row>
        <row r="1503">
          <cell r="A1503">
            <v>8103</v>
          </cell>
          <cell r="B1503" t="str">
            <v>VALORES Y BIENES DADOS EN CUSTODIA</v>
          </cell>
          <cell r="C1503">
            <v>17699183.280000001</v>
          </cell>
          <cell r="D1503">
            <v>2400000</v>
          </cell>
          <cell r="E1503">
            <v>0</v>
          </cell>
          <cell r="F1503">
            <v>20099183.280000001</v>
          </cell>
        </row>
        <row r="1504">
          <cell r="A1504">
            <v>810301</v>
          </cell>
          <cell r="B1504" t="str">
            <v>TITULOS VALORES DADOS EN CUSTODIA</v>
          </cell>
          <cell r="C1504">
            <v>9942609.9199999999</v>
          </cell>
          <cell r="D1504">
            <v>2400000</v>
          </cell>
          <cell r="E1504">
            <v>0</v>
          </cell>
          <cell r="F1504">
            <v>12342609.92</v>
          </cell>
        </row>
        <row r="1505">
          <cell r="A1505">
            <v>8103010</v>
          </cell>
          <cell r="B1505" t="str">
            <v>TITULOS VALORES DADOS EN CUSTODIA</v>
          </cell>
          <cell r="C1505">
            <v>9942609.9199999999</v>
          </cell>
          <cell r="D1505">
            <v>2400000</v>
          </cell>
          <cell r="E1505">
            <v>0</v>
          </cell>
          <cell r="F1505">
            <v>12342609.92</v>
          </cell>
        </row>
        <row r="1506">
          <cell r="A1506">
            <v>810303</v>
          </cell>
          <cell r="B1506" t="str">
            <v>DOCUMENTOS EN CUSTODIA</v>
          </cell>
          <cell r="C1506">
            <v>7756573.3600000003</v>
          </cell>
          <cell r="D1506">
            <v>0</v>
          </cell>
          <cell r="E1506">
            <v>0</v>
          </cell>
          <cell r="F1506">
            <v>7756573.3600000003</v>
          </cell>
        </row>
        <row r="1507">
          <cell r="A1507">
            <v>8103030</v>
          </cell>
          <cell r="B1507" t="str">
            <v>DOCUMENTOS EN CUSTODIA</v>
          </cell>
          <cell r="C1507">
            <v>7756573.3600000003</v>
          </cell>
          <cell r="D1507">
            <v>0</v>
          </cell>
          <cell r="E1507">
            <v>0</v>
          </cell>
          <cell r="F1507">
            <v>7756573.3600000003</v>
          </cell>
        </row>
        <row r="1508">
          <cell r="A1508">
            <v>8109</v>
          </cell>
          <cell r="B1508" t="str">
            <v>CUENTAS DE CONTROL DIVERSAS</v>
          </cell>
          <cell r="C1508">
            <v>36643471.68</v>
          </cell>
          <cell r="D1508">
            <v>0</v>
          </cell>
          <cell r="E1508">
            <v>17977.48</v>
          </cell>
          <cell r="F1508">
            <v>36625494.200000003</v>
          </cell>
        </row>
        <row r="1509">
          <cell r="A1509">
            <v>81090</v>
          </cell>
          <cell r="B1509" t="str">
            <v>CUENTAS DE CONTROL DIVERSAS</v>
          </cell>
          <cell r="C1509">
            <v>16543387.85</v>
          </cell>
          <cell r="D1509">
            <v>0</v>
          </cell>
          <cell r="E1509">
            <v>17977.48</v>
          </cell>
          <cell r="F1509">
            <v>16525410.369999999</v>
          </cell>
        </row>
        <row r="1510">
          <cell r="A1510">
            <v>810902</v>
          </cell>
          <cell r="B1510" t="str">
            <v>PRESTAMOS INCOBRABLES RETIRADOS DEL ACTIVO</v>
          </cell>
          <cell r="C1510">
            <v>4324740.74</v>
          </cell>
          <cell r="D1510">
            <v>0</v>
          </cell>
          <cell r="E1510">
            <v>17977.48</v>
          </cell>
          <cell r="F1510">
            <v>4306763.26</v>
          </cell>
        </row>
        <row r="1511">
          <cell r="A1511">
            <v>8109020</v>
          </cell>
          <cell r="B1511" t="str">
            <v>Préstamos incobrables retirados del activo</v>
          </cell>
          <cell r="C1511">
            <v>4324740.74</v>
          </cell>
          <cell r="D1511">
            <v>0</v>
          </cell>
          <cell r="E1511">
            <v>17977.48</v>
          </cell>
          <cell r="F1511">
            <v>4306763.26</v>
          </cell>
        </row>
        <row r="1512">
          <cell r="A1512">
            <v>810902001</v>
          </cell>
          <cell r="B1512" t="str">
            <v>Prestamos incobrables retirados del activo año 2013</v>
          </cell>
          <cell r="C1512">
            <v>2837347.72</v>
          </cell>
          <cell r="D1512">
            <v>0</v>
          </cell>
          <cell r="E1512">
            <v>0</v>
          </cell>
          <cell r="F1512">
            <v>2837347.72</v>
          </cell>
        </row>
        <row r="1513">
          <cell r="A1513">
            <v>810902002</v>
          </cell>
          <cell r="B1513" t="str">
            <v>Prestamos incobrables retirados del activo año 2020</v>
          </cell>
          <cell r="C1513">
            <v>1487393.02</v>
          </cell>
          <cell r="D1513">
            <v>0</v>
          </cell>
          <cell r="E1513">
            <v>17977.48</v>
          </cell>
          <cell r="F1513">
            <v>1469415.54</v>
          </cell>
        </row>
        <row r="1514">
          <cell r="A1514">
            <v>810904</v>
          </cell>
          <cell r="B1514" t="str">
            <v>CUENTAS POR COBRAR RETIRADAS DEL ACTIVO</v>
          </cell>
          <cell r="C1514">
            <v>12218647.109999999</v>
          </cell>
          <cell r="D1514">
            <v>0</v>
          </cell>
          <cell r="E1514">
            <v>0</v>
          </cell>
          <cell r="F1514">
            <v>12218647.109999999</v>
          </cell>
        </row>
        <row r="1515">
          <cell r="A1515">
            <v>8109040</v>
          </cell>
          <cell r="B1515" t="str">
            <v>CUENTAS POR COBRAR RETIRADAS DEL ACTIVO</v>
          </cell>
          <cell r="C1515">
            <v>12218647.109999999</v>
          </cell>
          <cell r="D1515">
            <v>0</v>
          </cell>
          <cell r="E1515">
            <v>0</v>
          </cell>
          <cell r="F1515">
            <v>12218647.109999999</v>
          </cell>
        </row>
        <row r="1516">
          <cell r="A1516">
            <v>810915</v>
          </cell>
          <cell r="B1516" t="str">
            <v>OTROS</v>
          </cell>
          <cell r="C1516">
            <v>20100083.829999998</v>
          </cell>
          <cell r="D1516">
            <v>0</v>
          </cell>
          <cell r="E1516">
            <v>0</v>
          </cell>
          <cell r="F1516">
            <v>20100083.829999998</v>
          </cell>
        </row>
        <row r="1517">
          <cell r="A1517">
            <v>8109150</v>
          </cell>
          <cell r="B1517" t="str">
            <v>OTROS</v>
          </cell>
          <cell r="C1517">
            <v>20100083.829999998</v>
          </cell>
          <cell r="D1517">
            <v>0</v>
          </cell>
          <cell r="E1517">
            <v>0</v>
          </cell>
          <cell r="F1517">
            <v>20100083.829999998</v>
          </cell>
        </row>
        <row r="1518">
          <cell r="A1518">
            <v>810915006</v>
          </cell>
          <cell r="B1518" t="str">
            <v>PRIMAS INCOBRABLES  SEGUROS</v>
          </cell>
          <cell r="C1518">
            <v>860016.07</v>
          </cell>
          <cell r="D1518">
            <v>0</v>
          </cell>
          <cell r="E1518">
            <v>0</v>
          </cell>
          <cell r="F1518">
            <v>860016.07</v>
          </cell>
        </row>
        <row r="1519">
          <cell r="A1519">
            <v>81091500602</v>
          </cell>
          <cell r="B1519" t="str">
            <v>PRIMAS DE VIDA COLECTIVO</v>
          </cell>
          <cell r="C1519">
            <v>232155.81</v>
          </cell>
          <cell r="D1519">
            <v>0</v>
          </cell>
          <cell r="E1519">
            <v>0</v>
          </cell>
          <cell r="F1519">
            <v>232155.81</v>
          </cell>
        </row>
        <row r="1520">
          <cell r="A1520">
            <v>81091500603</v>
          </cell>
          <cell r="B1520" t="str">
            <v>PRIMAS DE ACCIDENTES Y ENFERMEDADES</v>
          </cell>
          <cell r="C1520">
            <v>83378.98</v>
          </cell>
          <cell r="D1520">
            <v>0</v>
          </cell>
          <cell r="E1520">
            <v>0</v>
          </cell>
          <cell r="F1520">
            <v>83378.98</v>
          </cell>
        </row>
        <row r="1521">
          <cell r="A1521">
            <v>81091500604</v>
          </cell>
          <cell r="B1521" t="str">
            <v>PRIMAS DE INCENDIO</v>
          </cell>
          <cell r="C1521">
            <v>60387.51</v>
          </cell>
          <cell r="D1521">
            <v>0</v>
          </cell>
          <cell r="E1521">
            <v>0</v>
          </cell>
          <cell r="F1521">
            <v>60387.51</v>
          </cell>
        </row>
        <row r="1522">
          <cell r="A1522">
            <v>81091500605</v>
          </cell>
          <cell r="B1522" t="str">
            <v>PRIMAS DE AUTOMOTORES</v>
          </cell>
          <cell r="C1522">
            <v>152163.31</v>
          </cell>
          <cell r="D1522">
            <v>0</v>
          </cell>
          <cell r="E1522">
            <v>0</v>
          </cell>
          <cell r="F1522">
            <v>152163.31</v>
          </cell>
        </row>
        <row r="1523">
          <cell r="A1523">
            <v>81091500606</v>
          </cell>
          <cell r="B1523" t="str">
            <v>PRIMAS DE OTROS SEGUROS GENERALES</v>
          </cell>
          <cell r="C1523">
            <v>331930.46000000002</v>
          </cell>
          <cell r="D1523">
            <v>0</v>
          </cell>
          <cell r="E1523">
            <v>0</v>
          </cell>
          <cell r="F1523">
            <v>331930.46000000002</v>
          </cell>
        </row>
        <row r="1524">
          <cell r="A1524">
            <v>810915007</v>
          </cell>
          <cell r="B1524" t="str">
            <v>PRIMAS INCOBRABLES  FIANZAS</v>
          </cell>
          <cell r="C1524">
            <v>139545.87</v>
          </cell>
          <cell r="D1524">
            <v>0</v>
          </cell>
          <cell r="E1524">
            <v>0</v>
          </cell>
          <cell r="F1524">
            <v>139545.87</v>
          </cell>
        </row>
        <row r="1525">
          <cell r="A1525">
            <v>810915008</v>
          </cell>
          <cell r="B1525" t="str">
            <v>DEUDORES INSOLVENTES POR FIANZAS PAGADAS</v>
          </cell>
          <cell r="C1525">
            <v>15651613.16</v>
          </cell>
          <cell r="D1525">
            <v>0</v>
          </cell>
          <cell r="E1525">
            <v>0</v>
          </cell>
          <cell r="F1525">
            <v>15651613.16</v>
          </cell>
        </row>
        <row r="1526">
          <cell r="A1526">
            <v>81091500801</v>
          </cell>
          <cell r="B1526" t="str">
            <v>Terminacion por fiador Corte Suprema de Justicia</v>
          </cell>
          <cell r="C1526">
            <v>8103943.9000000004</v>
          </cell>
          <cell r="D1526">
            <v>0</v>
          </cell>
          <cell r="E1526">
            <v>0</v>
          </cell>
          <cell r="F1526">
            <v>8103943.9000000004</v>
          </cell>
        </row>
        <row r="1527">
          <cell r="A1527">
            <v>8109150080105</v>
          </cell>
          <cell r="B1527" t="str">
            <v>Liquidación Proyecto INPRO-CSJ</v>
          </cell>
          <cell r="C1527">
            <v>8103943.9000000004</v>
          </cell>
          <cell r="D1527">
            <v>0</v>
          </cell>
          <cell r="E1527">
            <v>0</v>
          </cell>
          <cell r="F1527">
            <v>8103943.9000000004</v>
          </cell>
        </row>
        <row r="1528">
          <cell r="A1528">
            <v>81091500802</v>
          </cell>
          <cell r="B1528" t="str">
            <v>Terminacion por fiador MOP-ALCONSA</v>
          </cell>
          <cell r="C1528">
            <v>915063.93</v>
          </cell>
          <cell r="D1528">
            <v>0</v>
          </cell>
          <cell r="E1528">
            <v>0</v>
          </cell>
          <cell r="F1528">
            <v>915063.93</v>
          </cell>
        </row>
        <row r="1529">
          <cell r="A1529">
            <v>8109150080201</v>
          </cell>
          <cell r="B1529" t="str">
            <v>Total contrato proyecto San Martin-FG-47032 Y FG-47033</v>
          </cell>
          <cell r="C1529">
            <v>382150.93</v>
          </cell>
          <cell r="D1529">
            <v>0</v>
          </cell>
          <cell r="E1529">
            <v>0</v>
          </cell>
          <cell r="F1529">
            <v>382150.93</v>
          </cell>
        </row>
        <row r="1530">
          <cell r="A1530">
            <v>8109150080204</v>
          </cell>
          <cell r="B1530" t="str">
            <v>Total contrato proyecto Ayutuxtepeque FG-47041 Y FG-47042</v>
          </cell>
          <cell r="C1530">
            <v>532913</v>
          </cell>
          <cell r="D1530">
            <v>0</v>
          </cell>
          <cell r="E1530">
            <v>0</v>
          </cell>
          <cell r="F1530">
            <v>532913</v>
          </cell>
        </row>
        <row r="1531">
          <cell r="A1531">
            <v>81091500805</v>
          </cell>
          <cell r="B1531" t="str">
            <v>UDP CONCRESCOL-EBEN-EZER FG-55215,FG-55214.</v>
          </cell>
          <cell r="C1531">
            <v>5124792.03</v>
          </cell>
          <cell r="D1531">
            <v>0</v>
          </cell>
          <cell r="E1531">
            <v>0</v>
          </cell>
          <cell r="F1531">
            <v>5124792.03</v>
          </cell>
        </row>
        <row r="1532">
          <cell r="A1532">
            <v>81091500806</v>
          </cell>
          <cell r="B1532" t="str">
            <v>Castaneda Ingenieros, S.A. de C.V. FG-58619</v>
          </cell>
          <cell r="C1532">
            <v>169938.11</v>
          </cell>
          <cell r="D1532">
            <v>0</v>
          </cell>
          <cell r="E1532">
            <v>0</v>
          </cell>
          <cell r="F1532">
            <v>169938.11</v>
          </cell>
        </row>
        <row r="1533">
          <cell r="A1533">
            <v>81091500807</v>
          </cell>
          <cell r="B1533" t="str">
            <v>Castaneda Ingenieros, S.A de C.V. FG-58543</v>
          </cell>
          <cell r="C1533">
            <v>50000</v>
          </cell>
          <cell r="D1533">
            <v>0</v>
          </cell>
          <cell r="E1533">
            <v>0</v>
          </cell>
          <cell r="F1533">
            <v>50000</v>
          </cell>
        </row>
        <row r="1534">
          <cell r="A1534">
            <v>81091500808</v>
          </cell>
          <cell r="B1534" t="str">
            <v>Negocios.com S.A de C.V. FG-57247</v>
          </cell>
          <cell r="C1534">
            <v>16182.77</v>
          </cell>
          <cell r="D1534">
            <v>0</v>
          </cell>
          <cell r="E1534">
            <v>0</v>
          </cell>
          <cell r="F1534">
            <v>16182.77</v>
          </cell>
        </row>
        <row r="1535">
          <cell r="A1535">
            <v>81091500809</v>
          </cell>
          <cell r="B1535" t="str">
            <v>Equipment Parst, S.A. de C.V.</v>
          </cell>
          <cell r="C1535">
            <v>100000</v>
          </cell>
          <cell r="D1535">
            <v>0</v>
          </cell>
          <cell r="E1535">
            <v>0</v>
          </cell>
          <cell r="F1535">
            <v>100000</v>
          </cell>
        </row>
        <row r="1536">
          <cell r="A1536">
            <v>81091500810</v>
          </cell>
          <cell r="B1536" t="str">
            <v>Vonamer, S.A. de C.V. FG-64138</v>
          </cell>
          <cell r="C1536">
            <v>57918.559999999998</v>
          </cell>
          <cell r="D1536">
            <v>0</v>
          </cell>
          <cell r="E1536">
            <v>0</v>
          </cell>
          <cell r="F1536">
            <v>57918.559999999998</v>
          </cell>
        </row>
        <row r="1537">
          <cell r="A1537">
            <v>81091500811</v>
          </cell>
          <cell r="B1537" t="str">
            <v>E.S. Consructores, S.A. de C.V. FG-18586, FG-18587</v>
          </cell>
          <cell r="C1537">
            <v>751264.9</v>
          </cell>
          <cell r="D1537">
            <v>0</v>
          </cell>
          <cell r="E1537">
            <v>0</v>
          </cell>
          <cell r="F1537">
            <v>751264.9</v>
          </cell>
        </row>
        <row r="1538">
          <cell r="A1538">
            <v>81091500812</v>
          </cell>
          <cell r="B1538" t="str">
            <v>Tractomarquez, S.A. de C.V.</v>
          </cell>
          <cell r="C1538">
            <v>362508.96</v>
          </cell>
          <cell r="D1538">
            <v>0</v>
          </cell>
          <cell r="E1538">
            <v>0</v>
          </cell>
          <cell r="F1538">
            <v>362508.96</v>
          </cell>
        </row>
        <row r="1539">
          <cell r="A1539">
            <v>810915009</v>
          </cell>
          <cell r="B1539" t="str">
            <v>PRODUCTOS IRRECUPERABLES LIQUIDADOS</v>
          </cell>
          <cell r="C1539">
            <v>3448908.73</v>
          </cell>
          <cell r="D1539">
            <v>0</v>
          </cell>
          <cell r="E1539">
            <v>0</v>
          </cell>
          <cell r="F1539">
            <v>3448908.73</v>
          </cell>
        </row>
        <row r="1540">
          <cell r="A1540">
            <v>9</v>
          </cell>
          <cell r="B1540" t="str">
            <v>CUENTAS DE CONTROL POR CONTRA</v>
          </cell>
          <cell r="C1540">
            <v>-692429490.94000006</v>
          </cell>
          <cell r="D1540">
            <v>5215634.4000000004</v>
          </cell>
          <cell r="E1540">
            <v>19447402.699999999</v>
          </cell>
          <cell r="F1540">
            <v>-706661259.24000001</v>
          </cell>
        </row>
        <row r="1541">
          <cell r="A1541">
            <v>91</v>
          </cell>
          <cell r="B1541" t="str">
            <v>Cuentas de Control por contra</v>
          </cell>
          <cell r="C1541">
            <v>-692429490.94000006</v>
          </cell>
          <cell r="D1541">
            <v>5215634.4000000004</v>
          </cell>
          <cell r="E1541">
            <v>19447402.699999999</v>
          </cell>
          <cell r="F1541">
            <v>-706661259.24000001</v>
          </cell>
        </row>
        <row r="1553">
          <cell r="A1553">
            <v>1104</v>
          </cell>
        </row>
        <row r="1554">
          <cell r="A1554">
            <v>1999020</v>
          </cell>
        </row>
        <row r="1555">
          <cell r="A1555">
            <v>1999010</v>
          </cell>
        </row>
        <row r="1556">
          <cell r="A1556">
            <v>17</v>
          </cell>
        </row>
        <row r="1557">
          <cell r="A1557">
            <v>220101</v>
          </cell>
        </row>
        <row r="1558">
          <cell r="A1558">
            <v>2202</v>
          </cell>
        </row>
        <row r="1559">
          <cell r="A1559">
            <v>220102</v>
          </cell>
        </row>
        <row r="1560">
          <cell r="A1560">
            <v>220103</v>
          </cell>
        </row>
        <row r="1561">
          <cell r="A1561">
            <v>220104</v>
          </cell>
        </row>
        <row r="1562">
          <cell r="A1562">
            <v>220109</v>
          </cell>
        </row>
        <row r="1563">
          <cell r="A1563">
            <v>250401</v>
          </cell>
        </row>
        <row r="1564">
          <cell r="A1564">
            <v>54</v>
          </cell>
        </row>
        <row r="1565">
          <cell r="A1565">
            <v>4702</v>
          </cell>
        </row>
        <row r="1566">
          <cell r="A1566">
            <v>4703</v>
          </cell>
        </row>
        <row r="1567">
          <cell r="A1567">
            <v>4708</v>
          </cell>
        </row>
        <row r="1568">
          <cell r="A1568">
            <v>4709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5D82-B4C0-4EE3-87F9-31B1BC871912}">
  <sheetPr>
    <tabColor theme="0" tint="-0.249977111117893"/>
    <pageSetUpPr fitToPage="1"/>
  </sheetPr>
  <dimension ref="A1:H66"/>
  <sheetViews>
    <sheetView showGridLines="0" tabSelected="1" topLeftCell="A27" zoomScaleNormal="100" workbookViewId="0">
      <selection activeCell="D36" sqref="D36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37" customWidth="1"/>
    <col min="4" max="4" width="14.28515625" style="38" customWidth="1"/>
    <col min="5" max="5" width="3.140625" customWidth="1"/>
    <col min="6" max="6" width="16.425781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1" customFormat="1" ht="20.100000000000001" customHeight="1" x14ac:dyDescent="0.25">
      <c r="B1" s="2" t="s">
        <v>0</v>
      </c>
      <c r="C1" s="3"/>
      <c r="D1" s="4"/>
    </row>
    <row r="2" spans="1:6" ht="18" customHeight="1" x14ac:dyDescent="0.25">
      <c r="B2" s="5" t="s">
        <v>1</v>
      </c>
      <c r="C2" s="3"/>
      <c r="D2" s="4"/>
    </row>
    <row r="3" spans="1:6" ht="18" customHeight="1" x14ac:dyDescent="0.25">
      <c r="B3" s="5" t="s">
        <v>2</v>
      </c>
      <c r="C3" s="3"/>
      <c r="D3" s="4"/>
    </row>
    <row r="4" spans="1:6" ht="15" customHeight="1" x14ac:dyDescent="0.25">
      <c r="B4" s="5"/>
      <c r="C4" s="3"/>
      <c r="D4" s="4"/>
    </row>
    <row r="5" spans="1:6" ht="12.95" customHeight="1" x14ac:dyDescent="0.25">
      <c r="A5" s="6" t="s">
        <v>3</v>
      </c>
      <c r="B5" s="7"/>
      <c r="C5" s="8"/>
      <c r="D5" s="9"/>
    </row>
    <row r="6" spans="1:6" s="7" customFormat="1" ht="12.95" customHeight="1" x14ac:dyDescent="0.2">
      <c r="A6" s="6" t="s">
        <v>4</v>
      </c>
      <c r="C6" s="8"/>
      <c r="D6" s="9"/>
    </row>
    <row r="7" spans="1:6" s="7" customFormat="1" ht="12.95" customHeight="1" x14ac:dyDescent="0.2">
      <c r="A7" s="10" t="s">
        <v>5</v>
      </c>
      <c r="C7" s="11">
        <f>((VLOOKUP(1101,[1]Balanza!A:F,6,FALSE))+(VLOOKUP(1103,[1]Balanza!A:F,6,FALSE))+(VLOOKUP(1104,[1]Balanza!A:F,6,FALSE)))</f>
        <v>7351905.5599999996</v>
      </c>
      <c r="D7" s="12"/>
    </row>
    <row r="8" spans="1:6" s="7" customFormat="1" ht="12.95" customHeight="1" x14ac:dyDescent="0.2">
      <c r="A8" s="10" t="s">
        <v>6</v>
      </c>
      <c r="C8" s="13">
        <f>(VLOOKUP(1102,[1]Balanza!A:F,6,FALSE))</f>
        <v>30159.34</v>
      </c>
      <c r="D8" s="12"/>
    </row>
    <row r="9" spans="1:6" s="7" customFormat="1" ht="12.95" customHeight="1" x14ac:dyDescent="0.2">
      <c r="A9" s="10" t="s">
        <v>7</v>
      </c>
      <c r="C9" s="13">
        <f>(VLOOKUP(12,[1]Balanza!A:F,6,FALSE))</f>
        <v>14414737.73</v>
      </c>
      <c r="D9" s="12"/>
    </row>
    <row r="10" spans="1:6" s="7" customFormat="1" ht="12.95" customHeight="1" x14ac:dyDescent="0.2">
      <c r="A10" s="10" t="s">
        <v>8</v>
      </c>
      <c r="C10" s="13">
        <f>(VLOOKUP(13,[1]Balanza!A:F,6,FALSE))</f>
        <v>314407.09000000003</v>
      </c>
      <c r="D10" s="14"/>
    </row>
    <row r="11" spans="1:6" s="7" customFormat="1" ht="12.95" customHeight="1" x14ac:dyDescent="0.2">
      <c r="A11" s="10" t="s">
        <v>9</v>
      </c>
      <c r="C11" s="13">
        <f>(VLOOKUP(14,[1]Balanza!A:F,6,FALSE))</f>
        <v>6216712.4299999997</v>
      </c>
      <c r="D11" s="14"/>
    </row>
    <row r="12" spans="1:6" s="7" customFormat="1" ht="12.95" customHeight="1" x14ac:dyDescent="0.2">
      <c r="A12" s="10" t="s">
        <v>10</v>
      </c>
      <c r="C12" s="13">
        <f>(VLOOKUP(16,[1]Balanza!A:F,6,FALSE))</f>
        <v>1856062.11</v>
      </c>
      <c r="D12" s="14"/>
    </row>
    <row r="13" spans="1:6" s="7" customFormat="1" ht="12.95" customHeight="1" x14ac:dyDescent="0.2">
      <c r="A13" s="6" t="s">
        <v>11</v>
      </c>
      <c r="C13" s="15"/>
      <c r="D13" s="16">
        <f>SUM(C7:C12)</f>
        <v>30183984.259999998</v>
      </c>
      <c r="F13" s="17"/>
    </row>
    <row r="14" spans="1:6" s="7" customFormat="1" ht="12.95" customHeight="1" x14ac:dyDescent="0.2">
      <c r="A14" s="6" t="s">
        <v>12</v>
      </c>
      <c r="C14" s="18"/>
      <c r="D14" s="14"/>
    </row>
    <row r="15" spans="1:6" s="7" customFormat="1" ht="12.95" customHeight="1" x14ac:dyDescent="0.2">
      <c r="A15" s="10" t="s">
        <v>13</v>
      </c>
      <c r="C15" s="11">
        <f>(VLOOKUP(1905,[1]Balanza!A:F,6,FALSE))+(VLOOKUP(1999020,[1]Balanza!A:F,6,FALSE))</f>
        <v>410792.91</v>
      </c>
      <c r="D15" s="14"/>
    </row>
    <row r="16" spans="1:6" s="7" customFormat="1" ht="12.95" customHeight="1" x14ac:dyDescent="0.2">
      <c r="A16" s="10" t="s">
        <v>14</v>
      </c>
      <c r="C16" s="13">
        <f>IFERROR(VLOOKUP(17,[1]Balanza!A:F,6,FALSE),0)</f>
        <v>0</v>
      </c>
      <c r="D16" s="14"/>
    </row>
    <row r="17" spans="1:8" s="7" customFormat="1" ht="12.95" customHeight="1" x14ac:dyDescent="0.2">
      <c r="A17" s="10" t="s">
        <v>15</v>
      </c>
      <c r="C17" s="19">
        <f>(VLOOKUP(1901,[1]Balanza!A:F,6,FALSE)+(VLOOKUP(1902,[1]Balanza!A:F,6,FALSE))+(VLOOKUP(1903,[1]Balanza!A:F,6,FALSE))+(VLOOKUP(1904,[1]Balanza!A:F,6,FALSE))+(VLOOKUP(1999010,[1]Balanza!A:F,6,FALSE)))</f>
        <v>6350089.2600000007</v>
      </c>
      <c r="D17" s="12"/>
    </row>
    <row r="18" spans="1:8" s="7" customFormat="1" ht="12.95" customHeight="1" x14ac:dyDescent="0.2">
      <c r="A18" s="6" t="s">
        <v>16</v>
      </c>
      <c r="C18" s="18"/>
      <c r="D18" s="16">
        <f>SUM(C15:C17)</f>
        <v>6760882.1700000009</v>
      </c>
    </row>
    <row r="19" spans="1:8" s="7" customFormat="1" ht="12.95" customHeight="1" x14ac:dyDescent="0.2">
      <c r="A19" s="6" t="s">
        <v>17</v>
      </c>
      <c r="C19" s="18"/>
      <c r="D19" s="14"/>
    </row>
    <row r="20" spans="1:8" s="7" customFormat="1" ht="12.95" customHeight="1" x14ac:dyDescent="0.2">
      <c r="A20" s="7" t="s">
        <v>18</v>
      </c>
      <c r="C20" s="19">
        <f>(VLOOKUP(18,[1]Balanza!A:F,6,FALSE))</f>
        <v>49540.59</v>
      </c>
      <c r="D20" s="12"/>
    </row>
    <row r="21" spans="1:8" s="7" customFormat="1" ht="12.95" customHeight="1" x14ac:dyDescent="0.2">
      <c r="A21" s="20" t="s">
        <v>19</v>
      </c>
      <c r="C21" s="18"/>
      <c r="D21" s="21">
        <f>SUM(C20)</f>
        <v>49540.59</v>
      </c>
    </row>
    <row r="22" spans="1:8" s="7" customFormat="1" ht="12.95" customHeight="1" thickBot="1" x14ac:dyDescent="0.25">
      <c r="A22" s="22" t="s">
        <v>20</v>
      </c>
      <c r="C22" s="18"/>
      <c r="D22" s="23">
        <f>SUM(D13:D21)</f>
        <v>36994407.020000003</v>
      </c>
      <c r="F22" s="17"/>
      <c r="G22" s="24"/>
      <c r="H22" s="24"/>
    </row>
    <row r="23" spans="1:8" s="7" customFormat="1" ht="12.95" customHeight="1" thickTop="1" x14ac:dyDescent="0.2">
      <c r="A23" s="25" t="s">
        <v>21</v>
      </c>
      <c r="C23" s="18"/>
      <c r="D23" s="14"/>
      <c r="F23" s="24"/>
      <c r="G23" s="26"/>
      <c r="H23" s="27"/>
    </row>
    <row r="24" spans="1:8" s="7" customFormat="1" ht="12.95" customHeight="1" x14ac:dyDescent="0.2">
      <c r="A24" s="6" t="s">
        <v>22</v>
      </c>
      <c r="C24" s="18"/>
      <c r="D24" s="14"/>
      <c r="F24" s="28"/>
    </row>
    <row r="25" spans="1:8" s="7" customFormat="1" ht="12.95" customHeight="1" x14ac:dyDescent="0.2">
      <c r="A25" s="22" t="s">
        <v>23</v>
      </c>
      <c r="C25" s="18"/>
      <c r="D25" s="14"/>
    </row>
    <row r="26" spans="1:8" s="7" customFormat="1" ht="12.95" customHeight="1" x14ac:dyDescent="0.2">
      <c r="A26" s="25" t="s">
        <v>24</v>
      </c>
      <c r="C26" s="11">
        <f>-(VLOOKUP(21,[1]Balanza!A:F,6,FALSE))</f>
        <v>47765.440000000002</v>
      </c>
      <c r="D26" s="14"/>
    </row>
    <row r="27" spans="1:8" s="7" customFormat="1" ht="12.95" customHeight="1" x14ac:dyDescent="0.2">
      <c r="A27" s="10" t="s">
        <v>25</v>
      </c>
      <c r="C27" s="11">
        <f>-(VLOOKUP(25,[1]Balanza!A:F,6,FALSE))</f>
        <v>131461.79999999999</v>
      </c>
      <c r="D27" s="14"/>
    </row>
    <row r="28" spans="1:8" s="7" customFormat="1" ht="12.95" customHeight="1" x14ac:dyDescent="0.2">
      <c r="A28" s="10" t="s">
        <v>26</v>
      </c>
      <c r="C28" s="11">
        <f>-(VLOOKUP(24,[1]Balanza!A:F,6,FALSE))</f>
        <v>5250469.92</v>
      </c>
      <c r="D28" s="14"/>
    </row>
    <row r="29" spans="1:8" s="7" customFormat="1" ht="12.95" customHeight="1" x14ac:dyDescent="0.2">
      <c r="A29" s="10" t="s">
        <v>27</v>
      </c>
      <c r="C29" s="11">
        <f>-(VLOOKUP(26,[1]Balanza!A:F,6,FALSE))</f>
        <v>678322.92</v>
      </c>
      <c r="D29" s="14"/>
    </row>
    <row r="30" spans="1:8" s="7" customFormat="1" ht="12.95" customHeight="1" x14ac:dyDescent="0.2">
      <c r="A30" s="7" t="s">
        <v>28</v>
      </c>
      <c r="C30" s="19">
        <f>-((VLOOKUP(250401,[1]Balanza!A:F,6,FALSE)))</f>
        <v>0</v>
      </c>
      <c r="D30" s="12"/>
    </row>
    <row r="31" spans="1:8" s="7" customFormat="1" ht="12.95" customHeight="1" x14ac:dyDescent="0.2">
      <c r="A31" s="20" t="s">
        <v>29</v>
      </c>
      <c r="C31" s="15"/>
      <c r="D31" s="29">
        <f>SUM(C26:C30)</f>
        <v>6108020.0800000001</v>
      </c>
    </row>
    <row r="32" spans="1:8" s="7" customFormat="1" ht="12.95" customHeight="1" x14ac:dyDescent="0.2">
      <c r="A32" s="20" t="s">
        <v>30</v>
      </c>
      <c r="C32" s="30"/>
      <c r="D32" s="12"/>
    </row>
    <row r="33" spans="1:7" s="7" customFormat="1" ht="12.95" customHeight="1" x14ac:dyDescent="0.2">
      <c r="A33" s="7" t="s">
        <v>31</v>
      </c>
      <c r="C33" s="11">
        <f>-(VLOOKUP(27,[1]Balanza!A:F,6,FALSE))</f>
        <v>6879970.8399999999</v>
      </c>
      <c r="D33" s="12"/>
    </row>
    <row r="34" spans="1:7" s="7" customFormat="1" ht="12.95" customHeight="1" x14ac:dyDescent="0.2">
      <c r="A34" s="25" t="s">
        <v>32</v>
      </c>
      <c r="C34" s="11">
        <f>-(VLOOKUP(28,[1]Balanza!A:F,6,FALSE))</f>
        <v>223094.32</v>
      </c>
      <c r="D34" s="12"/>
    </row>
    <row r="35" spans="1:7" s="7" customFormat="1" ht="12.95" customHeight="1" x14ac:dyDescent="0.2">
      <c r="A35" s="7" t="s">
        <v>33</v>
      </c>
      <c r="C35" s="19">
        <f>-(VLOOKUP(29,[1]Balanza!A:F,6,FALSE))</f>
        <v>1699060.61</v>
      </c>
      <c r="D35" s="12"/>
    </row>
    <row r="36" spans="1:7" s="7" customFormat="1" ht="12.95" customHeight="1" x14ac:dyDescent="0.2">
      <c r="A36" s="20" t="s">
        <v>34</v>
      </c>
      <c r="C36" s="15"/>
      <c r="D36" s="29">
        <f>SUM(C33:C35)</f>
        <v>8802125.7699999996</v>
      </c>
    </row>
    <row r="37" spans="1:7" s="7" customFormat="1" ht="12.95" customHeight="1" x14ac:dyDescent="0.2">
      <c r="A37" s="20" t="s">
        <v>35</v>
      </c>
      <c r="C37" s="18"/>
      <c r="D37" s="12"/>
    </row>
    <row r="38" spans="1:7" s="7" customFormat="1" ht="12.95" customHeight="1" x14ac:dyDescent="0.2">
      <c r="A38" s="7" t="s">
        <v>36</v>
      </c>
      <c r="C38" s="11">
        <f>-((VLOOKUP(220101,[1]Balanza!A:F,6,FALSE))-(VLOOKUP(2202,[1]Balanza!A:F,6,FALSE)))</f>
        <v>0</v>
      </c>
      <c r="D38" s="12"/>
    </row>
    <row r="39" spans="1:7" s="7" customFormat="1" ht="12.95" customHeight="1" x14ac:dyDescent="0.2">
      <c r="A39" s="7" t="s">
        <v>37</v>
      </c>
      <c r="C39" s="19">
        <f>((VLOOKUP(220102,[1]Balanza!A:F,6,FALSE))-(VLOOKUP(220103,[1]Balanza!A:F,6,FALSE))-(VLOOKUP(220104,[1]Balanza!A:F,6,FALSE))-(VLOOKUP(220109,[1]Balanza!A:F,6,FALSE))-(VLOOKUP(2203,[1]Balanza!A:F,6,FALSE))-(VLOOKUP(2204,[1]Balanza!A:F,6,FALSE))-(VLOOKUP(2205,[1]Balanza!A:F,6,FALSE))-(VLOOKUP(2206,[1]Balanza!A:F,6,FALSE))-(VLOOKUP(2207,[1]Balanza!A:F,6,FALSE))-(VLOOKUP(2208,[1]Balanza!A:F,6,FALSE)))</f>
        <v>3921246.79</v>
      </c>
      <c r="D39" s="12"/>
    </row>
    <row r="40" spans="1:7" s="7" customFormat="1" ht="12.95" customHeight="1" x14ac:dyDescent="0.2">
      <c r="A40" s="20" t="s">
        <v>38</v>
      </c>
      <c r="C40" s="15"/>
      <c r="D40" s="31">
        <f>SUM(C39)</f>
        <v>3921246.79</v>
      </c>
    </row>
    <row r="41" spans="1:7" s="7" customFormat="1" ht="12.95" customHeight="1" x14ac:dyDescent="0.2">
      <c r="A41" s="20" t="s">
        <v>39</v>
      </c>
      <c r="C41" s="18"/>
      <c r="D41" s="12"/>
    </row>
    <row r="42" spans="1:7" s="7" customFormat="1" ht="12.95" customHeight="1" x14ac:dyDescent="0.2">
      <c r="A42" s="7" t="s">
        <v>40</v>
      </c>
      <c r="C42" s="11">
        <f>-(VLOOKUP(2301,[1]Balanza!A:F,6,FALSE))</f>
        <v>533851.89</v>
      </c>
    </row>
    <row r="43" spans="1:7" s="7" customFormat="1" ht="12.95" customHeight="1" x14ac:dyDescent="0.2">
      <c r="A43" s="7" t="s">
        <v>41</v>
      </c>
      <c r="C43" s="19">
        <f>-(VLOOKUP(2302,[1]Balanza!A:F,6,FALSE))</f>
        <v>135973.57999999999</v>
      </c>
    </row>
    <row r="44" spans="1:7" s="7" customFormat="1" ht="12.95" customHeight="1" x14ac:dyDescent="0.2">
      <c r="A44" s="20" t="s">
        <v>42</v>
      </c>
      <c r="C44" s="18"/>
      <c r="D44" s="32">
        <f>SUM(C42:C43)</f>
        <v>669825.47</v>
      </c>
    </row>
    <row r="45" spans="1:7" s="7" customFormat="1" ht="12.95" customHeight="1" x14ac:dyDescent="0.2">
      <c r="A45" s="20" t="s">
        <v>43</v>
      </c>
      <c r="C45" s="18"/>
      <c r="D45" s="32">
        <f>SUM(D31:D44)</f>
        <v>19501218.109999999</v>
      </c>
    </row>
    <row r="46" spans="1:7" s="7" customFormat="1" ht="12.95" customHeight="1" x14ac:dyDescent="0.2">
      <c r="A46" s="7" t="s">
        <v>21</v>
      </c>
      <c r="C46" s="18"/>
      <c r="D46" s="14"/>
      <c r="G46" s="17"/>
    </row>
    <row r="47" spans="1:7" s="7" customFormat="1" ht="12.95" customHeight="1" x14ac:dyDescent="0.2">
      <c r="A47" s="20" t="s">
        <v>44</v>
      </c>
      <c r="C47" s="18"/>
      <c r="D47" s="14"/>
    </row>
    <row r="48" spans="1:7" s="7" customFormat="1" ht="12.95" customHeight="1" x14ac:dyDescent="0.2">
      <c r="A48" s="7" t="s">
        <v>45</v>
      </c>
      <c r="C48" s="11">
        <f>-(VLOOKUP(3101,[1]Balanza!A:F,6,FALSE))</f>
        <v>12513000</v>
      </c>
      <c r="D48" s="12"/>
      <c r="F48" s="17"/>
      <c r="G48" s="17"/>
    </row>
    <row r="49" spans="1:7" s="7" customFormat="1" ht="12.95" customHeight="1" x14ac:dyDescent="0.2">
      <c r="A49" s="7" t="s">
        <v>46</v>
      </c>
      <c r="C49" s="11">
        <f>-(VLOOKUP(35,[1]Balanza!A:F,6,FALSE))</f>
        <v>1321704.1599999999</v>
      </c>
      <c r="D49" s="12"/>
      <c r="F49" s="24"/>
      <c r="G49" s="17"/>
    </row>
    <row r="50" spans="1:7" s="7" customFormat="1" ht="12.95" customHeight="1" x14ac:dyDescent="0.2">
      <c r="A50" s="7" t="s">
        <v>47</v>
      </c>
      <c r="C50" s="11">
        <f>-(VLOOKUP(36,[1]Balanza!A:F,6,FALSE))</f>
        <v>428650.67</v>
      </c>
      <c r="D50" s="12"/>
      <c r="F50" s="28"/>
    </row>
    <row r="51" spans="1:7" s="7" customFormat="1" ht="12.95" customHeight="1" x14ac:dyDescent="0.2">
      <c r="A51" s="7" t="s">
        <v>48</v>
      </c>
      <c r="C51" s="13">
        <f>+ER!D40</f>
        <v>1247399.1399999997</v>
      </c>
      <c r="D51" s="12"/>
      <c r="G51" s="17"/>
    </row>
    <row r="52" spans="1:7" s="7" customFormat="1" ht="12.95" customHeight="1" x14ac:dyDescent="0.2">
      <c r="A52" s="7" t="s">
        <v>49</v>
      </c>
      <c r="C52" s="19">
        <f>-(VLOOKUP(3802,[1]Balanza!A:F,6,FALSE))</f>
        <v>1982434.94</v>
      </c>
      <c r="D52" s="12"/>
      <c r="G52" s="17"/>
    </row>
    <row r="53" spans="1:7" s="7" customFormat="1" ht="12.95" customHeight="1" x14ac:dyDescent="0.2">
      <c r="A53" s="20" t="s">
        <v>50</v>
      </c>
      <c r="C53" s="18"/>
      <c r="D53" s="32">
        <f>SUM(C48:C52)</f>
        <v>17493188.91</v>
      </c>
      <c r="G53" s="33"/>
    </row>
    <row r="54" spans="1:7" s="7" customFormat="1" ht="8.1" customHeight="1" x14ac:dyDescent="0.2">
      <c r="C54" s="18"/>
      <c r="D54" s="14"/>
    </row>
    <row r="55" spans="1:7" s="7" customFormat="1" ht="12.95" customHeight="1" thickBot="1" x14ac:dyDescent="0.25">
      <c r="A55" s="20" t="s">
        <v>51</v>
      </c>
      <c r="C55" s="18"/>
      <c r="D55" s="23">
        <f>SUM(D45:D53)</f>
        <v>36994407.019999996</v>
      </c>
    </row>
    <row r="56" spans="1:7" s="7" customFormat="1" ht="12.95" customHeight="1" thickTop="1" x14ac:dyDescent="0.2">
      <c r="C56" s="8"/>
    </row>
    <row r="57" spans="1:7" s="7" customFormat="1" ht="12.95" customHeight="1" x14ac:dyDescent="0.2">
      <c r="C57" s="8"/>
    </row>
    <row r="58" spans="1:7" s="7" customFormat="1" ht="12.95" customHeight="1" x14ac:dyDescent="0.2">
      <c r="C58" s="8"/>
    </row>
    <row r="59" spans="1:7" s="7" customFormat="1" ht="12.95" customHeight="1" x14ac:dyDescent="0.2">
      <c r="C59" s="8"/>
    </row>
    <row r="60" spans="1:7" s="7" customFormat="1" ht="12.95" customHeight="1" x14ac:dyDescent="0.2">
      <c r="A60" s="34" t="s">
        <v>52</v>
      </c>
      <c r="C60" s="8"/>
      <c r="D60" s="34" t="s">
        <v>53</v>
      </c>
    </row>
    <row r="61" spans="1:7" s="7" customFormat="1" ht="12.95" customHeight="1" x14ac:dyDescent="0.2">
      <c r="A61" s="35" t="s">
        <v>54</v>
      </c>
      <c r="C61" s="8"/>
      <c r="D61" s="35" t="s">
        <v>55</v>
      </c>
    </row>
    <row r="66" spans="6:6" x14ac:dyDescent="0.25">
      <c r="F66" s="36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B83E1-5B8B-4D2D-B3AA-40531A20BDDA}">
  <sheetPr>
    <tabColor theme="0" tint="-0.249977111117893"/>
  </sheetPr>
  <dimension ref="A2:N50"/>
  <sheetViews>
    <sheetView showGridLines="0" topLeftCell="A11" zoomScaleNormal="100" workbookViewId="0">
      <selection activeCell="D36" sqref="D36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8.85546875" style="40" customWidth="1"/>
    <col min="6" max="6" width="12.42578125" style="78" customWidth="1"/>
    <col min="7" max="7" width="8.85546875" style="78" customWidth="1"/>
    <col min="8" max="8" width="14.140625" style="79" customWidth="1"/>
    <col min="9" max="9" width="11.85546875" style="79" customWidth="1"/>
    <col min="10" max="11" width="13.28515625" style="79" customWidth="1"/>
    <col min="12" max="12" width="9.140625" customWidth="1"/>
    <col min="13" max="13" width="3" customWidth="1"/>
    <col min="14" max="14" width="11.140625" bestFit="1" customWidth="1"/>
    <col min="255" max="255" width="15.5703125" customWidth="1"/>
    <col min="256" max="256" width="44" customWidth="1"/>
    <col min="257" max="257" width="12.7109375" customWidth="1"/>
    <col min="258" max="258" width="7.85546875" customWidth="1"/>
    <col min="259" max="259" width="15.5703125" customWidth="1"/>
    <col min="260" max="260" width="44" customWidth="1"/>
    <col min="261" max="262" width="12.7109375" customWidth="1"/>
    <col min="266" max="267" width="13.28515625" customWidth="1"/>
    <col min="511" max="511" width="15.5703125" customWidth="1"/>
    <col min="512" max="512" width="44" customWidth="1"/>
    <col min="513" max="513" width="12.7109375" customWidth="1"/>
    <col min="514" max="514" width="7.85546875" customWidth="1"/>
    <col min="515" max="515" width="15.5703125" customWidth="1"/>
    <col min="516" max="516" width="44" customWidth="1"/>
    <col min="517" max="518" width="12.7109375" customWidth="1"/>
    <col min="522" max="523" width="13.28515625" customWidth="1"/>
    <col min="767" max="767" width="15.5703125" customWidth="1"/>
    <col min="768" max="768" width="44" customWidth="1"/>
    <col min="769" max="769" width="12.7109375" customWidth="1"/>
    <col min="770" max="770" width="7.85546875" customWidth="1"/>
    <col min="771" max="771" width="15.5703125" customWidth="1"/>
    <col min="772" max="772" width="44" customWidth="1"/>
    <col min="773" max="774" width="12.7109375" customWidth="1"/>
    <col min="778" max="779" width="13.28515625" customWidth="1"/>
    <col min="1023" max="1023" width="15.5703125" customWidth="1"/>
    <col min="1024" max="1024" width="44" customWidth="1"/>
    <col min="1025" max="1025" width="12.7109375" customWidth="1"/>
    <col min="1026" max="1026" width="7.85546875" customWidth="1"/>
    <col min="1027" max="1027" width="15.5703125" customWidth="1"/>
    <col min="1028" max="1028" width="44" customWidth="1"/>
    <col min="1029" max="1030" width="12.7109375" customWidth="1"/>
    <col min="1034" max="1035" width="13.28515625" customWidth="1"/>
    <col min="1279" max="1279" width="15.5703125" customWidth="1"/>
    <col min="1280" max="1280" width="44" customWidth="1"/>
    <col min="1281" max="1281" width="12.7109375" customWidth="1"/>
    <col min="1282" max="1282" width="7.85546875" customWidth="1"/>
    <col min="1283" max="1283" width="15.5703125" customWidth="1"/>
    <col min="1284" max="1284" width="44" customWidth="1"/>
    <col min="1285" max="1286" width="12.7109375" customWidth="1"/>
    <col min="1290" max="1291" width="13.28515625" customWidth="1"/>
    <col min="1535" max="1535" width="15.5703125" customWidth="1"/>
    <col min="1536" max="1536" width="44" customWidth="1"/>
    <col min="1537" max="1537" width="12.7109375" customWidth="1"/>
    <col min="1538" max="1538" width="7.85546875" customWidth="1"/>
    <col min="1539" max="1539" width="15.5703125" customWidth="1"/>
    <col min="1540" max="1540" width="44" customWidth="1"/>
    <col min="1541" max="1542" width="12.7109375" customWidth="1"/>
    <col min="1546" max="1547" width="13.28515625" customWidth="1"/>
    <col min="1791" max="1791" width="15.5703125" customWidth="1"/>
    <col min="1792" max="1792" width="44" customWidth="1"/>
    <col min="1793" max="1793" width="12.7109375" customWidth="1"/>
    <col min="1794" max="1794" width="7.85546875" customWidth="1"/>
    <col min="1795" max="1795" width="15.5703125" customWidth="1"/>
    <col min="1796" max="1796" width="44" customWidth="1"/>
    <col min="1797" max="1798" width="12.7109375" customWidth="1"/>
    <col min="1802" max="1803" width="13.28515625" customWidth="1"/>
    <col min="2047" max="2047" width="15.5703125" customWidth="1"/>
    <col min="2048" max="2048" width="44" customWidth="1"/>
    <col min="2049" max="2049" width="12.7109375" customWidth="1"/>
    <col min="2050" max="2050" width="7.85546875" customWidth="1"/>
    <col min="2051" max="2051" width="15.5703125" customWidth="1"/>
    <col min="2052" max="2052" width="44" customWidth="1"/>
    <col min="2053" max="2054" width="12.7109375" customWidth="1"/>
    <col min="2058" max="2059" width="13.28515625" customWidth="1"/>
    <col min="2303" max="2303" width="15.5703125" customWidth="1"/>
    <col min="2304" max="2304" width="44" customWidth="1"/>
    <col min="2305" max="2305" width="12.7109375" customWidth="1"/>
    <col min="2306" max="2306" width="7.85546875" customWidth="1"/>
    <col min="2307" max="2307" width="15.5703125" customWidth="1"/>
    <col min="2308" max="2308" width="44" customWidth="1"/>
    <col min="2309" max="2310" width="12.7109375" customWidth="1"/>
    <col min="2314" max="2315" width="13.28515625" customWidth="1"/>
    <col min="2559" max="2559" width="15.5703125" customWidth="1"/>
    <col min="2560" max="2560" width="44" customWidth="1"/>
    <col min="2561" max="2561" width="12.7109375" customWidth="1"/>
    <col min="2562" max="2562" width="7.85546875" customWidth="1"/>
    <col min="2563" max="2563" width="15.5703125" customWidth="1"/>
    <col min="2564" max="2564" width="44" customWidth="1"/>
    <col min="2565" max="2566" width="12.7109375" customWidth="1"/>
    <col min="2570" max="2571" width="13.28515625" customWidth="1"/>
    <col min="2815" max="2815" width="15.5703125" customWidth="1"/>
    <col min="2816" max="2816" width="44" customWidth="1"/>
    <col min="2817" max="2817" width="12.7109375" customWidth="1"/>
    <col min="2818" max="2818" width="7.85546875" customWidth="1"/>
    <col min="2819" max="2819" width="15.5703125" customWidth="1"/>
    <col min="2820" max="2820" width="44" customWidth="1"/>
    <col min="2821" max="2822" width="12.7109375" customWidth="1"/>
    <col min="2826" max="2827" width="13.28515625" customWidth="1"/>
    <col min="3071" max="3071" width="15.5703125" customWidth="1"/>
    <col min="3072" max="3072" width="44" customWidth="1"/>
    <col min="3073" max="3073" width="12.7109375" customWidth="1"/>
    <col min="3074" max="3074" width="7.85546875" customWidth="1"/>
    <col min="3075" max="3075" width="15.5703125" customWidth="1"/>
    <col min="3076" max="3076" width="44" customWidth="1"/>
    <col min="3077" max="3078" width="12.7109375" customWidth="1"/>
    <col min="3082" max="3083" width="13.28515625" customWidth="1"/>
    <col min="3327" max="3327" width="15.5703125" customWidth="1"/>
    <col min="3328" max="3328" width="44" customWidth="1"/>
    <col min="3329" max="3329" width="12.7109375" customWidth="1"/>
    <col min="3330" max="3330" width="7.85546875" customWidth="1"/>
    <col min="3331" max="3331" width="15.5703125" customWidth="1"/>
    <col min="3332" max="3332" width="44" customWidth="1"/>
    <col min="3333" max="3334" width="12.7109375" customWidth="1"/>
    <col min="3338" max="3339" width="13.28515625" customWidth="1"/>
    <col min="3583" max="3583" width="15.5703125" customWidth="1"/>
    <col min="3584" max="3584" width="44" customWidth="1"/>
    <col min="3585" max="3585" width="12.7109375" customWidth="1"/>
    <col min="3586" max="3586" width="7.85546875" customWidth="1"/>
    <col min="3587" max="3587" width="15.5703125" customWidth="1"/>
    <col min="3588" max="3588" width="44" customWidth="1"/>
    <col min="3589" max="3590" width="12.7109375" customWidth="1"/>
    <col min="3594" max="3595" width="13.28515625" customWidth="1"/>
    <col min="3839" max="3839" width="15.5703125" customWidth="1"/>
    <col min="3840" max="3840" width="44" customWidth="1"/>
    <col min="3841" max="3841" width="12.7109375" customWidth="1"/>
    <col min="3842" max="3842" width="7.85546875" customWidth="1"/>
    <col min="3843" max="3843" width="15.5703125" customWidth="1"/>
    <col min="3844" max="3844" width="44" customWidth="1"/>
    <col min="3845" max="3846" width="12.7109375" customWidth="1"/>
    <col min="3850" max="3851" width="13.28515625" customWidth="1"/>
    <col min="4095" max="4095" width="15.5703125" customWidth="1"/>
    <col min="4096" max="4096" width="44" customWidth="1"/>
    <col min="4097" max="4097" width="12.7109375" customWidth="1"/>
    <col min="4098" max="4098" width="7.85546875" customWidth="1"/>
    <col min="4099" max="4099" width="15.5703125" customWidth="1"/>
    <col min="4100" max="4100" width="44" customWidth="1"/>
    <col min="4101" max="4102" width="12.7109375" customWidth="1"/>
    <col min="4106" max="4107" width="13.28515625" customWidth="1"/>
    <col min="4351" max="4351" width="15.5703125" customWidth="1"/>
    <col min="4352" max="4352" width="44" customWidth="1"/>
    <col min="4353" max="4353" width="12.7109375" customWidth="1"/>
    <col min="4354" max="4354" width="7.85546875" customWidth="1"/>
    <col min="4355" max="4355" width="15.5703125" customWidth="1"/>
    <col min="4356" max="4356" width="44" customWidth="1"/>
    <col min="4357" max="4358" width="12.7109375" customWidth="1"/>
    <col min="4362" max="4363" width="13.28515625" customWidth="1"/>
    <col min="4607" max="4607" width="15.5703125" customWidth="1"/>
    <col min="4608" max="4608" width="44" customWidth="1"/>
    <col min="4609" max="4609" width="12.7109375" customWidth="1"/>
    <col min="4610" max="4610" width="7.85546875" customWidth="1"/>
    <col min="4611" max="4611" width="15.5703125" customWidth="1"/>
    <col min="4612" max="4612" width="44" customWidth="1"/>
    <col min="4613" max="4614" width="12.7109375" customWidth="1"/>
    <col min="4618" max="4619" width="13.28515625" customWidth="1"/>
    <col min="4863" max="4863" width="15.5703125" customWidth="1"/>
    <col min="4864" max="4864" width="44" customWidth="1"/>
    <col min="4865" max="4865" width="12.7109375" customWidth="1"/>
    <col min="4866" max="4866" width="7.85546875" customWidth="1"/>
    <col min="4867" max="4867" width="15.5703125" customWidth="1"/>
    <col min="4868" max="4868" width="44" customWidth="1"/>
    <col min="4869" max="4870" width="12.7109375" customWidth="1"/>
    <col min="4874" max="4875" width="13.28515625" customWidth="1"/>
    <col min="5119" max="5119" width="15.5703125" customWidth="1"/>
    <col min="5120" max="5120" width="44" customWidth="1"/>
    <col min="5121" max="5121" width="12.7109375" customWidth="1"/>
    <col min="5122" max="5122" width="7.85546875" customWidth="1"/>
    <col min="5123" max="5123" width="15.5703125" customWidth="1"/>
    <col min="5124" max="5124" width="44" customWidth="1"/>
    <col min="5125" max="5126" width="12.7109375" customWidth="1"/>
    <col min="5130" max="5131" width="13.28515625" customWidth="1"/>
    <col min="5375" max="5375" width="15.5703125" customWidth="1"/>
    <col min="5376" max="5376" width="44" customWidth="1"/>
    <col min="5377" max="5377" width="12.7109375" customWidth="1"/>
    <col min="5378" max="5378" width="7.85546875" customWidth="1"/>
    <col min="5379" max="5379" width="15.5703125" customWidth="1"/>
    <col min="5380" max="5380" width="44" customWidth="1"/>
    <col min="5381" max="5382" width="12.7109375" customWidth="1"/>
    <col min="5386" max="5387" width="13.28515625" customWidth="1"/>
    <col min="5631" max="5631" width="15.5703125" customWidth="1"/>
    <col min="5632" max="5632" width="44" customWidth="1"/>
    <col min="5633" max="5633" width="12.7109375" customWidth="1"/>
    <col min="5634" max="5634" width="7.85546875" customWidth="1"/>
    <col min="5635" max="5635" width="15.5703125" customWidth="1"/>
    <col min="5636" max="5636" width="44" customWidth="1"/>
    <col min="5637" max="5638" width="12.7109375" customWidth="1"/>
    <col min="5642" max="5643" width="13.28515625" customWidth="1"/>
    <col min="5887" max="5887" width="15.5703125" customWidth="1"/>
    <col min="5888" max="5888" width="44" customWidth="1"/>
    <col min="5889" max="5889" width="12.7109375" customWidth="1"/>
    <col min="5890" max="5890" width="7.85546875" customWidth="1"/>
    <col min="5891" max="5891" width="15.5703125" customWidth="1"/>
    <col min="5892" max="5892" width="44" customWidth="1"/>
    <col min="5893" max="5894" width="12.7109375" customWidth="1"/>
    <col min="5898" max="5899" width="13.28515625" customWidth="1"/>
    <col min="6143" max="6143" width="15.5703125" customWidth="1"/>
    <col min="6144" max="6144" width="44" customWidth="1"/>
    <col min="6145" max="6145" width="12.7109375" customWidth="1"/>
    <col min="6146" max="6146" width="7.85546875" customWidth="1"/>
    <col min="6147" max="6147" width="15.5703125" customWidth="1"/>
    <col min="6148" max="6148" width="44" customWidth="1"/>
    <col min="6149" max="6150" width="12.7109375" customWidth="1"/>
    <col min="6154" max="6155" width="13.28515625" customWidth="1"/>
    <col min="6399" max="6399" width="15.5703125" customWidth="1"/>
    <col min="6400" max="6400" width="44" customWidth="1"/>
    <col min="6401" max="6401" width="12.7109375" customWidth="1"/>
    <col min="6402" max="6402" width="7.85546875" customWidth="1"/>
    <col min="6403" max="6403" width="15.5703125" customWidth="1"/>
    <col min="6404" max="6404" width="44" customWidth="1"/>
    <col min="6405" max="6406" width="12.7109375" customWidth="1"/>
    <col min="6410" max="6411" width="13.28515625" customWidth="1"/>
    <col min="6655" max="6655" width="15.5703125" customWidth="1"/>
    <col min="6656" max="6656" width="44" customWidth="1"/>
    <col min="6657" max="6657" width="12.7109375" customWidth="1"/>
    <col min="6658" max="6658" width="7.85546875" customWidth="1"/>
    <col min="6659" max="6659" width="15.5703125" customWidth="1"/>
    <col min="6660" max="6660" width="44" customWidth="1"/>
    <col min="6661" max="6662" width="12.7109375" customWidth="1"/>
    <col min="6666" max="6667" width="13.28515625" customWidth="1"/>
    <col min="6911" max="6911" width="15.5703125" customWidth="1"/>
    <col min="6912" max="6912" width="44" customWidth="1"/>
    <col min="6913" max="6913" width="12.7109375" customWidth="1"/>
    <col min="6914" max="6914" width="7.85546875" customWidth="1"/>
    <col min="6915" max="6915" width="15.5703125" customWidth="1"/>
    <col min="6916" max="6916" width="44" customWidth="1"/>
    <col min="6917" max="6918" width="12.7109375" customWidth="1"/>
    <col min="6922" max="6923" width="13.28515625" customWidth="1"/>
    <col min="7167" max="7167" width="15.5703125" customWidth="1"/>
    <col min="7168" max="7168" width="44" customWidth="1"/>
    <col min="7169" max="7169" width="12.7109375" customWidth="1"/>
    <col min="7170" max="7170" width="7.85546875" customWidth="1"/>
    <col min="7171" max="7171" width="15.5703125" customWidth="1"/>
    <col min="7172" max="7172" width="44" customWidth="1"/>
    <col min="7173" max="7174" width="12.7109375" customWidth="1"/>
    <col min="7178" max="7179" width="13.28515625" customWidth="1"/>
    <col min="7423" max="7423" width="15.5703125" customWidth="1"/>
    <col min="7424" max="7424" width="44" customWidth="1"/>
    <col min="7425" max="7425" width="12.7109375" customWidth="1"/>
    <col min="7426" max="7426" width="7.85546875" customWidth="1"/>
    <col min="7427" max="7427" width="15.5703125" customWidth="1"/>
    <col min="7428" max="7428" width="44" customWidth="1"/>
    <col min="7429" max="7430" width="12.7109375" customWidth="1"/>
    <col min="7434" max="7435" width="13.28515625" customWidth="1"/>
    <col min="7679" max="7679" width="15.5703125" customWidth="1"/>
    <col min="7680" max="7680" width="44" customWidth="1"/>
    <col min="7681" max="7681" width="12.7109375" customWidth="1"/>
    <col min="7682" max="7682" width="7.85546875" customWidth="1"/>
    <col min="7683" max="7683" width="15.5703125" customWidth="1"/>
    <col min="7684" max="7684" width="44" customWidth="1"/>
    <col min="7685" max="7686" width="12.7109375" customWidth="1"/>
    <col min="7690" max="7691" width="13.28515625" customWidth="1"/>
    <col min="7935" max="7935" width="15.5703125" customWidth="1"/>
    <col min="7936" max="7936" width="44" customWidth="1"/>
    <col min="7937" max="7937" width="12.7109375" customWidth="1"/>
    <col min="7938" max="7938" width="7.85546875" customWidth="1"/>
    <col min="7939" max="7939" width="15.5703125" customWidth="1"/>
    <col min="7940" max="7940" width="44" customWidth="1"/>
    <col min="7941" max="7942" width="12.7109375" customWidth="1"/>
    <col min="7946" max="7947" width="13.28515625" customWidth="1"/>
    <col min="8191" max="8191" width="15.5703125" customWidth="1"/>
    <col min="8192" max="8192" width="44" customWidth="1"/>
    <col min="8193" max="8193" width="12.7109375" customWidth="1"/>
    <col min="8194" max="8194" width="7.85546875" customWidth="1"/>
    <col min="8195" max="8195" width="15.5703125" customWidth="1"/>
    <col min="8196" max="8196" width="44" customWidth="1"/>
    <col min="8197" max="8198" width="12.7109375" customWidth="1"/>
    <col min="8202" max="8203" width="13.28515625" customWidth="1"/>
    <col min="8447" max="8447" width="15.5703125" customWidth="1"/>
    <col min="8448" max="8448" width="44" customWidth="1"/>
    <col min="8449" max="8449" width="12.7109375" customWidth="1"/>
    <col min="8450" max="8450" width="7.85546875" customWidth="1"/>
    <col min="8451" max="8451" width="15.5703125" customWidth="1"/>
    <col min="8452" max="8452" width="44" customWidth="1"/>
    <col min="8453" max="8454" width="12.7109375" customWidth="1"/>
    <col min="8458" max="8459" width="13.28515625" customWidth="1"/>
    <col min="8703" max="8703" width="15.5703125" customWidth="1"/>
    <col min="8704" max="8704" width="44" customWidth="1"/>
    <col min="8705" max="8705" width="12.7109375" customWidth="1"/>
    <col min="8706" max="8706" width="7.85546875" customWidth="1"/>
    <col min="8707" max="8707" width="15.5703125" customWidth="1"/>
    <col min="8708" max="8708" width="44" customWidth="1"/>
    <col min="8709" max="8710" width="12.7109375" customWidth="1"/>
    <col min="8714" max="8715" width="13.28515625" customWidth="1"/>
    <col min="8959" max="8959" width="15.5703125" customWidth="1"/>
    <col min="8960" max="8960" width="44" customWidth="1"/>
    <col min="8961" max="8961" width="12.7109375" customWidth="1"/>
    <col min="8962" max="8962" width="7.85546875" customWidth="1"/>
    <col min="8963" max="8963" width="15.5703125" customWidth="1"/>
    <col min="8964" max="8964" width="44" customWidth="1"/>
    <col min="8965" max="8966" width="12.7109375" customWidth="1"/>
    <col min="8970" max="8971" width="13.28515625" customWidth="1"/>
    <col min="9215" max="9215" width="15.5703125" customWidth="1"/>
    <col min="9216" max="9216" width="44" customWidth="1"/>
    <col min="9217" max="9217" width="12.7109375" customWidth="1"/>
    <col min="9218" max="9218" width="7.85546875" customWidth="1"/>
    <col min="9219" max="9219" width="15.5703125" customWidth="1"/>
    <col min="9220" max="9220" width="44" customWidth="1"/>
    <col min="9221" max="9222" width="12.7109375" customWidth="1"/>
    <col min="9226" max="9227" width="13.28515625" customWidth="1"/>
    <col min="9471" max="9471" width="15.5703125" customWidth="1"/>
    <col min="9472" max="9472" width="44" customWidth="1"/>
    <col min="9473" max="9473" width="12.7109375" customWidth="1"/>
    <col min="9474" max="9474" width="7.85546875" customWidth="1"/>
    <col min="9475" max="9475" width="15.5703125" customWidth="1"/>
    <col min="9476" max="9476" width="44" customWidth="1"/>
    <col min="9477" max="9478" width="12.7109375" customWidth="1"/>
    <col min="9482" max="9483" width="13.28515625" customWidth="1"/>
    <col min="9727" max="9727" width="15.5703125" customWidth="1"/>
    <col min="9728" max="9728" width="44" customWidth="1"/>
    <col min="9729" max="9729" width="12.7109375" customWidth="1"/>
    <col min="9730" max="9730" width="7.85546875" customWidth="1"/>
    <col min="9731" max="9731" width="15.5703125" customWidth="1"/>
    <col min="9732" max="9732" width="44" customWidth="1"/>
    <col min="9733" max="9734" width="12.7109375" customWidth="1"/>
    <col min="9738" max="9739" width="13.28515625" customWidth="1"/>
    <col min="9983" max="9983" width="15.5703125" customWidth="1"/>
    <col min="9984" max="9984" width="44" customWidth="1"/>
    <col min="9985" max="9985" width="12.7109375" customWidth="1"/>
    <col min="9986" max="9986" width="7.85546875" customWidth="1"/>
    <col min="9987" max="9987" width="15.5703125" customWidth="1"/>
    <col min="9988" max="9988" width="44" customWidth="1"/>
    <col min="9989" max="9990" width="12.7109375" customWidth="1"/>
    <col min="9994" max="9995" width="13.28515625" customWidth="1"/>
    <col min="10239" max="10239" width="15.5703125" customWidth="1"/>
    <col min="10240" max="10240" width="44" customWidth="1"/>
    <col min="10241" max="10241" width="12.7109375" customWidth="1"/>
    <col min="10242" max="10242" width="7.85546875" customWidth="1"/>
    <col min="10243" max="10243" width="15.5703125" customWidth="1"/>
    <col min="10244" max="10244" width="44" customWidth="1"/>
    <col min="10245" max="10246" width="12.7109375" customWidth="1"/>
    <col min="10250" max="10251" width="13.28515625" customWidth="1"/>
    <col min="10495" max="10495" width="15.5703125" customWidth="1"/>
    <col min="10496" max="10496" width="44" customWidth="1"/>
    <col min="10497" max="10497" width="12.7109375" customWidth="1"/>
    <col min="10498" max="10498" width="7.85546875" customWidth="1"/>
    <col min="10499" max="10499" width="15.5703125" customWidth="1"/>
    <col min="10500" max="10500" width="44" customWidth="1"/>
    <col min="10501" max="10502" width="12.7109375" customWidth="1"/>
    <col min="10506" max="10507" width="13.28515625" customWidth="1"/>
    <col min="10751" max="10751" width="15.5703125" customWidth="1"/>
    <col min="10752" max="10752" width="44" customWidth="1"/>
    <col min="10753" max="10753" width="12.7109375" customWidth="1"/>
    <col min="10754" max="10754" width="7.85546875" customWidth="1"/>
    <col min="10755" max="10755" width="15.5703125" customWidth="1"/>
    <col min="10756" max="10756" width="44" customWidth="1"/>
    <col min="10757" max="10758" width="12.7109375" customWidth="1"/>
    <col min="10762" max="10763" width="13.28515625" customWidth="1"/>
    <col min="11007" max="11007" width="15.5703125" customWidth="1"/>
    <col min="11008" max="11008" width="44" customWidth="1"/>
    <col min="11009" max="11009" width="12.7109375" customWidth="1"/>
    <col min="11010" max="11010" width="7.85546875" customWidth="1"/>
    <col min="11011" max="11011" width="15.5703125" customWidth="1"/>
    <col min="11012" max="11012" width="44" customWidth="1"/>
    <col min="11013" max="11014" width="12.7109375" customWidth="1"/>
    <col min="11018" max="11019" width="13.28515625" customWidth="1"/>
    <col min="11263" max="11263" width="15.5703125" customWidth="1"/>
    <col min="11264" max="11264" width="44" customWidth="1"/>
    <col min="11265" max="11265" width="12.7109375" customWidth="1"/>
    <col min="11266" max="11266" width="7.85546875" customWidth="1"/>
    <col min="11267" max="11267" width="15.5703125" customWidth="1"/>
    <col min="11268" max="11268" width="44" customWidth="1"/>
    <col min="11269" max="11270" width="12.7109375" customWidth="1"/>
    <col min="11274" max="11275" width="13.28515625" customWidth="1"/>
    <col min="11519" max="11519" width="15.5703125" customWidth="1"/>
    <col min="11520" max="11520" width="44" customWidth="1"/>
    <col min="11521" max="11521" width="12.7109375" customWidth="1"/>
    <col min="11522" max="11522" width="7.85546875" customWidth="1"/>
    <col min="11523" max="11523" width="15.5703125" customWidth="1"/>
    <col min="11524" max="11524" width="44" customWidth="1"/>
    <col min="11525" max="11526" width="12.7109375" customWidth="1"/>
    <col min="11530" max="11531" width="13.28515625" customWidth="1"/>
    <col min="11775" max="11775" width="15.5703125" customWidth="1"/>
    <col min="11776" max="11776" width="44" customWidth="1"/>
    <col min="11777" max="11777" width="12.7109375" customWidth="1"/>
    <col min="11778" max="11778" width="7.85546875" customWidth="1"/>
    <col min="11779" max="11779" width="15.5703125" customWidth="1"/>
    <col min="11780" max="11780" width="44" customWidth="1"/>
    <col min="11781" max="11782" width="12.7109375" customWidth="1"/>
    <col min="11786" max="11787" width="13.28515625" customWidth="1"/>
    <col min="12031" max="12031" width="15.5703125" customWidth="1"/>
    <col min="12032" max="12032" width="44" customWidth="1"/>
    <col min="12033" max="12033" width="12.7109375" customWidth="1"/>
    <col min="12034" max="12034" width="7.85546875" customWidth="1"/>
    <col min="12035" max="12035" width="15.5703125" customWidth="1"/>
    <col min="12036" max="12036" width="44" customWidth="1"/>
    <col min="12037" max="12038" width="12.7109375" customWidth="1"/>
    <col min="12042" max="12043" width="13.28515625" customWidth="1"/>
    <col min="12287" max="12287" width="15.5703125" customWidth="1"/>
    <col min="12288" max="12288" width="44" customWidth="1"/>
    <col min="12289" max="12289" width="12.7109375" customWidth="1"/>
    <col min="12290" max="12290" width="7.85546875" customWidth="1"/>
    <col min="12291" max="12291" width="15.5703125" customWidth="1"/>
    <col min="12292" max="12292" width="44" customWidth="1"/>
    <col min="12293" max="12294" width="12.7109375" customWidth="1"/>
    <col min="12298" max="12299" width="13.28515625" customWidth="1"/>
    <col min="12543" max="12543" width="15.5703125" customWidth="1"/>
    <col min="12544" max="12544" width="44" customWidth="1"/>
    <col min="12545" max="12545" width="12.7109375" customWidth="1"/>
    <col min="12546" max="12546" width="7.85546875" customWidth="1"/>
    <col min="12547" max="12547" width="15.5703125" customWidth="1"/>
    <col min="12548" max="12548" width="44" customWidth="1"/>
    <col min="12549" max="12550" width="12.7109375" customWidth="1"/>
    <col min="12554" max="12555" width="13.28515625" customWidth="1"/>
    <col min="12799" max="12799" width="15.5703125" customWidth="1"/>
    <col min="12800" max="12800" width="44" customWidth="1"/>
    <col min="12801" max="12801" width="12.7109375" customWidth="1"/>
    <col min="12802" max="12802" width="7.85546875" customWidth="1"/>
    <col min="12803" max="12803" width="15.5703125" customWidth="1"/>
    <col min="12804" max="12804" width="44" customWidth="1"/>
    <col min="12805" max="12806" width="12.7109375" customWidth="1"/>
    <col min="12810" max="12811" width="13.28515625" customWidth="1"/>
    <col min="13055" max="13055" width="15.5703125" customWidth="1"/>
    <col min="13056" max="13056" width="44" customWidth="1"/>
    <col min="13057" max="13057" width="12.7109375" customWidth="1"/>
    <col min="13058" max="13058" width="7.85546875" customWidth="1"/>
    <col min="13059" max="13059" width="15.5703125" customWidth="1"/>
    <col min="13060" max="13060" width="44" customWidth="1"/>
    <col min="13061" max="13062" width="12.7109375" customWidth="1"/>
    <col min="13066" max="13067" width="13.28515625" customWidth="1"/>
    <col min="13311" max="13311" width="15.5703125" customWidth="1"/>
    <col min="13312" max="13312" width="44" customWidth="1"/>
    <col min="13313" max="13313" width="12.7109375" customWidth="1"/>
    <col min="13314" max="13314" width="7.85546875" customWidth="1"/>
    <col min="13315" max="13315" width="15.5703125" customWidth="1"/>
    <col min="13316" max="13316" width="44" customWidth="1"/>
    <col min="13317" max="13318" width="12.7109375" customWidth="1"/>
    <col min="13322" max="13323" width="13.28515625" customWidth="1"/>
    <col min="13567" max="13567" width="15.5703125" customWidth="1"/>
    <col min="13568" max="13568" width="44" customWidth="1"/>
    <col min="13569" max="13569" width="12.7109375" customWidth="1"/>
    <col min="13570" max="13570" width="7.85546875" customWidth="1"/>
    <col min="13571" max="13571" width="15.5703125" customWidth="1"/>
    <col min="13572" max="13572" width="44" customWidth="1"/>
    <col min="13573" max="13574" width="12.7109375" customWidth="1"/>
    <col min="13578" max="13579" width="13.28515625" customWidth="1"/>
    <col min="13823" max="13823" width="15.5703125" customWidth="1"/>
    <col min="13824" max="13824" width="44" customWidth="1"/>
    <col min="13825" max="13825" width="12.7109375" customWidth="1"/>
    <col min="13826" max="13826" width="7.85546875" customWidth="1"/>
    <col min="13827" max="13827" width="15.5703125" customWidth="1"/>
    <col min="13828" max="13828" width="44" customWidth="1"/>
    <col min="13829" max="13830" width="12.7109375" customWidth="1"/>
    <col min="13834" max="13835" width="13.28515625" customWidth="1"/>
    <col min="14079" max="14079" width="15.5703125" customWidth="1"/>
    <col min="14080" max="14080" width="44" customWidth="1"/>
    <col min="14081" max="14081" width="12.7109375" customWidth="1"/>
    <col min="14082" max="14082" width="7.85546875" customWidth="1"/>
    <col min="14083" max="14083" width="15.5703125" customWidth="1"/>
    <col min="14084" max="14084" width="44" customWidth="1"/>
    <col min="14085" max="14086" width="12.7109375" customWidth="1"/>
    <col min="14090" max="14091" width="13.28515625" customWidth="1"/>
    <col min="14335" max="14335" width="15.5703125" customWidth="1"/>
    <col min="14336" max="14336" width="44" customWidth="1"/>
    <col min="14337" max="14337" width="12.7109375" customWidth="1"/>
    <col min="14338" max="14338" width="7.85546875" customWidth="1"/>
    <col min="14339" max="14339" width="15.5703125" customWidth="1"/>
    <col min="14340" max="14340" width="44" customWidth="1"/>
    <col min="14341" max="14342" width="12.7109375" customWidth="1"/>
    <col min="14346" max="14347" width="13.28515625" customWidth="1"/>
    <col min="14591" max="14591" width="15.5703125" customWidth="1"/>
    <col min="14592" max="14592" width="44" customWidth="1"/>
    <col min="14593" max="14593" width="12.7109375" customWidth="1"/>
    <col min="14594" max="14594" width="7.85546875" customWidth="1"/>
    <col min="14595" max="14595" width="15.5703125" customWidth="1"/>
    <col min="14596" max="14596" width="44" customWidth="1"/>
    <col min="14597" max="14598" width="12.7109375" customWidth="1"/>
    <col min="14602" max="14603" width="13.28515625" customWidth="1"/>
    <col min="14847" max="14847" width="15.5703125" customWidth="1"/>
    <col min="14848" max="14848" width="44" customWidth="1"/>
    <col min="14849" max="14849" width="12.7109375" customWidth="1"/>
    <col min="14850" max="14850" width="7.85546875" customWidth="1"/>
    <col min="14851" max="14851" width="15.5703125" customWidth="1"/>
    <col min="14852" max="14852" width="44" customWidth="1"/>
    <col min="14853" max="14854" width="12.7109375" customWidth="1"/>
    <col min="14858" max="14859" width="13.28515625" customWidth="1"/>
    <col min="15103" max="15103" width="15.5703125" customWidth="1"/>
    <col min="15104" max="15104" width="44" customWidth="1"/>
    <col min="15105" max="15105" width="12.7109375" customWidth="1"/>
    <col min="15106" max="15106" width="7.85546875" customWidth="1"/>
    <col min="15107" max="15107" width="15.5703125" customWidth="1"/>
    <col min="15108" max="15108" width="44" customWidth="1"/>
    <col min="15109" max="15110" width="12.7109375" customWidth="1"/>
    <col min="15114" max="15115" width="13.28515625" customWidth="1"/>
    <col min="15359" max="15359" width="15.5703125" customWidth="1"/>
    <col min="15360" max="15360" width="44" customWidth="1"/>
    <col min="15361" max="15361" width="12.7109375" customWidth="1"/>
    <col min="15362" max="15362" width="7.85546875" customWidth="1"/>
    <col min="15363" max="15363" width="15.5703125" customWidth="1"/>
    <col min="15364" max="15364" width="44" customWidth="1"/>
    <col min="15365" max="15366" width="12.7109375" customWidth="1"/>
    <col min="15370" max="15371" width="13.28515625" customWidth="1"/>
    <col min="15615" max="15615" width="15.5703125" customWidth="1"/>
    <col min="15616" max="15616" width="44" customWidth="1"/>
    <col min="15617" max="15617" width="12.7109375" customWidth="1"/>
    <col min="15618" max="15618" width="7.85546875" customWidth="1"/>
    <col min="15619" max="15619" width="15.5703125" customWidth="1"/>
    <col min="15620" max="15620" width="44" customWidth="1"/>
    <col min="15621" max="15622" width="12.7109375" customWidth="1"/>
    <col min="15626" max="15627" width="13.28515625" customWidth="1"/>
    <col min="15871" max="15871" width="15.5703125" customWidth="1"/>
    <col min="15872" max="15872" width="44" customWidth="1"/>
    <col min="15873" max="15873" width="12.7109375" customWidth="1"/>
    <col min="15874" max="15874" width="7.85546875" customWidth="1"/>
    <col min="15875" max="15875" width="15.5703125" customWidth="1"/>
    <col min="15876" max="15876" width="44" customWidth="1"/>
    <col min="15877" max="15878" width="12.7109375" customWidth="1"/>
    <col min="15882" max="15883" width="13.28515625" customWidth="1"/>
    <col min="16127" max="16127" width="15.5703125" customWidth="1"/>
    <col min="16128" max="16128" width="44" customWidth="1"/>
    <col min="16129" max="16129" width="12.7109375" customWidth="1"/>
    <col min="16130" max="16130" width="7.85546875" customWidth="1"/>
    <col min="16131" max="16131" width="15.5703125" customWidth="1"/>
    <col min="16132" max="16132" width="44" customWidth="1"/>
    <col min="16133" max="16134" width="12.7109375" customWidth="1"/>
    <col min="16138" max="16139" width="13.28515625" customWidth="1"/>
  </cols>
  <sheetData>
    <row r="2" spans="1:4" ht="15" customHeight="1" x14ac:dyDescent="0.25">
      <c r="B2" s="39"/>
      <c r="C2" s="39" t="s">
        <v>56</v>
      </c>
      <c r="D2" s="4"/>
    </row>
    <row r="3" spans="1:4" ht="15" customHeight="1" x14ac:dyDescent="0.25">
      <c r="B3" s="41"/>
      <c r="C3" s="41" t="s">
        <v>57</v>
      </c>
      <c r="D3" s="42"/>
    </row>
    <row r="4" spans="1:4" ht="15" customHeight="1" x14ac:dyDescent="0.25">
      <c r="B4" s="41"/>
      <c r="C4" s="41" t="s">
        <v>58</v>
      </c>
      <c r="D4" s="42"/>
    </row>
    <row r="5" spans="1:4" ht="14.1" customHeight="1" x14ac:dyDescent="0.25">
      <c r="B5" s="43"/>
      <c r="C5" s="43"/>
      <c r="D5" s="44"/>
    </row>
    <row r="6" spans="1:4" ht="14.1" customHeight="1" x14ac:dyDescent="0.25">
      <c r="B6" s="43"/>
      <c r="C6" s="43"/>
      <c r="D6" s="44"/>
    </row>
    <row r="7" spans="1:4" ht="14.1" customHeight="1" x14ac:dyDescent="0.25">
      <c r="B7" s="43"/>
      <c r="C7" s="43"/>
      <c r="D7" s="44"/>
    </row>
    <row r="8" spans="1:4" ht="14.1" customHeight="1" x14ac:dyDescent="0.25">
      <c r="B8" s="45" t="s">
        <v>59</v>
      </c>
      <c r="C8" s="20"/>
      <c r="D8" s="20"/>
    </row>
    <row r="9" spans="1:4" ht="14.1" customHeight="1" x14ac:dyDescent="0.25">
      <c r="B9" s="45"/>
      <c r="C9" s="46" t="s">
        <v>60</v>
      </c>
      <c r="D9" s="47">
        <f>-(VLOOKUP(51,[1]Balanza!A:F,6,FALSE)+(VLOOKUP(46,[1]Balanza!A:F,6,FALSE)))</f>
        <v>9163666.3200000003</v>
      </c>
    </row>
    <row r="10" spans="1:4" ht="14.1" customHeight="1" x14ac:dyDescent="0.25">
      <c r="B10" s="45"/>
      <c r="C10" s="46" t="s">
        <v>61</v>
      </c>
      <c r="D10" s="47">
        <f>-(VLOOKUP(52,[1]Balanza!A:F,6,FALSE))</f>
        <v>1656656.19</v>
      </c>
    </row>
    <row r="11" spans="1:4" ht="14.1" customHeight="1" x14ac:dyDescent="0.25">
      <c r="B11" s="45"/>
      <c r="C11" s="46" t="s">
        <v>62</v>
      </c>
      <c r="D11" s="47">
        <f>-(VLOOKUP(54,[1]Balanza!A:F,6,FALSE))</f>
        <v>0</v>
      </c>
    </row>
    <row r="12" spans="1:4" ht="14.1" customHeight="1" x14ac:dyDescent="0.25">
      <c r="B12" s="45"/>
      <c r="C12" s="46" t="s">
        <v>63</v>
      </c>
      <c r="D12" s="47">
        <f>-(VLOOKUP(55,[1]Balanza!A:F,6,FALSE))</f>
        <v>1392111.71</v>
      </c>
    </row>
    <row r="13" spans="1:4" ht="14.1" customHeight="1" x14ac:dyDescent="0.25">
      <c r="A13" s="48"/>
      <c r="B13" s="7"/>
      <c r="C13" s="46" t="s">
        <v>64</v>
      </c>
      <c r="D13" s="47">
        <f>-(VLOOKUP(57,[1]Balanza!A:F,6,FALSE))</f>
        <v>412191.16</v>
      </c>
    </row>
    <row r="14" spans="1:4" s="7" customFormat="1" ht="14.1" customHeight="1" x14ac:dyDescent="0.2">
      <c r="B14" s="49" t="s">
        <v>65</v>
      </c>
      <c r="C14" s="49"/>
      <c r="D14" s="50">
        <f>SUM(D9:D13)</f>
        <v>12624625.379999999</v>
      </c>
    </row>
    <row r="15" spans="1:4" s="7" customFormat="1" ht="14.1" customHeight="1" x14ac:dyDescent="0.2">
      <c r="D15" s="12"/>
    </row>
    <row r="16" spans="1:4" s="7" customFormat="1" ht="14.1" customHeight="1" x14ac:dyDescent="0.2">
      <c r="B16" s="45" t="s">
        <v>66</v>
      </c>
      <c r="C16" s="20"/>
      <c r="D16" s="14"/>
    </row>
    <row r="17" spans="1:10" s="7" customFormat="1" ht="14.1" customHeight="1" x14ac:dyDescent="0.25">
      <c r="B17" s="22"/>
      <c r="C17" s="46" t="s">
        <v>67</v>
      </c>
      <c r="D17" s="47">
        <f>(VLOOKUP(41,[1]Balanza!A:F,6,FALSE))</f>
        <v>269649.45</v>
      </c>
      <c r="F17" s="51"/>
      <c r="H17" s="52"/>
    </row>
    <row r="18" spans="1:10" s="7" customFormat="1" ht="14.1" customHeight="1" x14ac:dyDescent="0.25">
      <c r="A18" s="53"/>
      <c r="B18" s="22"/>
      <c r="C18" s="46" t="s">
        <v>68</v>
      </c>
      <c r="D18" s="47">
        <f>(VLOOKUP(42,[1]Balanza!A:F,6,FALSE))</f>
        <v>6306072.6200000001</v>
      </c>
      <c r="F18" s="51"/>
      <c r="H18" s="52"/>
    </row>
    <row r="19" spans="1:10" s="7" customFormat="1" ht="14.1" customHeight="1" x14ac:dyDescent="0.25">
      <c r="A19" s="53"/>
      <c r="B19" s="22"/>
      <c r="C19" s="46" t="s">
        <v>69</v>
      </c>
      <c r="D19" s="47">
        <f>(VLOOKUP(43,[1]Balanza!A:F,6,FALSE))</f>
        <v>2645341.1800000002</v>
      </c>
      <c r="F19" s="51"/>
      <c r="H19" s="52"/>
    </row>
    <row r="20" spans="1:10" s="7" customFormat="1" ht="14.1" customHeight="1" x14ac:dyDescent="0.25">
      <c r="A20" s="53"/>
      <c r="B20" s="22"/>
      <c r="C20" s="46" t="s">
        <v>70</v>
      </c>
      <c r="D20" s="47">
        <f>(VLOOKUP(45,[1]Balanza!A:F,6,FALSE))</f>
        <v>1003340.02</v>
      </c>
      <c r="F20" s="51"/>
      <c r="H20" s="54"/>
    </row>
    <row r="21" spans="1:10" s="7" customFormat="1" ht="14.1" customHeight="1" x14ac:dyDescent="0.25">
      <c r="A21" s="48"/>
      <c r="B21" s="49" t="s">
        <v>71</v>
      </c>
      <c r="C21" s="49"/>
      <c r="D21" s="55">
        <f>SUM(D17:D20)</f>
        <v>10224403.27</v>
      </c>
      <c r="F21" s="51"/>
      <c r="H21" s="54"/>
    </row>
    <row r="22" spans="1:10" s="7" customFormat="1" ht="14.1" customHeight="1" x14ac:dyDescent="0.2">
      <c r="A22" s="56"/>
      <c r="C22" s="46"/>
      <c r="D22" s="57"/>
      <c r="F22" s="25"/>
      <c r="G22" s="25"/>
      <c r="H22" s="25"/>
      <c r="I22" s="25"/>
    </row>
    <row r="23" spans="1:10" s="7" customFormat="1" ht="14.1" customHeight="1" x14ac:dyDescent="0.2">
      <c r="A23" s="48"/>
      <c r="B23" s="20"/>
      <c r="C23" s="20" t="s">
        <v>72</v>
      </c>
      <c r="D23" s="16">
        <f>(VLOOKUP(4702,[1]Balanza!A:F,6,FALSE)+(VLOOKUP(4703,[1]Balanza!A:F,6,FALSE))+(VLOOKUP(4704,[1]Balanza!A:F,6,FALSE))+(VLOOKUP(4708,[1]Balanza!A:F,6,FALSE)))</f>
        <v>110719.1</v>
      </c>
      <c r="E23" s="58"/>
      <c r="F23" s="24"/>
      <c r="H23" s="51"/>
      <c r="I23" s="59"/>
    </row>
    <row r="24" spans="1:10" s="7" customFormat="1" ht="14.1" customHeight="1" x14ac:dyDescent="0.25">
      <c r="A24" s="56"/>
      <c r="C24" s="46"/>
      <c r="D24" s="57"/>
      <c r="F24" s="51"/>
      <c r="H24" s="52"/>
    </row>
    <row r="25" spans="1:10" s="7" customFormat="1" ht="14.1" customHeight="1" x14ac:dyDescent="0.25">
      <c r="A25" s="56"/>
      <c r="B25" s="49" t="s">
        <v>73</v>
      </c>
      <c r="C25" s="49"/>
      <c r="D25" s="55">
        <f>+D14-D21-D23</f>
        <v>2289503.0099999993</v>
      </c>
      <c r="F25" s="51"/>
      <c r="H25" s="60"/>
    </row>
    <row r="26" spans="1:10" s="7" customFormat="1" ht="14.1" customHeight="1" x14ac:dyDescent="0.2">
      <c r="A26" s="56"/>
      <c r="C26" s="46"/>
      <c r="D26" s="57"/>
    </row>
    <row r="27" spans="1:10" s="7" customFormat="1" ht="14.1" customHeight="1" x14ac:dyDescent="0.2">
      <c r="A27" s="56"/>
      <c r="B27" s="45" t="s">
        <v>74</v>
      </c>
      <c r="C27" s="46"/>
      <c r="D27" s="57"/>
      <c r="F27" s="59"/>
      <c r="G27" s="59"/>
      <c r="H27" s="59"/>
      <c r="I27" s="59"/>
      <c r="J27" s="59"/>
    </row>
    <row r="28" spans="1:10" s="7" customFormat="1" ht="14.1" customHeight="1" x14ac:dyDescent="0.25">
      <c r="A28" s="56"/>
      <c r="C28" s="46" t="s">
        <v>75</v>
      </c>
      <c r="D28" s="47">
        <f>+(VLOOKUP(4701,[1]Balanza!A:F,6,FALSE))+(VLOOKUP(4709,[1]Balanza!A:F,6,FALSE))</f>
        <v>17020.349999999999</v>
      </c>
      <c r="E28" s="61"/>
      <c r="F28" s="62"/>
      <c r="G28" s="59"/>
      <c r="H28" s="63"/>
    </row>
    <row r="29" spans="1:10" s="7" customFormat="1" ht="14.1" customHeight="1" x14ac:dyDescent="0.25">
      <c r="A29" s="56"/>
      <c r="C29" s="46" t="s">
        <v>76</v>
      </c>
      <c r="D29" s="47">
        <f>+(VLOOKUP(48,[1]Balanza!A:F,6,FALSE))-D38</f>
        <v>973881.47</v>
      </c>
      <c r="E29" s="61"/>
      <c r="F29" s="64"/>
      <c r="H29" s="52"/>
    </row>
    <row r="30" spans="1:10" s="7" customFormat="1" ht="14.1" customHeight="1" x14ac:dyDescent="0.25">
      <c r="B30" s="49" t="s">
        <v>77</v>
      </c>
      <c r="C30" s="49"/>
      <c r="D30" s="65">
        <f>SUM(D28:D29)</f>
        <v>990901.82</v>
      </c>
      <c r="E30" s="61"/>
      <c r="F30" s="64"/>
      <c r="H30" s="52"/>
    </row>
    <row r="31" spans="1:10" s="7" customFormat="1" ht="14.1" customHeight="1" x14ac:dyDescent="0.2">
      <c r="B31" s="49"/>
      <c r="C31" s="49"/>
      <c r="D31" s="29"/>
      <c r="E31" s="61"/>
      <c r="F31" s="64"/>
      <c r="H31" s="66"/>
    </row>
    <row r="32" spans="1:10" s="7" customFormat="1" ht="14.1" customHeight="1" x14ac:dyDescent="0.25">
      <c r="B32" s="20" t="s">
        <v>78</v>
      </c>
      <c r="D32" s="50">
        <f>D25-D30</f>
        <v>1298601.1899999995</v>
      </c>
      <c r="E32" s="61"/>
      <c r="F32" s="64"/>
      <c r="H32" s="67"/>
    </row>
    <row r="33" spans="1:14" s="7" customFormat="1" ht="14.1" customHeight="1" x14ac:dyDescent="0.25">
      <c r="D33" s="12"/>
      <c r="E33" s="61"/>
      <c r="F33" s="64"/>
      <c r="H33" s="67"/>
    </row>
    <row r="34" spans="1:14" s="7" customFormat="1" ht="14.1" customHeight="1" x14ac:dyDescent="0.25">
      <c r="B34" s="20"/>
      <c r="C34" s="20" t="s">
        <v>79</v>
      </c>
      <c r="D34" s="68">
        <f>-(VLOOKUP(49,[1]Balanza!A:F,6,FALSE)+(VLOOKUP(56,[1]Balanza!A:F,6,FALSE))+(VLOOKUP(58,[1]Balanza!A:F,6,FALSE))+(VLOOKUP(59,[1]Balanza!A:F,6,FALSE)))</f>
        <v>448915.41000000003</v>
      </c>
      <c r="E34" s="61"/>
      <c r="F34" s="64"/>
      <c r="H34" s="67"/>
    </row>
    <row r="35" spans="1:14" s="7" customFormat="1" ht="14.1" customHeight="1" x14ac:dyDescent="0.25">
      <c r="B35" s="20"/>
      <c r="D35" s="12"/>
      <c r="E35" s="61"/>
      <c r="F35" s="64"/>
      <c r="H35" s="67"/>
    </row>
    <row r="36" spans="1:14" s="7" customFormat="1" ht="14.1" customHeight="1" x14ac:dyDescent="0.25">
      <c r="B36" s="20" t="s">
        <v>80</v>
      </c>
      <c r="D36" s="29">
        <f>D32+D34</f>
        <v>1747516.5999999996</v>
      </c>
      <c r="E36" s="61"/>
      <c r="F36" s="64"/>
      <c r="H36" s="67"/>
    </row>
    <row r="37" spans="1:14" s="7" customFormat="1" ht="14.1" customHeight="1" x14ac:dyDescent="0.25">
      <c r="B37" s="20"/>
      <c r="D37" s="12"/>
      <c r="E37" s="61"/>
      <c r="F37" s="64"/>
      <c r="H37" s="67"/>
    </row>
    <row r="38" spans="1:14" s="7" customFormat="1" ht="14.1" customHeight="1" x14ac:dyDescent="0.25">
      <c r="B38" s="20" t="s">
        <v>81</v>
      </c>
      <c r="C38" s="20" t="s">
        <v>81</v>
      </c>
      <c r="D38" s="68">
        <f>(VLOOKUP(480509001,[1]Balanza!A:F,6,FALSE))</f>
        <v>500117.46</v>
      </c>
      <c r="E38" s="61"/>
      <c r="F38" s="64"/>
      <c r="H38" s="67"/>
      <c r="L38" s="17"/>
    </row>
    <row r="39" spans="1:14" s="7" customFormat="1" ht="14.1" customHeight="1" x14ac:dyDescent="0.25">
      <c r="D39" s="12"/>
      <c r="E39" s="61"/>
      <c r="F39" s="64"/>
      <c r="H39" s="54"/>
    </row>
    <row r="40" spans="1:14" s="7" customFormat="1" ht="14.1" customHeight="1" thickBot="1" x14ac:dyDescent="0.25">
      <c r="A40" s="56"/>
      <c r="B40" s="69" t="s">
        <v>82</v>
      </c>
      <c r="D40" s="70">
        <f>+D36-D38</f>
        <v>1247399.1399999997</v>
      </c>
      <c r="E40" s="71">
        <v>895545.74</v>
      </c>
      <c r="F40" s="72"/>
      <c r="J40" s="51"/>
      <c r="L40" s="53"/>
      <c r="N40" s="17"/>
    </row>
    <row r="41" spans="1:14" s="7" customFormat="1" ht="14.1" customHeight="1" thickTop="1" x14ac:dyDescent="0.2">
      <c r="D41" s="73"/>
      <c r="E41" s="74"/>
      <c r="F41" s="64"/>
      <c r="J41" s="51"/>
    </row>
    <row r="42" spans="1:14" s="7" customFormat="1" ht="12.95" customHeight="1" x14ac:dyDescent="0.2">
      <c r="D42" s="29"/>
      <c r="E42" s="61"/>
      <c r="F42" s="64"/>
    </row>
    <row r="43" spans="1:14" s="7" customFormat="1" ht="12.95" customHeight="1" x14ac:dyDescent="0.2">
      <c r="E43" s="61"/>
      <c r="F43" s="64"/>
    </row>
    <row r="44" spans="1:14" s="7" customFormat="1" ht="12.95" customHeight="1" x14ac:dyDescent="0.2">
      <c r="E44" s="75"/>
      <c r="F44" s="64"/>
    </row>
    <row r="45" spans="1:14" s="7" customFormat="1" ht="12.95" customHeight="1" x14ac:dyDescent="0.2">
      <c r="E45" s="61"/>
      <c r="F45" s="64"/>
    </row>
    <row r="46" spans="1:14" s="7" customFormat="1" ht="12.95" customHeight="1" x14ac:dyDescent="0.2">
      <c r="E46" s="61"/>
      <c r="F46" s="64"/>
    </row>
    <row r="47" spans="1:14" s="7" customFormat="1" ht="12.95" customHeight="1" x14ac:dyDescent="0.2">
      <c r="E47" s="61"/>
      <c r="F47" s="64"/>
    </row>
    <row r="48" spans="1:14" s="7" customFormat="1" ht="12.95" customHeight="1" x14ac:dyDescent="0.2">
      <c r="C48" s="76" t="s">
        <v>52</v>
      </c>
      <c r="D48" s="34" t="s">
        <v>53</v>
      </c>
      <c r="E48" s="61"/>
      <c r="F48" s="64"/>
    </row>
    <row r="49" spans="3:4" s="7" customFormat="1" ht="12.95" customHeight="1" x14ac:dyDescent="0.2">
      <c r="C49" s="77" t="s">
        <v>83</v>
      </c>
      <c r="D49" s="35" t="s">
        <v>55</v>
      </c>
    </row>
    <row r="50" spans="3:4" s="7" customFormat="1" ht="12.95" customHeight="1" x14ac:dyDescent="0.2"/>
  </sheetData>
  <mergeCells count="5">
    <mergeCell ref="B14:C14"/>
    <mergeCell ref="B21:C21"/>
    <mergeCell ref="B25:C25"/>
    <mergeCell ref="B30:C30"/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Zuleyma Flores</dc:creator>
  <cp:lastModifiedBy>Zuleyma Flores</cp:lastModifiedBy>
  <dcterms:created xsi:type="dcterms:W3CDTF">2025-09-09T16:20:49Z</dcterms:created>
  <dcterms:modified xsi:type="dcterms:W3CDTF">2025-09-09T16:21:17Z</dcterms:modified>
</cp:coreProperties>
</file>