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LSA DE VALORES\2025\"/>
    </mc:Choice>
  </mc:AlternateContent>
  <xr:revisionPtr revIDLastSave="0" documentId="13_ncr:1_{E536A03B-354A-4FB8-88E0-2BCCF4527317}" xr6:coauthVersionLast="47" xr6:coauthVersionMax="47" xr10:uidLastSave="{00000000-0000-0000-0000-000000000000}"/>
  <bookViews>
    <workbookView xWindow="19090" yWindow="-110" windowWidth="19420" windowHeight="10300" xr2:uid="{796AD322-9BE7-4859-BA68-362F38334610}"/>
  </bookViews>
  <sheets>
    <sheet name="BALANCE (BVES)" sheetId="1" r:id="rId1"/>
    <sheet name="EST.RESULTAD (BVES)" sheetId="2" r:id="rId2"/>
  </sheets>
  <definedNames>
    <definedName name="_xlnm.Print_Area" localSheetId="0">'BALANCE (BVES)'!$A$1:$G$61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G33" i="2"/>
  <c r="C32" i="2"/>
  <c r="G30" i="2"/>
  <c r="C28" i="2"/>
  <c r="G28" i="2"/>
  <c r="G23" i="2"/>
  <c r="C23" i="2"/>
  <c r="G19" i="2"/>
  <c r="G15" i="2"/>
  <c r="C17" i="2"/>
  <c r="C12" i="2"/>
  <c r="G10" i="2"/>
  <c r="C9" i="2"/>
  <c r="G5" i="2"/>
  <c r="C5" i="2"/>
  <c r="C45" i="2" s="1"/>
  <c r="G53" i="1"/>
  <c r="H53" i="1" s="1"/>
  <c r="C53" i="1"/>
  <c r="G47" i="1"/>
  <c r="C47" i="1"/>
  <c r="G41" i="1"/>
  <c r="G44" i="1" s="1"/>
  <c r="E42" i="1"/>
  <c r="G39" i="1"/>
  <c r="G37" i="1"/>
  <c r="C33" i="1"/>
  <c r="G33" i="1"/>
  <c r="G31" i="1"/>
  <c r="G29" i="1"/>
  <c r="C29" i="1"/>
  <c r="G26" i="1"/>
  <c r="C26" i="1"/>
  <c r="G24" i="1"/>
  <c r="G19" i="1"/>
  <c r="C20" i="1"/>
  <c r="G17" i="1"/>
  <c r="C16" i="1"/>
  <c r="G14" i="1"/>
  <c r="G9" i="1"/>
  <c r="C10" i="1"/>
  <c r="G6" i="1"/>
  <c r="C6" i="1"/>
  <c r="C45" i="1" s="1"/>
  <c r="G35" i="1" l="1"/>
  <c r="G45" i="1" s="1"/>
  <c r="H45" i="1" s="1"/>
  <c r="G45" i="2"/>
  <c r="G46" i="2" l="1"/>
  <c r="E46" i="2" s="1"/>
  <c r="C46" i="2"/>
  <c r="A46" i="2" l="1"/>
  <c r="C47" i="2"/>
  <c r="G47" i="2"/>
  <c r="H47" i="2" l="1"/>
</calcChain>
</file>

<file path=xl/sharedStrings.xml><?xml version="1.0" encoding="utf-8"?>
<sst xmlns="http://schemas.openxmlformats.org/spreadsheetml/2006/main" count="161" uniqueCount="137">
  <si>
    <t>ASEGURADORA ABANK S.A., SEGUROS DE PERSONAS</t>
  </si>
  <si>
    <t>(Expresado en Dólares de los Estados Unidos de América US$)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</si>
  <si>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</si>
  <si>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</si>
  <si>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</si>
  <si>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</si>
  <si>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</si>
  <si>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</si>
  <si>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</si>
  <si>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</si>
  <si>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</si>
  <si>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</si>
  <si>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</si>
  <si>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</si>
  <si>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</si>
  <si>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</si>
  <si>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</si>
  <si>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</si>
  <si>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INVERSIONES TRANSFERIDAS</t>
  </si>
  <si>
    <t>ACCIDENTES PERSONALES</t>
  </si>
  <si>
    <t>RENDIMIENTOS POR INVERSIONES</t>
  </si>
  <si>
    <t>RESERVAS POR SINIESTROS</t>
  </si>
  <si>
    <t>RESERVAS POR SINIESTROS REPORTADOS</t>
  </si>
  <si>
    <t>PRESTAMOS</t>
  </si>
  <si>
    <t>RESERVAS POR SINIESTROS NO REPORTADOS</t>
  </si>
  <si>
    <t>HASTA UN AÑO PLAZO</t>
  </si>
  <si>
    <t>SOCIEDADES ACREEDORAS DE SEGUROS Y FIANZAS</t>
  </si>
  <si>
    <t>OPERACIONES BURSATILES</t>
  </si>
  <si>
    <t>OBLIG. EN CTA. CTE. CON SOCIED. DE REASEG. Y REAFIANZ.</t>
  </si>
  <si>
    <t>OBLIGACIONES FINANCIERAS</t>
  </si>
  <si>
    <t>PRIMAS POR COBRAR</t>
  </si>
  <si>
    <t>OBLIG.CON INSTITUCIONES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</si>
  <si>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</si>
  <si>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</si>
  <si>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</si>
  <si>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</si>
  <si>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</si>
  <si>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INTERESES POR PAGAR</t>
  </si>
  <si>
    <t>PROVISION POR PRIMAS POR COBRAR (CR)</t>
  </si>
  <si>
    <t>OBLIGACIONES CON INTERMEDIARIOS Y AGENTES</t>
  </si>
  <si>
    <t>OBLIGACIONES CON AGENTES</t>
  </si>
  <si>
    <t>SOCIEDADES DEUDORAS DE SEGUROS Y FIANZAS</t>
  </si>
  <si>
    <t>CUENTAS POR PAGAR</t>
  </si>
  <si>
    <t>CUENTA CORRIENTE POR SEGUROS Y FIANZAS</t>
  </si>
  <si>
    <t>IMPUESTOS, CONTRIBUCIONES Y RETENCIONES</t>
  </si>
  <si>
    <t>OTRAS CUENTAS POR PAGAR</t>
  </si>
  <si>
    <t>INMUEBLES, MOBILIARIO Y EQUIPO</t>
  </si>
  <si>
    <t>REMUNERACIONES POR PAGAR</t>
  </si>
  <si>
    <t>MOBILIARIO Y EQUIPO</t>
  </si>
  <si>
    <t>AGUINALDOS Y BONIFICACIONES</t>
  </si>
  <si>
    <t>DEPRECIACION ACUMULADA MOBILIARIO Y EQUIPO</t>
  </si>
  <si>
    <t>PROVISIONES</t>
  </si>
  <si>
    <t>PROVISION POR OBLIGACIONES LABORALES</t>
  </si>
  <si>
    <t>OTROS ACTIVOS</t>
  </si>
  <si>
    <t>OTROS PASIVOS</t>
  </si>
  <si>
    <t>PAGOS ANTICIPADOS Y CARGOS DIFERIDOS</t>
  </si>
  <si>
    <t>INGRESOS DIFERIDOS</t>
  </si>
  <si>
    <t>CUENTAS POR COBRAR DIVERSAS</t>
  </si>
  <si>
    <t>TOTAL PASIVO</t>
  </si>
  <si>
    <t>IMPUESTO SOBRE LA RENTA POR LIQUIDAR</t>
  </si>
  <si>
    <t>PATRIMONIO</t>
  </si>
  <si>
    <t>PROVISIONES DE OTROS ACTIVOS (CR)</t>
  </si>
  <si>
    <t>CAPITAL SOCIAL</t>
  </si>
  <si>
    <t>CAPITAL PAGADO</t>
  </si>
  <si>
    <t>RESERVAS DE CAPITAL</t>
  </si>
  <si>
    <t>RESERVAS OBLIGATORIAS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</si>
  <si>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</si>
  <si>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</si>
  <si>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</si>
  <si>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</si>
  <si>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</si>
  <si>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</si>
  <si>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</si>
  <si>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</si>
  <si>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</si>
  <si>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</si>
  <si>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 CEDIDAS A SOC.DE PRIMER ORDEN DEL EXTER.</t>
  </si>
  <si>
    <t>RESPONSAB. POR RETROCESIONES A SOC. DE PRIMER ORDEN DEL EXT.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</si>
  <si>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</si>
  <si>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</si>
  <si>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</si>
  <si>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</si>
  <si>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</si>
  <si>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</si>
  <si>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</si>
  <si>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</si>
  <si>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</si>
  <si>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</si>
  <si>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</si>
  <si>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</si>
  <si>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</si>
  <si>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PRIMAS CEDIDAS POR REASEGUROS Y REAFIANZAMIENTOS</t>
  </si>
  <si>
    <t>INGRESO POR DECREMENTO DE RESERVAS TECNICAS Y CONTINGENCIAL DE FIANZAS</t>
  </si>
  <si>
    <t>GASTOS POR INCREMENTO DE RESERVAS TECNICAS Y CONTINGENCIAL DE FIANZAS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</si>
  <si>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</si>
  <si>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</si>
  <si>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</si>
  <si>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</si>
  <si>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</si>
  <si>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</si>
  <si>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</si>
  <si>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</si>
  <si>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</si>
  <si>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</si>
  <si>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</si>
  <si>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</si>
  <si>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</si>
  <si>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</si>
  <si>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</si>
  <si>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</si>
  <si>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</si>
  <si>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</si>
  <si>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</si>
  <si>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</si>
  <si>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</si>
  <si>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</si>
  <si>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</si>
  <si>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</si>
  <si>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</si>
  <si>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</si>
  <si>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</si>
  <si>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</si>
  <si>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</si>
  <si>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</si>
  <si>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</si>
  <si>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</si>
  <si>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</si>
  <si>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</si>
  <si>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</si>
  <si>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</si>
  <si>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</si>
  <si>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</si>
  <si>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</si>
  <si>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</si>
  <si>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</si>
  <si>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JULIO DE 2025</t>
  </si>
  <si>
    <t>ESTADO DE RESULTADO DEL 01 DE ENERO AL 31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</si>
</sst>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#,##0.00_ ;[Red]\-#,##0.00\ "/>
    <numFmt numFmtId="167" formatCode="0.0"/>
    <numFmt numFmtId="168" formatCode="_(&quot;Q&quot;* #,##0.00_);_(&quot;Q&quot;* \(#,##0.00\);_(&quot;Q&quot;* &quot;-&quot;??_);_(@_)"/>
  </numFmts>
  <fonts count="19" x14ac:knownFonts="1">
    <font>
      <sz val="11"/>
      <color theme="1"/>
      <name val="Trebuchet MS"/>
      <family val="2"/>
    </font>
    <font>
      <sz val="10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b/>
      <sz val="10"/>
      <name val="Trebuchet MS"/>
      <family val="2"/>
    </font>
    <font>
      <b/>
      <u/>
      <sz val="10"/>
      <name val="Trebuchet MS"/>
      <family val="2"/>
    </font>
    <font>
      <u/>
      <sz val="10"/>
      <name val="Trebuchet MS"/>
      <family val="2"/>
    </font>
    <font>
      <u val="singleAccounting"/>
      <sz val="10"/>
      <name val="Trebuchet MS"/>
      <family val="2"/>
    </font>
    <font>
      <sz val="9"/>
      <name val="Trebuchet MS"/>
      <family val="2"/>
    </font>
    <font>
      <sz val="9.5"/>
      <name val="Trebuchet MS"/>
      <family val="2"/>
    </font>
    <font>
      <b/>
      <u val="singleAccounting"/>
      <sz val="10"/>
      <name val="Trebuchet MS"/>
      <family val="2"/>
    </font>
    <font>
      <b/>
      <sz val="12"/>
      <color theme="0"/>
      <name val="Trebuchet MS"/>
      <family val="2"/>
    </font>
    <font>
      <b/>
      <sz val="12"/>
      <name val="Trebuchet MS"/>
      <family val="2"/>
    </font>
    <font>
      <b/>
      <sz val="9"/>
      <name val="Trebuchet MS"/>
      <family val="2"/>
    </font>
    <font>
      <b/>
      <u/>
      <sz val="9"/>
      <name val="Trebuchet MS"/>
      <family val="2"/>
    </font>
    <font>
      <b/>
      <u/>
      <sz val="9.5"/>
      <name val="Trebuchet MS"/>
      <family val="2"/>
    </font>
    <font>
      <sz val="10"/>
      <color theme="0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2" applyFont="1" applyAlignment="1">
      <alignment horizontal="center" vertical="center"/>
    </xf>
    <xf numFmtId="0" fontId="3" fillId="0" borderId="0" xfId="2" applyFont="1"/>
    <xf numFmtId="0" fontId="4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164" fontId="3" fillId="0" borderId="0" xfId="3" applyFont="1" applyFill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0" xfId="2" applyNumberFormat="1" applyFont="1"/>
    <xf numFmtId="164" fontId="3" fillId="0" borderId="0" xfId="3" applyFont="1" applyFill="1" applyBorder="1" applyAlignment="1">
      <alignment vertical="center"/>
    </xf>
    <xf numFmtId="164" fontId="3" fillId="0" borderId="2" xfId="3" applyFont="1" applyFill="1" applyBorder="1" applyAlignment="1">
      <alignment vertical="center"/>
    </xf>
    <xf numFmtId="4" fontId="3" fillId="0" borderId="0" xfId="2" applyNumberFormat="1" applyFont="1" applyAlignment="1">
      <alignment vertical="center"/>
    </xf>
    <xf numFmtId="0" fontId="8" fillId="0" borderId="0" xfId="2" applyFont="1"/>
    <xf numFmtId="4" fontId="3" fillId="0" borderId="0" xfId="2" applyNumberFormat="1" applyFont="1"/>
    <xf numFmtId="164" fontId="9" fillId="0" borderId="0" xfId="3" applyFont="1" applyFill="1" applyAlignment="1">
      <alignment vertical="center"/>
    </xf>
    <xf numFmtId="165" fontId="3" fillId="0" borderId="0" xfId="2" applyNumberFormat="1" applyFont="1" applyAlignment="1">
      <alignment vertical="center"/>
    </xf>
    <xf numFmtId="4" fontId="3" fillId="0" borderId="2" xfId="2" applyNumberFormat="1" applyFont="1" applyBorder="1" applyAlignment="1">
      <alignment vertical="center"/>
    </xf>
    <xf numFmtId="0" fontId="10" fillId="0" borderId="0" xfId="2" applyFont="1" applyAlignment="1">
      <alignment horizontal="left" vertical="center" wrapText="1"/>
    </xf>
    <xf numFmtId="164" fontId="3" fillId="0" borderId="2" xfId="2" applyNumberFormat="1" applyFont="1" applyBorder="1" applyAlignment="1">
      <alignment vertical="center"/>
    </xf>
    <xf numFmtId="0" fontId="7" fillId="0" borderId="0" xfId="2" applyFont="1" applyAlignment="1">
      <alignment horizontal="left"/>
    </xf>
    <xf numFmtId="166" fontId="9" fillId="0" borderId="0" xfId="3" applyNumberFormat="1" applyFont="1" applyFill="1" applyBorder="1"/>
    <xf numFmtId="166" fontId="3" fillId="0" borderId="0" xfId="2" applyNumberFormat="1" applyFont="1"/>
    <xf numFmtId="10" fontId="3" fillId="0" borderId="0" xfId="2" applyNumberFormat="1" applyFont="1"/>
    <xf numFmtId="166" fontId="3" fillId="0" borderId="2" xfId="3" applyNumberFormat="1" applyFont="1" applyFill="1" applyBorder="1"/>
    <xf numFmtId="4" fontId="3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64" fontId="6" fillId="0" borderId="0" xfId="2" applyNumberFormat="1" applyFont="1" applyAlignment="1">
      <alignment vertical="center"/>
    </xf>
    <xf numFmtId="164" fontId="6" fillId="0" borderId="0" xfId="3" applyFont="1" applyFill="1" applyBorder="1" applyAlignment="1">
      <alignment vertical="center"/>
    </xf>
    <xf numFmtId="164" fontId="6" fillId="0" borderId="3" xfId="3" applyFont="1" applyFill="1" applyBorder="1" applyAlignment="1">
      <alignment vertical="center" wrapText="1"/>
    </xf>
    <xf numFmtId="164" fontId="6" fillId="0" borderId="3" xfId="3" applyFont="1" applyFill="1" applyBorder="1" applyAlignment="1">
      <alignment horizontal="center" vertical="center" wrapText="1"/>
    </xf>
    <xf numFmtId="43" fontId="3" fillId="0" borderId="0" xfId="2" applyNumberFormat="1" applyFont="1"/>
    <xf numFmtId="164" fontId="6" fillId="0" borderId="0" xfId="3" applyFont="1" applyFill="1" applyBorder="1" applyAlignment="1">
      <alignment horizontal="center" vertical="center" wrapText="1"/>
    </xf>
    <xf numFmtId="164" fontId="6" fillId="0" borderId="2" xfId="3" applyFont="1" applyFill="1" applyBorder="1" applyAlignment="1">
      <alignment vertical="center"/>
    </xf>
    <xf numFmtId="49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3" fillId="0" borderId="0" xfId="3" applyFont="1" applyAlignment="1">
      <alignment vertical="center"/>
    </xf>
    <xf numFmtId="164" fontId="6" fillId="0" borderId="0" xfId="3" applyFont="1" applyBorder="1" applyAlignment="1">
      <alignment vertical="center"/>
    </xf>
    <xf numFmtId="164" fontId="3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164" fontId="3" fillId="0" borderId="2" xfId="3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164" fontId="12" fillId="0" borderId="0" xfId="3" applyFont="1" applyBorder="1" applyAlignment="1">
      <alignment vertical="center"/>
    </xf>
    <xf numFmtId="164" fontId="6" fillId="0" borderId="2" xfId="3" applyFont="1" applyBorder="1" applyAlignment="1">
      <alignment vertical="center"/>
    </xf>
    <xf numFmtId="164" fontId="3" fillId="0" borderId="0" xfId="3" applyFont="1" applyBorder="1" applyAlignment="1">
      <alignment vertical="center"/>
    </xf>
    <xf numFmtId="1" fontId="3" fillId="0" borderId="0" xfId="2" applyNumberFormat="1" applyFont="1" applyAlignment="1">
      <alignment horizontal="left" vertical="center" wrapText="1"/>
    </xf>
    <xf numFmtId="164" fontId="3" fillId="0" borderId="0" xfId="3" applyFont="1" applyFill="1" applyBorder="1"/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164" fontId="6" fillId="0" borderId="0" xfId="3" applyFont="1" applyBorder="1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2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centerContinuous" vertical="center"/>
    </xf>
    <xf numFmtId="0" fontId="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 vertical="center"/>
    </xf>
    <xf numFmtId="0" fontId="3" fillId="0" borderId="1" xfId="2" applyFont="1" applyBorder="1" applyAlignment="1">
      <alignment horizontal="centerContinuous"/>
    </xf>
    <xf numFmtId="167" fontId="3" fillId="0" borderId="0" xfId="2" applyNumberFormat="1" applyFont="1"/>
    <xf numFmtId="0" fontId="7" fillId="0" borderId="0" xfId="2" applyFont="1"/>
    <xf numFmtId="39" fontId="3" fillId="0" borderId="0" xfId="2" applyNumberFormat="1" applyFont="1"/>
    <xf numFmtId="0" fontId="3" fillId="0" borderId="0" xfId="2" applyFont="1" applyAlignment="1">
      <alignment wrapText="1"/>
    </xf>
    <xf numFmtId="4" fontId="3" fillId="0" borderId="2" xfId="2" applyNumberFormat="1" applyFont="1" applyBorder="1"/>
    <xf numFmtId="164" fontId="3" fillId="0" borderId="2" xfId="3" applyFont="1" applyFill="1" applyBorder="1"/>
    <xf numFmtId="0" fontId="16" fillId="0" borderId="0" xfId="2" applyFont="1" applyAlignment="1">
      <alignment wrapText="1"/>
    </xf>
    <xf numFmtId="0" fontId="3" fillId="0" borderId="0" xfId="2" applyFont="1" applyAlignment="1">
      <alignment horizontal="left"/>
    </xf>
    <xf numFmtId="39" fontId="3" fillId="0" borderId="2" xfId="2" applyNumberFormat="1" applyFont="1" applyBorder="1"/>
    <xf numFmtId="0" fontId="16" fillId="0" borderId="0" xfId="2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10" fillId="0" borderId="0" xfId="2" applyFont="1" applyAlignment="1">
      <alignment horizontal="left"/>
    </xf>
    <xf numFmtId="4" fontId="3" fillId="0" borderId="0" xfId="3" applyNumberFormat="1" applyFont="1" applyFill="1" applyBorder="1"/>
    <xf numFmtId="0" fontId="10" fillId="0" borderId="0" xfId="2" applyFont="1" applyAlignment="1">
      <alignment horizontal="left" wrapText="1"/>
    </xf>
    <xf numFmtId="4" fontId="3" fillId="0" borderId="2" xfId="3" applyNumberFormat="1" applyFont="1" applyFill="1" applyBorder="1"/>
    <xf numFmtId="0" fontId="7" fillId="0" borderId="0" xfId="2" applyFont="1" applyAlignment="1">
      <alignment vertical="center"/>
    </xf>
    <xf numFmtId="164" fontId="3" fillId="0" borderId="2" xfId="2" applyNumberFormat="1" applyFont="1" applyBorder="1"/>
    <xf numFmtId="0" fontId="10" fillId="0" borderId="0" xfId="2" applyFont="1"/>
    <xf numFmtId="0" fontId="10" fillId="0" borderId="0" xfId="2" applyFont="1" applyAlignment="1">
      <alignment wrapText="1"/>
    </xf>
    <xf numFmtId="164" fontId="3" fillId="0" borderId="0" xfId="4" applyNumberFormat="1" applyFont="1" applyFill="1" applyBorder="1"/>
    <xf numFmtId="164" fontId="3" fillId="0" borderId="0" xfId="3" applyFont="1" applyFill="1"/>
    <xf numFmtId="164" fontId="9" fillId="0" borderId="0" xfId="3" applyFont="1" applyFill="1" applyBorder="1"/>
    <xf numFmtId="4" fontId="3" fillId="0" borderId="0" xfId="1" applyNumberFormat="1" applyFont="1" applyFill="1"/>
    <xf numFmtId="4" fontId="3" fillId="0" borderId="0" xfId="3" applyNumberFormat="1" applyFont="1" applyFill="1"/>
    <xf numFmtId="0" fontId="7" fillId="0" borderId="0" xfId="2" applyFont="1" applyAlignment="1">
      <alignment horizontal="left" vertical="center" wrapText="1"/>
    </xf>
    <xf numFmtId="0" fontId="17" fillId="0" borderId="0" xfId="2" applyFont="1"/>
    <xf numFmtId="0" fontId="6" fillId="0" borderId="0" xfId="2" applyFont="1" applyAlignment="1">
      <alignment horizontal="center"/>
    </xf>
    <xf numFmtId="4" fontId="3" fillId="0" borderId="0" xfId="3" applyNumberFormat="1" applyFont="1" applyFill="1" applyAlignment="1">
      <alignment horizontal="center"/>
    </xf>
    <xf numFmtId="4" fontId="3" fillId="0" borderId="0" xfId="3" applyNumberFormat="1" applyFont="1" applyAlignment="1">
      <alignment horizontal="center"/>
    </xf>
    <xf numFmtId="0" fontId="3" fillId="0" borderId="0" xfId="2" applyFont="1" applyAlignment="1">
      <alignment horizontal="center" vertical="center"/>
    </xf>
    <xf numFmtId="4" fontId="6" fillId="0" borderId="0" xfId="3" applyNumberFormat="1" applyFont="1" applyBorder="1"/>
    <xf numFmtId="164" fontId="6" fillId="0" borderId="3" xfId="2" applyNumberFormat="1" applyFont="1" applyBorder="1"/>
    <xf numFmtId="0" fontId="6" fillId="0" borderId="0" xfId="2" applyFont="1" applyAlignment="1">
      <alignment vertical="center"/>
    </xf>
    <xf numFmtId="164" fontId="6" fillId="0" borderId="0" xfId="2" applyNumberFormat="1" applyFont="1"/>
    <xf numFmtId="0" fontId="3" fillId="0" borderId="0" xfId="1" applyFont="1"/>
    <xf numFmtId="0" fontId="3" fillId="0" borderId="0" xfId="2" applyFont="1" applyAlignment="1">
      <alignment horizontal="center"/>
    </xf>
    <xf numFmtId="164" fontId="13" fillId="0" borderId="0" xfId="2" applyNumberFormat="1" applyFont="1" applyAlignment="1">
      <alignment horizontal="center"/>
    </xf>
    <xf numFmtId="0" fontId="18" fillId="0" borderId="0" xfId="2" applyFont="1"/>
    <xf numFmtId="0" fontId="14" fillId="0" borderId="0" xfId="2" applyFont="1"/>
    <xf numFmtId="0" fontId="14" fillId="0" borderId="0" xfId="2" applyFont="1" applyAlignment="1">
      <alignment horizontal="center"/>
    </xf>
  </cellXfs>
  <cellStyles count="5">
    <cellStyle name="Millares" xfId="1" builtinId="3"/>
    <cellStyle name="Millares_BALANCE GENERALA ASOCIADO ENERO 06" xfId="3" xr:uid="{DF65617F-CCBF-458F-8E1A-254A7DAD7233}"/>
    <cellStyle name="Moneda 2" xfId="4" xr:uid="{426C9072-A5EC-4A9E-9F64-86DBE3A859FD}"/>
    <cellStyle name="Normal" xfId="0" builtinId="0"/>
    <cellStyle name="Normal 2" xfId="2" xr:uid="{9DD23823-351D-40CB-8A3B-8C5EA94BFF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833966</xdr:colOff>
      <xdr:row>57</xdr:row>
      <xdr:rowOff>122285</xdr:rowOff>
    </xdr:from>
    <xdr:to>
      <xdr:col>1</xdr:col>
      <xdr:colOff>1003299</xdr:colOff>
      <xdr:row>61</xdr:row>
      <xdr:rowOff>74949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EC88C6B-6567-4221-98D5-38E268B59385}"/>
            </a:ext>
          </a:extLst>
        </xdr:cNvPr>
        <xdr:cNvSpPr/>
      </xdr:nvSpPr>
      <xdr:spPr>
        <a:xfrm>
          <a:off x="833966" y="9596485"/>
          <a:ext cx="3941233" cy="5876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1151370</xdr:colOff>
      <xdr:row>57</xdr:row>
      <xdr:rowOff>124595</xdr:rowOff>
    </xdr:from>
    <xdr:to>
      <xdr:col>5</xdr:col>
      <xdr:colOff>819053</xdr:colOff>
      <xdr:row>61</xdr:row>
      <xdr:rowOff>28576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A037DB9-13DD-41FD-9591-09178CAD2DDE}"/>
            </a:ext>
          </a:extLst>
        </xdr:cNvPr>
        <xdr:cNvSpPr/>
      </xdr:nvSpPr>
      <xdr:spPr>
        <a:xfrm>
          <a:off x="7533120" y="9598795"/>
          <a:ext cx="3598333" cy="5389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402168</xdr:colOff>
      <xdr:row>0</xdr:row>
      <xdr:rowOff>0</xdr:rowOff>
    </xdr:from>
    <xdr:ext cx="1936750" cy="672512"/>
    <xdr:pic>
      <xdr:nvPicPr>
        <xdr:cNvPr id="4" name="Imagen 3">
          <a:extLst>
            <a:ext uri="{FF2B5EF4-FFF2-40B4-BE49-F238E27FC236}">
              <a16:creationId xmlns:a16="http://schemas.microsoft.com/office/drawing/2014/main" id="{19CA9960-97CC-4A52-8725-0E3FFB62D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7251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1628775</xdr:colOff>
      <xdr:row>49</xdr:row>
      <xdr:rowOff>87843</xdr:rowOff>
    </xdr:from>
    <xdr:to>
      <xdr:col>6</xdr:col>
      <xdr:colOff>361950</xdr:colOff>
      <xdr:row>53</xdr:row>
      <xdr:rowOff>88901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81154CD-31C5-47C7-9CFF-CF26DA74F647}"/>
            </a:ext>
          </a:extLst>
        </xdr:cNvPr>
        <xdr:cNvSpPr/>
      </xdr:nvSpPr>
      <xdr:spPr>
        <a:xfrm>
          <a:off x="7845425" y="9422343"/>
          <a:ext cx="3622675" cy="6868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1641475</xdr:colOff>
      <xdr:row>49</xdr:row>
      <xdr:rowOff>28575</xdr:rowOff>
    </xdr:from>
    <xdr:to>
      <xdr:col>2</xdr:col>
      <xdr:colOff>587375</xdr:colOff>
      <xdr:row>53</xdr:row>
      <xdr:rowOff>69850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6AA223E-74C2-4292-9B59-504558CDB091}"/>
            </a:ext>
          </a:extLst>
        </xdr:cNvPr>
        <xdr:cNvSpPr/>
      </xdr:nvSpPr>
      <xdr:spPr>
        <a:xfrm>
          <a:off x="1641475" y="9363075"/>
          <a:ext cx="3778250" cy="727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361949</xdr:colOff>
      <xdr:row>0</xdr:row>
      <xdr:rowOff>23917</xdr:rowOff>
    </xdr:from>
    <xdr:ext cx="1847851" cy="637723"/>
    <xdr:pic>
      <xdr:nvPicPr>
        <xdr:cNvPr id="4" name="Imagen 3">
          <a:extLst>
            <a:ext uri="{FF2B5EF4-FFF2-40B4-BE49-F238E27FC236}">
              <a16:creationId xmlns:a16="http://schemas.microsoft.com/office/drawing/2014/main" id="{30B233CD-5B41-42C5-B866-692CD1033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377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E58-DF2B-4065-8DF3-20C71C323465}">
  <sheetPr>
    <tabColor rgb="FF0070C0"/>
    <pageSetUpPr fitToPage="1"/>
  </sheetPr>
  <dimension ref="A1:N65"/>
  <sheetViews>
    <sheetView tabSelected="1" view="pageBreakPreview" topLeftCell="A47" zoomScaleNormal="120" zoomScaleSheetLayoutView="100" workbookViewId="0">
      <selection activeCell="A64" sqref="A64"/>
    </sheetView>
  </sheetViews>
  <sheetFormatPr baseColWidth="10" defaultColWidth="10.5" defaultRowHeight="13.5" x14ac:dyDescent="0.35"/>
  <cols>
    <col min="1" max="1" width="49.5" style="5" customWidth="1"/>
    <col min="2" max="2" width="16.5" style="6" customWidth="1"/>
    <col min="3" max="3" width="17" style="6" customWidth="1"/>
    <col min="4" max="4" width="0.75" style="2" customWidth="1"/>
    <col min="5" max="5" width="51.58203125" style="5" customWidth="1"/>
    <col min="6" max="6" width="17" style="6" customWidth="1"/>
    <col min="7" max="7" width="17.58203125" style="6" customWidth="1"/>
    <col min="8" max="8" width="12.58203125" style="2" customWidth="1"/>
    <col min="9" max="9" width="6.1640625" style="2" customWidth="1"/>
    <col min="10" max="10" width="14.25" style="2" customWidth="1"/>
    <col min="11" max="16384" width="10.5" style="2"/>
  </cols>
  <sheetData>
    <row r="1" spans="1:10" ht="18" customHeight="1" x14ac:dyDescent="0.35">
      <c r="A1" s="1" t="s">
        <v>0</v>
      </c>
      <c r="B1" s="1"/>
      <c r="C1" s="1"/>
      <c r="D1" s="1"/>
      <c r="E1" s="1"/>
      <c r="F1" s="1"/>
      <c r="G1" s="1"/>
    </row>
    <row r="2" spans="1:10" ht="13.5" customHeight="1" x14ac:dyDescent="0.35">
      <c r="A2" s="3" t="s">
        <v>135</v>
      </c>
      <c r="B2" s="3"/>
      <c r="C2" s="3"/>
      <c r="D2" s="3"/>
      <c r="E2" s="3"/>
      <c r="F2" s="3"/>
      <c r="G2" s="3"/>
    </row>
    <row r="3" spans="1:10" ht="12.75" customHeight="1" thickBot="1" x14ac:dyDescent="0.4">
      <c r="A3" s="4" t="s">
        <v>1</v>
      </c>
      <c r="B3" s="4"/>
      <c r="C3" s="4"/>
      <c r="D3" s="4"/>
      <c r="E3" s="4"/>
      <c r="F3" s="4"/>
      <c r="G3" s="4"/>
    </row>
    <row r="4" spans="1:10" ht="3.5" customHeight="1" x14ac:dyDescent="0.35">
      <c r="E4" s="5" t="s">
        <v>2</v>
      </c>
    </row>
    <row r="5" spans="1:10" ht="12.75" customHeight="1" x14ac:dyDescent="0.35">
      <c r="A5" s="7" t="s">
        <v>3</v>
      </c>
      <c r="E5" s="7" t="s">
        <v>4</v>
      </c>
    </row>
    <row r="6" spans="1:10" ht="13" customHeight="1" x14ac:dyDescent="0.35">
      <c r="A6" s="8" t="s">
        <v>5</v>
      </c>
      <c r="B6" s="9" t="s">
        <v>2</v>
      </c>
      <c r="C6" s="10">
        <f>SUM(B7:B8)</f>
        <v>1756595.55</v>
      </c>
      <c r="D6" s="11"/>
      <c r="E6" s="8" t="s">
        <v>6</v>
      </c>
      <c r="F6" s="12"/>
      <c r="G6" s="10">
        <f>SUM(F7:F8)</f>
        <v>613754.97</v>
      </c>
    </row>
    <row r="7" spans="1:10" ht="13" customHeight="1" x14ac:dyDescent="0.35">
      <c r="A7" s="5" t="s">
        <v>7</v>
      </c>
      <c r="B7" s="9">
        <v>1100</v>
      </c>
      <c r="E7" s="5" t="s">
        <v>8</v>
      </c>
      <c r="F7" s="12">
        <v>49122.22</v>
      </c>
      <c r="G7" s="10"/>
    </row>
    <row r="8" spans="1:10" ht="13" customHeight="1" x14ac:dyDescent="0.35">
      <c r="A8" s="5" t="s">
        <v>9</v>
      </c>
      <c r="B8" s="13">
        <v>1755495.55</v>
      </c>
      <c r="C8" s="10"/>
      <c r="D8" s="2" t="s">
        <v>2</v>
      </c>
      <c r="E8" s="5" t="s">
        <v>10</v>
      </c>
      <c r="F8" s="13">
        <v>564632.75</v>
      </c>
    </row>
    <row r="9" spans="1:10" ht="13" customHeight="1" x14ac:dyDescent="0.35">
      <c r="B9" s="9"/>
      <c r="E9" s="8" t="s">
        <v>11</v>
      </c>
      <c r="F9" s="12"/>
      <c r="G9" s="10">
        <f>SUM(F10:F13)</f>
        <v>3618496.0100000002</v>
      </c>
    </row>
    <row r="10" spans="1:10" ht="13" customHeight="1" x14ac:dyDescent="0.35">
      <c r="A10" s="8" t="s">
        <v>12</v>
      </c>
      <c r="B10" s="9" t="s">
        <v>2</v>
      </c>
      <c r="C10" s="10">
        <f>SUM(B11:B14)</f>
        <v>4851045.93</v>
      </c>
      <c r="E10" s="5" t="s">
        <v>13</v>
      </c>
      <c r="F10" s="12">
        <v>36006.29</v>
      </c>
      <c r="G10" s="10"/>
    </row>
    <row r="11" spans="1:10" ht="13" customHeight="1" x14ac:dyDescent="0.35">
      <c r="A11" s="5" t="s">
        <v>14</v>
      </c>
      <c r="B11" s="9">
        <v>300000</v>
      </c>
      <c r="E11" s="5" t="s">
        <v>15</v>
      </c>
      <c r="F11" s="14">
        <v>554143.06000000006</v>
      </c>
    </row>
    <row r="12" spans="1:10" ht="13" customHeight="1" x14ac:dyDescent="0.35">
      <c r="A12" s="5" t="s">
        <v>16</v>
      </c>
      <c r="B12" s="9">
        <v>4533333.63</v>
      </c>
      <c r="D12" s="15"/>
      <c r="E12" s="5" t="s">
        <v>17</v>
      </c>
      <c r="F12" s="14">
        <v>3017699.44</v>
      </c>
      <c r="G12" s="10"/>
      <c r="J12" s="16"/>
    </row>
    <row r="13" spans="1:10" ht="13" customHeight="1" x14ac:dyDescent="0.35">
      <c r="A13" s="5" t="s">
        <v>18</v>
      </c>
      <c r="B13" s="9">
        <v>0</v>
      </c>
      <c r="D13" s="15"/>
      <c r="E13" s="5" t="s">
        <v>19</v>
      </c>
      <c r="F13" s="13">
        <v>10647.22</v>
      </c>
    </row>
    <row r="14" spans="1:10" ht="13" customHeight="1" x14ac:dyDescent="0.35">
      <c r="A14" s="5" t="s">
        <v>20</v>
      </c>
      <c r="B14" s="13">
        <v>17712.3</v>
      </c>
      <c r="D14" s="15"/>
      <c r="E14" s="8" t="s">
        <v>21</v>
      </c>
      <c r="G14" s="14">
        <f>SUM(F15:F16)</f>
        <v>1417165.08</v>
      </c>
      <c r="J14" s="16"/>
    </row>
    <row r="15" spans="1:10" ht="13" customHeight="1" x14ac:dyDescent="0.35">
      <c r="B15" s="12"/>
      <c r="D15" s="15"/>
      <c r="E15" s="5" t="s">
        <v>22</v>
      </c>
      <c r="F15" s="14">
        <v>1231021.49</v>
      </c>
    </row>
    <row r="16" spans="1:10" ht="13" customHeight="1" x14ac:dyDescent="0.35">
      <c r="A16" s="8" t="s">
        <v>23</v>
      </c>
      <c r="B16" s="17"/>
      <c r="C16" s="14">
        <f>SUM(B18:B18)</f>
        <v>986665.85</v>
      </c>
      <c r="E16" s="5" t="s">
        <v>24</v>
      </c>
      <c r="F16" s="13">
        <v>186143.59</v>
      </c>
    </row>
    <row r="17" spans="1:14" ht="13" customHeight="1" x14ac:dyDescent="0.35">
      <c r="A17" s="5" t="s">
        <v>25</v>
      </c>
      <c r="B17" s="17"/>
      <c r="C17" s="14"/>
      <c r="E17" s="8" t="s">
        <v>26</v>
      </c>
      <c r="F17" s="18"/>
      <c r="G17" s="10">
        <f>SUM(F18)</f>
        <v>453163.38</v>
      </c>
    </row>
    <row r="18" spans="1:14" ht="13" customHeight="1" x14ac:dyDescent="0.35">
      <c r="A18" s="5" t="s">
        <v>27</v>
      </c>
      <c r="B18" s="13">
        <v>986665.85</v>
      </c>
      <c r="C18" s="14"/>
      <c r="E18" s="5" t="s">
        <v>28</v>
      </c>
      <c r="F18" s="19">
        <v>453163.38</v>
      </c>
      <c r="G18" s="10"/>
    </row>
    <row r="19" spans="1:14" ht="13" customHeight="1" x14ac:dyDescent="0.35">
      <c r="E19" s="8" t="s">
        <v>29</v>
      </c>
      <c r="F19" s="14"/>
      <c r="G19" s="14">
        <f>SUM(F20:F23)</f>
        <v>6077818.0800000001</v>
      </c>
    </row>
    <row r="20" spans="1:14" ht="13" customHeight="1" x14ac:dyDescent="0.35">
      <c r="A20" s="8" t="s">
        <v>30</v>
      </c>
      <c r="B20" s="9"/>
      <c r="C20" s="10">
        <f>SUM(B21:B24)</f>
        <v>11029127.300000001</v>
      </c>
      <c r="E20" s="2" t="s">
        <v>31</v>
      </c>
      <c r="F20" s="14">
        <v>570000</v>
      </c>
      <c r="G20" s="14"/>
    </row>
    <row r="21" spans="1:14" ht="13" customHeight="1" x14ac:dyDescent="0.35">
      <c r="A21" s="5" t="s">
        <v>32</v>
      </c>
      <c r="B21" s="9">
        <v>3464462.35</v>
      </c>
      <c r="E21" s="5" t="s">
        <v>33</v>
      </c>
      <c r="F21" s="14">
        <v>5500000</v>
      </c>
      <c r="G21" s="10"/>
    </row>
    <row r="22" spans="1:14" ht="13" customHeight="1" x14ac:dyDescent="0.35">
      <c r="A22" s="20" t="s">
        <v>34</v>
      </c>
      <c r="B22" s="14">
        <v>7457360.3899999997</v>
      </c>
      <c r="E22" s="5" t="s">
        <v>35</v>
      </c>
      <c r="F22" s="14">
        <v>0</v>
      </c>
      <c r="G22" s="10"/>
    </row>
    <row r="23" spans="1:14" ht="13" customHeight="1" x14ac:dyDescent="0.35">
      <c r="A23" s="5" t="s">
        <v>36</v>
      </c>
      <c r="B23" s="10">
        <v>161843.88</v>
      </c>
      <c r="E23" s="2" t="s">
        <v>37</v>
      </c>
      <c r="F23" s="19">
        <v>7818.08</v>
      </c>
      <c r="G23" s="10"/>
    </row>
    <row r="24" spans="1:14" ht="13" customHeight="1" x14ac:dyDescent="0.35">
      <c r="A24" s="5" t="s">
        <v>38</v>
      </c>
      <c r="B24" s="21">
        <v>-54539.32</v>
      </c>
      <c r="E24" s="8" t="s">
        <v>39</v>
      </c>
      <c r="F24" s="18"/>
      <c r="G24" s="10">
        <f>SUM(F25)</f>
        <v>101212.79</v>
      </c>
    </row>
    <row r="25" spans="1:14" ht="13" customHeight="1" x14ac:dyDescent="0.35">
      <c r="E25" s="5" t="s">
        <v>40</v>
      </c>
      <c r="F25" s="13">
        <v>101212.79</v>
      </c>
      <c r="G25" s="10"/>
    </row>
    <row r="26" spans="1:14" ht="13" customHeight="1" x14ac:dyDescent="0.35">
      <c r="A26" s="8" t="s">
        <v>41</v>
      </c>
      <c r="B26" s="12"/>
      <c r="C26" s="14">
        <f>SUM(B27)</f>
        <v>621512.6</v>
      </c>
      <c r="E26" s="8" t="s">
        <v>42</v>
      </c>
      <c r="F26" s="9"/>
      <c r="G26" s="10">
        <f>SUM(F27:F28)</f>
        <v>338573.15</v>
      </c>
    </row>
    <row r="27" spans="1:14" ht="13" customHeight="1" x14ac:dyDescent="0.35">
      <c r="A27" s="5" t="s">
        <v>43</v>
      </c>
      <c r="B27" s="13">
        <v>621512.6</v>
      </c>
      <c r="E27" s="5" t="s">
        <v>44</v>
      </c>
      <c r="F27" s="12">
        <v>212058.69</v>
      </c>
    </row>
    <row r="28" spans="1:14" ht="13" customHeight="1" x14ac:dyDescent="0.35">
      <c r="B28" s="12"/>
      <c r="E28" s="5" t="s">
        <v>45</v>
      </c>
      <c r="F28" s="13">
        <v>126514.45999999999</v>
      </c>
      <c r="G28" s="10"/>
    </row>
    <row r="29" spans="1:14" ht="13" customHeight="1" x14ac:dyDescent="0.5">
      <c r="A29" s="8" t="s">
        <v>46</v>
      </c>
      <c r="B29" s="9" t="s">
        <v>2</v>
      </c>
      <c r="C29" s="10">
        <f>SUM(B30:B31)</f>
        <v>121363.52000000002</v>
      </c>
      <c r="E29" s="22" t="s">
        <v>47</v>
      </c>
      <c r="F29" s="23"/>
      <c r="G29" s="24">
        <f>SUM(F30:F30)</f>
        <v>50828.11</v>
      </c>
      <c r="N29" s="25"/>
    </row>
    <row r="30" spans="1:14" ht="13" customHeight="1" x14ac:dyDescent="0.35">
      <c r="A30" s="5" t="s">
        <v>48</v>
      </c>
      <c r="B30" s="12">
        <v>851006.07000000007</v>
      </c>
      <c r="E30" s="2" t="s">
        <v>49</v>
      </c>
      <c r="F30" s="26">
        <v>50828.11</v>
      </c>
      <c r="G30" s="24"/>
      <c r="K30" s="25"/>
    </row>
    <row r="31" spans="1:14" ht="13" customHeight="1" x14ac:dyDescent="0.35">
      <c r="A31" s="5" t="s">
        <v>50</v>
      </c>
      <c r="B31" s="13">
        <v>-729642.55</v>
      </c>
      <c r="E31" s="8" t="s">
        <v>51</v>
      </c>
      <c r="G31" s="14">
        <f>SUM(F32)</f>
        <v>105161.22</v>
      </c>
    </row>
    <row r="32" spans="1:14" ht="13" customHeight="1" x14ac:dyDescent="0.35">
      <c r="B32" s="9"/>
      <c r="E32" s="27" t="s">
        <v>52</v>
      </c>
      <c r="F32" s="13">
        <v>105161.22</v>
      </c>
    </row>
    <row r="33" spans="1:10" ht="13" customHeight="1" x14ac:dyDescent="0.35">
      <c r="A33" s="8" t="s">
        <v>53</v>
      </c>
      <c r="B33" s="9"/>
      <c r="C33" s="10">
        <f>SUM(B34:B37)</f>
        <v>2674577.16</v>
      </c>
      <c r="E33" s="15" t="s">
        <v>54</v>
      </c>
      <c r="F33" s="12"/>
      <c r="G33" s="14">
        <f>SUM(F34)</f>
        <v>0</v>
      </c>
    </row>
    <row r="34" spans="1:10" ht="13" customHeight="1" x14ac:dyDescent="0.35">
      <c r="A34" s="5" t="s">
        <v>55</v>
      </c>
      <c r="B34" s="9">
        <v>1779868.93</v>
      </c>
      <c r="C34" s="10"/>
      <c r="E34" s="16" t="s">
        <v>56</v>
      </c>
      <c r="F34" s="13">
        <v>0</v>
      </c>
      <c r="J34" s="11"/>
    </row>
    <row r="35" spans="1:10" ht="13" customHeight="1" x14ac:dyDescent="0.35">
      <c r="A35" s="5" t="s">
        <v>57</v>
      </c>
      <c r="B35" s="10">
        <v>773236.58000000007</v>
      </c>
      <c r="C35" s="10"/>
      <c r="E35" s="28" t="s">
        <v>58</v>
      </c>
      <c r="F35" s="9" t="s">
        <v>2</v>
      </c>
      <c r="G35" s="29">
        <f>SUM(G6:G34)</f>
        <v>12776172.789999999</v>
      </c>
    </row>
    <row r="36" spans="1:10" ht="13" customHeight="1" x14ac:dyDescent="0.35">
      <c r="A36" s="5" t="s">
        <v>59</v>
      </c>
      <c r="B36" s="9">
        <v>248557.97</v>
      </c>
      <c r="C36" s="10"/>
      <c r="E36" s="28" t="s">
        <v>60</v>
      </c>
      <c r="F36" s="9" t="s">
        <v>2</v>
      </c>
      <c r="G36" s="10" t="s">
        <v>2</v>
      </c>
    </row>
    <row r="37" spans="1:10" ht="13" customHeight="1" x14ac:dyDescent="0.35">
      <c r="A37" s="5" t="s">
        <v>61</v>
      </c>
      <c r="B37" s="13">
        <v>-127086.32</v>
      </c>
      <c r="E37" s="8" t="s">
        <v>62</v>
      </c>
      <c r="F37" s="9"/>
      <c r="G37" s="10">
        <f>+F38</f>
        <v>9000000</v>
      </c>
    </row>
    <row r="38" spans="1:10" ht="13" customHeight="1" x14ac:dyDescent="0.35">
      <c r="B38" s="12"/>
      <c r="E38" s="5" t="s">
        <v>63</v>
      </c>
      <c r="F38" s="13">
        <v>9000000</v>
      </c>
      <c r="G38" s="10"/>
    </row>
    <row r="39" spans="1:10" ht="13" customHeight="1" x14ac:dyDescent="0.35">
      <c r="B39" s="12"/>
      <c r="E39" s="8" t="s">
        <v>64</v>
      </c>
      <c r="G39" s="12">
        <f>+F40</f>
        <v>364060.74</v>
      </c>
    </row>
    <row r="40" spans="1:10" ht="13" customHeight="1" x14ac:dyDescent="0.35">
      <c r="B40" s="12"/>
      <c r="E40" s="5" t="s">
        <v>65</v>
      </c>
      <c r="F40" s="13">
        <v>364060.74</v>
      </c>
    </row>
    <row r="41" spans="1:10" ht="13" customHeight="1" x14ac:dyDescent="0.35">
      <c r="B41" s="12"/>
      <c r="E41" s="8" t="s">
        <v>66</v>
      </c>
      <c r="F41" s="12"/>
      <c r="G41" s="10">
        <f>SUM(F42:F43)</f>
        <v>-99345.62000000244</v>
      </c>
    </row>
    <row r="42" spans="1:10" ht="14.5" customHeight="1" x14ac:dyDescent="0.35">
      <c r="B42" s="12"/>
      <c r="E42" s="5" t="str">
        <f>IF(F42&lt;0,"PERDIDA DEL EJERCICIO","UTILIDAD DEL EJERCICIO")</f>
        <v>PERDIDA DEL EJERCICIO</v>
      </c>
      <c r="F42" s="12">
        <v>-2973931.2300000023</v>
      </c>
      <c r="H42" s="11"/>
    </row>
    <row r="43" spans="1:10" ht="14.5" customHeight="1" x14ac:dyDescent="0.35">
      <c r="B43" s="12"/>
      <c r="E43" s="5" t="s">
        <v>67</v>
      </c>
      <c r="F43" s="13">
        <v>2874585.61</v>
      </c>
      <c r="H43" s="11"/>
    </row>
    <row r="44" spans="1:10" ht="17" customHeight="1" x14ac:dyDescent="0.35">
      <c r="E44" s="7" t="s">
        <v>68</v>
      </c>
      <c r="F44" s="12"/>
      <c r="G44" s="29">
        <f>SUM(G37:G43)</f>
        <v>9264715.1199999973</v>
      </c>
      <c r="H44" s="11"/>
    </row>
    <row r="45" spans="1:10" ht="12.75" customHeight="1" thickBot="1" x14ac:dyDescent="0.4">
      <c r="A45" s="28" t="s">
        <v>69</v>
      </c>
      <c r="B45" s="30" t="s">
        <v>2</v>
      </c>
      <c r="C45" s="31">
        <f>SUM(C5:C44)</f>
        <v>22040887.91</v>
      </c>
      <c r="E45" s="7" t="s">
        <v>70</v>
      </c>
      <c r="F45" s="9"/>
      <c r="G45" s="32">
        <f>G35+G44</f>
        <v>22040887.909999996</v>
      </c>
      <c r="H45" s="33">
        <f>+G45-C45</f>
        <v>0</v>
      </c>
    </row>
    <row r="46" spans="1:10" ht="5.5" customHeight="1" thickTop="1" x14ac:dyDescent="0.35">
      <c r="E46" s="7"/>
      <c r="F46" s="9"/>
      <c r="G46" s="34"/>
      <c r="H46" s="11"/>
    </row>
    <row r="47" spans="1:10" ht="18" customHeight="1" x14ac:dyDescent="0.35">
      <c r="A47" s="8" t="s">
        <v>71</v>
      </c>
      <c r="B47" s="30"/>
      <c r="C47" s="35">
        <f>SUM(B48:B51)</f>
        <v>1763913591.6000001</v>
      </c>
      <c r="E47" s="36" t="s">
        <v>72</v>
      </c>
      <c r="F47" s="9"/>
      <c r="G47" s="35">
        <f>SUM(F48)</f>
        <v>1763913591.5999999</v>
      </c>
      <c r="H47" s="11"/>
    </row>
    <row r="48" spans="1:10" ht="18" customHeight="1" x14ac:dyDescent="0.35">
      <c r="A48" s="37" t="s">
        <v>73</v>
      </c>
      <c r="B48" s="9">
        <v>1528125795.97</v>
      </c>
      <c r="C48" s="30"/>
      <c r="E48" s="20" t="s">
        <v>74</v>
      </c>
      <c r="F48" s="13">
        <v>1763913591.5999999</v>
      </c>
      <c r="G48" s="30"/>
    </row>
    <row r="49" spans="1:11" ht="18" customHeight="1" x14ac:dyDescent="0.35">
      <c r="A49" s="5" t="s">
        <v>75</v>
      </c>
      <c r="B49" s="38">
        <v>26217899.800000001</v>
      </c>
      <c r="C49" s="39"/>
      <c r="E49" s="40"/>
      <c r="F49" s="38"/>
      <c r="G49" s="39"/>
    </row>
    <row r="50" spans="1:11" ht="12.75" customHeight="1" x14ac:dyDescent="0.35">
      <c r="A50" s="41" t="s">
        <v>76</v>
      </c>
      <c r="B50" s="38">
        <v>206217920.88</v>
      </c>
      <c r="F50" s="38"/>
      <c r="G50" s="39"/>
    </row>
    <row r="51" spans="1:11" ht="12.75" customHeight="1" x14ac:dyDescent="0.35">
      <c r="A51" s="20" t="s">
        <v>77</v>
      </c>
      <c r="B51" s="42">
        <v>3351974.95</v>
      </c>
      <c r="E51" s="43"/>
      <c r="F51" s="38"/>
      <c r="G51" s="44"/>
    </row>
    <row r="52" spans="1:11" ht="12.75" customHeight="1" x14ac:dyDescent="0.35">
      <c r="B52" s="44"/>
      <c r="C52" s="39"/>
      <c r="E52" s="43"/>
      <c r="F52" s="38"/>
      <c r="G52" s="44"/>
    </row>
    <row r="53" spans="1:11" ht="12.75" customHeight="1" x14ac:dyDescent="0.35">
      <c r="A53" s="8" t="s">
        <v>78</v>
      </c>
      <c r="B53" s="44"/>
      <c r="C53" s="45">
        <f>SUM(B54:B56)</f>
        <v>843549.02</v>
      </c>
      <c r="E53" s="8" t="s">
        <v>79</v>
      </c>
      <c r="G53" s="45">
        <f>+F54</f>
        <v>843549.02</v>
      </c>
      <c r="H53" s="33">
        <f>+G53-C53</f>
        <v>0</v>
      </c>
    </row>
    <row r="54" spans="1:11" ht="12.75" customHeight="1" x14ac:dyDescent="0.35">
      <c r="A54" s="5" t="s">
        <v>80</v>
      </c>
      <c r="B54" s="46">
        <v>808000</v>
      </c>
      <c r="C54" s="39"/>
      <c r="E54" s="5" t="s">
        <v>79</v>
      </c>
      <c r="F54" s="19">
        <v>843549.02</v>
      </c>
      <c r="K54" s="11"/>
    </row>
    <row r="55" spans="1:11" ht="12.75" customHeight="1" x14ac:dyDescent="0.35">
      <c r="A55" s="5" t="s">
        <v>81</v>
      </c>
      <c r="B55" s="46">
        <v>30907.46</v>
      </c>
      <c r="C55" s="39"/>
      <c r="F55" s="14"/>
      <c r="K55" s="11"/>
    </row>
    <row r="56" spans="1:11" ht="12.75" customHeight="1" x14ac:dyDescent="0.35">
      <c r="A56" s="47" t="s">
        <v>82</v>
      </c>
      <c r="B56" s="42">
        <v>4641.5600000000004</v>
      </c>
      <c r="C56" s="39"/>
      <c r="F56" s="14"/>
      <c r="K56" s="11"/>
    </row>
    <row r="57" spans="1:11" ht="12.75" customHeight="1" x14ac:dyDescent="0.35">
      <c r="B57" s="44"/>
      <c r="C57" s="39"/>
    </row>
    <row r="58" spans="1:11" ht="12.75" customHeight="1" x14ac:dyDescent="0.35">
      <c r="B58" s="44"/>
      <c r="C58" s="39"/>
      <c r="J58" s="48"/>
    </row>
    <row r="59" spans="1:11" ht="12.75" customHeight="1" x14ac:dyDescent="0.35">
      <c r="B59" s="44"/>
      <c r="C59" s="39"/>
      <c r="J59" s="11"/>
    </row>
    <row r="60" spans="1:11" ht="12.75" customHeight="1" x14ac:dyDescent="0.35">
      <c r="B60" s="44"/>
      <c r="C60" s="39"/>
      <c r="H60" s="11"/>
    </row>
    <row r="61" spans="1:11" ht="12.75" customHeight="1" x14ac:dyDescent="0.35">
      <c r="B61" s="44"/>
      <c r="C61" s="39"/>
      <c r="J61" s="11"/>
    </row>
    <row r="62" spans="1:11" ht="12.75" customHeight="1" x14ac:dyDescent="0.35">
      <c r="B62" s="44"/>
      <c r="C62" s="39"/>
    </row>
    <row r="63" spans="1:11" ht="12.75" customHeight="1" x14ac:dyDescent="0.35">
      <c r="A63" s="49"/>
      <c r="C63" s="50"/>
      <c r="D63" s="51"/>
      <c r="F63" s="52"/>
      <c r="G63" s="50"/>
    </row>
    <row r="64" spans="1:11" ht="15.5" x14ac:dyDescent="0.35">
      <c r="A64" s="53"/>
      <c r="C64" s="50"/>
      <c r="D64" s="51"/>
      <c r="F64" s="50"/>
      <c r="G64" s="50"/>
    </row>
    <row r="65" spans="6:7" ht="15.5" x14ac:dyDescent="0.35">
      <c r="F65" s="50"/>
      <c r="G65" s="50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67075-3FA4-4675-B393-4C762658B3E2}">
  <sheetPr>
    <tabColor rgb="FF0070C0"/>
    <pageSetUpPr fitToPage="1"/>
  </sheetPr>
  <dimension ref="A1:H62"/>
  <sheetViews>
    <sheetView view="pageBreakPreview" topLeftCell="A17" zoomScale="110" zoomScaleNormal="100" zoomScaleSheetLayoutView="110" workbookViewId="0">
      <selection activeCell="E30" sqref="E30"/>
    </sheetView>
  </sheetViews>
  <sheetFormatPr baseColWidth="10" defaultColWidth="10.5" defaultRowHeight="13.5" x14ac:dyDescent="0.35"/>
  <cols>
    <col min="1" max="1" width="46.9140625" style="2" customWidth="1"/>
    <col min="2" max="2" width="16.5" style="2" customWidth="1"/>
    <col min="3" max="3" width="17" style="2" customWidth="1"/>
    <col min="4" max="4" width="1.1640625" style="2" customWidth="1"/>
    <col min="5" max="5" width="46.58203125" style="6" customWidth="1"/>
    <col min="6" max="7" width="17.58203125" style="2" customWidth="1"/>
    <col min="8" max="8" width="11.9140625" style="2" bestFit="1" customWidth="1"/>
    <col min="9" max="16384" width="10.5" style="2"/>
  </cols>
  <sheetData>
    <row r="1" spans="1:8" ht="17.25" customHeight="1" x14ac:dyDescent="0.45">
      <c r="A1" s="54" t="s">
        <v>0</v>
      </c>
      <c r="B1" s="55"/>
      <c r="C1" s="55"/>
      <c r="D1" s="55"/>
      <c r="E1" s="56"/>
      <c r="F1" s="55"/>
      <c r="G1" s="57"/>
    </row>
    <row r="2" spans="1:8" ht="15" customHeight="1" x14ac:dyDescent="0.35">
      <c r="A2" s="55" t="s">
        <v>136</v>
      </c>
      <c r="B2" s="58"/>
      <c r="C2" s="58"/>
      <c r="D2" s="58"/>
      <c r="E2" s="59"/>
      <c r="F2" s="58"/>
      <c r="G2" s="57"/>
    </row>
    <row r="3" spans="1:8" ht="19.5" customHeight="1" thickBot="1" x14ac:dyDescent="0.4">
      <c r="A3" s="60" t="s">
        <v>1</v>
      </c>
      <c r="B3" s="61"/>
      <c r="C3" s="61"/>
      <c r="D3" s="61"/>
      <c r="E3" s="62"/>
      <c r="F3" s="61"/>
      <c r="G3" s="63"/>
    </row>
    <row r="4" spans="1:8" ht="18" customHeight="1" x14ac:dyDescent="0.35">
      <c r="A4" s="7" t="s">
        <v>83</v>
      </c>
      <c r="E4" s="7" t="s">
        <v>84</v>
      </c>
      <c r="G4" s="16"/>
      <c r="H4" s="64"/>
    </row>
    <row r="5" spans="1:8" ht="16.5" customHeight="1" x14ac:dyDescent="0.35">
      <c r="A5" s="65" t="s">
        <v>85</v>
      </c>
      <c r="C5" s="16">
        <f>SUM(B6:B7)</f>
        <v>5843738.3600000003</v>
      </c>
      <c r="D5" s="64"/>
      <c r="E5" s="8" t="s">
        <v>86</v>
      </c>
      <c r="F5" s="66"/>
      <c r="G5" s="66">
        <f>SUM(F6:F8)</f>
        <v>6848901.8900000006</v>
      </c>
    </row>
    <row r="6" spans="1:8" x14ac:dyDescent="0.35">
      <c r="A6" s="2" t="s">
        <v>87</v>
      </c>
      <c r="B6" s="16">
        <v>814432.92</v>
      </c>
      <c r="C6" s="16"/>
      <c r="E6" s="5" t="s">
        <v>87</v>
      </c>
      <c r="F6" s="66">
        <v>1703124.77</v>
      </c>
      <c r="G6" s="66"/>
    </row>
    <row r="7" spans="1:8" x14ac:dyDescent="0.35">
      <c r="A7" s="67" t="s">
        <v>88</v>
      </c>
      <c r="B7" s="68">
        <v>5029305.4400000004</v>
      </c>
      <c r="E7" s="5" t="s">
        <v>89</v>
      </c>
      <c r="F7" s="48">
        <v>4458005.7</v>
      </c>
      <c r="G7" s="66"/>
    </row>
    <row r="8" spans="1:8" x14ac:dyDescent="0.35">
      <c r="C8" s="16"/>
      <c r="E8" s="5" t="s">
        <v>90</v>
      </c>
      <c r="F8" s="69">
        <v>687771.42</v>
      </c>
      <c r="G8" s="66"/>
    </row>
    <row r="9" spans="1:8" x14ac:dyDescent="0.35">
      <c r="A9" s="70" t="s">
        <v>91</v>
      </c>
      <c r="B9" s="66"/>
      <c r="C9" s="66">
        <f>SUM(B10)</f>
        <v>1310485.28</v>
      </c>
      <c r="E9" s="5"/>
      <c r="F9" s="48"/>
      <c r="G9" s="66"/>
    </row>
    <row r="10" spans="1:8" ht="24" x14ac:dyDescent="0.35">
      <c r="A10" s="71" t="s">
        <v>87</v>
      </c>
      <c r="B10" s="72">
        <v>1310485.28</v>
      </c>
      <c r="C10" s="66"/>
      <c r="D10" s="64"/>
      <c r="E10" s="73" t="s">
        <v>92</v>
      </c>
      <c r="G10" s="66">
        <f>SUM(F11:F13)</f>
        <v>4730857.88</v>
      </c>
    </row>
    <row r="11" spans="1:8" x14ac:dyDescent="0.35">
      <c r="A11" s="71"/>
      <c r="B11" s="16"/>
      <c r="C11" s="66"/>
      <c r="E11" s="6" t="s">
        <v>87</v>
      </c>
      <c r="F11" s="16">
        <v>1611959.5</v>
      </c>
    </row>
    <row r="12" spans="1:8" ht="24.75" customHeight="1" x14ac:dyDescent="0.35">
      <c r="A12" s="70" t="s">
        <v>93</v>
      </c>
      <c r="C12" s="14">
        <f>SUM(B13:B15)</f>
        <v>931699.85</v>
      </c>
      <c r="E12" s="74" t="s">
        <v>94</v>
      </c>
      <c r="F12" s="14">
        <v>2956517.6100000003</v>
      </c>
    </row>
    <row r="13" spans="1:8" ht="17.25" customHeight="1" x14ac:dyDescent="0.35">
      <c r="A13" s="75" t="s">
        <v>87</v>
      </c>
      <c r="B13" s="76">
        <v>0.01</v>
      </c>
      <c r="E13" s="6" t="s">
        <v>95</v>
      </c>
      <c r="F13" s="68">
        <v>162380.76999999999</v>
      </c>
    </row>
    <row r="14" spans="1:8" ht="15.75" customHeight="1" x14ac:dyDescent="0.35">
      <c r="A14" s="77" t="s">
        <v>96</v>
      </c>
      <c r="B14" s="16">
        <v>300018.29000000004</v>
      </c>
      <c r="C14" s="11"/>
      <c r="F14" s="16"/>
    </row>
    <row r="15" spans="1:8" x14ac:dyDescent="0.35">
      <c r="A15" s="75" t="s">
        <v>95</v>
      </c>
      <c r="B15" s="78">
        <v>631681.54999999993</v>
      </c>
      <c r="E15" s="79" t="s">
        <v>97</v>
      </c>
      <c r="G15" s="16">
        <f>SUM(F16:F17)</f>
        <v>555675.62</v>
      </c>
    </row>
    <row r="16" spans="1:8" x14ac:dyDescent="0.35">
      <c r="A16" s="71"/>
      <c r="B16" s="16"/>
      <c r="C16" s="16"/>
      <c r="E16" s="6" t="s">
        <v>87</v>
      </c>
      <c r="F16" s="16">
        <v>191758.87</v>
      </c>
    </row>
    <row r="17" spans="1:7" x14ac:dyDescent="0.35">
      <c r="A17" s="65" t="s">
        <v>98</v>
      </c>
      <c r="B17" s="76"/>
      <c r="C17" s="16">
        <f>SUM(B18:B21)</f>
        <v>3442024.34</v>
      </c>
      <c r="E17" s="6" t="s">
        <v>99</v>
      </c>
      <c r="F17" s="80">
        <v>363916.75</v>
      </c>
    </row>
    <row r="18" spans="1:7" x14ac:dyDescent="0.35">
      <c r="A18" s="81" t="s">
        <v>100</v>
      </c>
      <c r="B18" s="76">
        <v>273500.60000000003</v>
      </c>
      <c r="D18" s="64"/>
    </row>
    <row r="19" spans="1:7" ht="24.5" x14ac:dyDescent="0.35">
      <c r="A19" s="82" t="s">
        <v>101</v>
      </c>
      <c r="B19" s="76">
        <v>816017.37</v>
      </c>
      <c r="D19" s="11"/>
      <c r="E19" s="8" t="s">
        <v>102</v>
      </c>
      <c r="F19" s="83"/>
      <c r="G19" s="83">
        <f>SUM(F20:F21)</f>
        <v>1058.3699999999999</v>
      </c>
    </row>
    <row r="20" spans="1:7" x14ac:dyDescent="0.35">
      <c r="A20" s="2" t="s">
        <v>103</v>
      </c>
      <c r="B20" s="76">
        <v>50783.1</v>
      </c>
      <c r="E20" s="6" t="s">
        <v>87</v>
      </c>
      <c r="F20" s="11">
        <v>213.21</v>
      </c>
      <c r="G20" s="83"/>
    </row>
    <row r="21" spans="1:7" x14ac:dyDescent="0.35">
      <c r="A21" s="2" t="s">
        <v>104</v>
      </c>
      <c r="B21" s="78">
        <v>2301723.27</v>
      </c>
      <c r="E21" s="5" t="s">
        <v>88</v>
      </c>
      <c r="F21" s="80">
        <v>845.16</v>
      </c>
    </row>
    <row r="22" spans="1:7" ht="15.75" customHeight="1" x14ac:dyDescent="0.35"/>
    <row r="23" spans="1:7" ht="13.5" customHeight="1" x14ac:dyDescent="0.35">
      <c r="A23" s="22" t="s">
        <v>105</v>
      </c>
      <c r="C23" s="16">
        <f>SUM(B24:B26)</f>
        <v>1399055.34</v>
      </c>
      <c r="E23" s="79" t="s">
        <v>106</v>
      </c>
      <c r="G23" s="84">
        <f>SUM(F24:F26)</f>
        <v>174672.08000000002</v>
      </c>
    </row>
    <row r="24" spans="1:7" ht="14.25" customHeight="1" x14ac:dyDescent="0.35">
      <c r="A24" s="71" t="s">
        <v>87</v>
      </c>
      <c r="B24" s="16">
        <v>249821.97999999998</v>
      </c>
      <c r="C24" s="66"/>
      <c r="E24" s="6" t="s">
        <v>107</v>
      </c>
      <c r="F24" s="84">
        <v>29465.7</v>
      </c>
      <c r="G24" s="11"/>
    </row>
    <row r="25" spans="1:7" ht="14.25" customHeight="1" x14ac:dyDescent="0.35">
      <c r="A25" s="2" t="s">
        <v>99</v>
      </c>
      <c r="B25" s="16">
        <v>1083306.4100000001</v>
      </c>
      <c r="E25" s="5" t="s">
        <v>108</v>
      </c>
      <c r="F25" s="84">
        <v>145206.38</v>
      </c>
    </row>
    <row r="26" spans="1:7" ht="15" customHeight="1" x14ac:dyDescent="0.35">
      <c r="A26" s="2" t="s">
        <v>90</v>
      </c>
      <c r="B26" s="68">
        <v>65926.95</v>
      </c>
      <c r="E26" s="6" t="s">
        <v>109</v>
      </c>
      <c r="F26" s="26">
        <v>0</v>
      </c>
    </row>
    <row r="27" spans="1:7" ht="14.25" customHeight="1" x14ac:dyDescent="0.5">
      <c r="B27" s="85"/>
      <c r="C27" s="86"/>
      <c r="E27" s="5"/>
      <c r="F27" s="48"/>
    </row>
    <row r="28" spans="1:7" x14ac:dyDescent="0.35">
      <c r="A28" s="65" t="s">
        <v>110</v>
      </c>
      <c r="B28" s="87"/>
      <c r="C28" s="87">
        <f>SUM(B29:B30)</f>
        <v>499509.8</v>
      </c>
      <c r="E28" s="8" t="s">
        <v>111</v>
      </c>
      <c r="F28" s="48"/>
      <c r="G28" s="84">
        <f>SUM(F29)</f>
        <v>133789.25</v>
      </c>
    </row>
    <row r="29" spans="1:7" x14ac:dyDescent="0.35">
      <c r="A29" s="2" t="s">
        <v>112</v>
      </c>
      <c r="B29" s="16">
        <v>433221.51</v>
      </c>
      <c r="C29" s="87"/>
      <c r="E29" s="5" t="s">
        <v>113</v>
      </c>
      <c r="F29" s="69">
        <v>133789.25</v>
      </c>
    </row>
    <row r="30" spans="1:7" ht="24.5" x14ac:dyDescent="0.35">
      <c r="A30" s="82" t="s">
        <v>114</v>
      </c>
      <c r="B30" s="69">
        <v>66288.289999999994</v>
      </c>
      <c r="E30" s="88" t="s">
        <v>115</v>
      </c>
      <c r="G30" s="84">
        <f>SUM(F31)</f>
        <v>46458.74</v>
      </c>
    </row>
    <row r="31" spans="1:7" x14ac:dyDescent="0.35">
      <c r="D31" s="64"/>
      <c r="E31" s="5" t="s">
        <v>116</v>
      </c>
      <c r="F31" s="68">
        <v>46458.74</v>
      </c>
    </row>
    <row r="32" spans="1:7" ht="15.75" customHeight="1" x14ac:dyDescent="0.35">
      <c r="A32" s="65" t="s">
        <v>117</v>
      </c>
      <c r="B32" s="87"/>
      <c r="C32" s="16">
        <f>SUM(B33:B40)</f>
        <v>2008177.4400000002</v>
      </c>
    </row>
    <row r="33" spans="1:8" ht="12.75" customHeight="1" x14ac:dyDescent="0.35">
      <c r="A33" s="2" t="s">
        <v>118</v>
      </c>
      <c r="B33" s="87">
        <v>549075.57000000007</v>
      </c>
      <c r="C33" s="16"/>
      <c r="E33" s="65" t="s">
        <v>119</v>
      </c>
      <c r="F33" s="84"/>
      <c r="G33" s="84">
        <f>SUM(F34)</f>
        <v>104333.17</v>
      </c>
    </row>
    <row r="34" spans="1:8" ht="12.75" customHeight="1" x14ac:dyDescent="0.35">
      <c r="A34" s="2" t="s">
        <v>120</v>
      </c>
      <c r="B34" s="16">
        <v>0</v>
      </c>
      <c r="E34" s="2" t="s">
        <v>121</v>
      </c>
      <c r="F34" s="68">
        <v>104333.17</v>
      </c>
    </row>
    <row r="35" spans="1:8" ht="12.75" customHeight="1" x14ac:dyDescent="0.35">
      <c r="A35" s="2" t="s">
        <v>122</v>
      </c>
      <c r="B35" s="87">
        <v>559090.51</v>
      </c>
      <c r="C35" s="87"/>
    </row>
    <row r="36" spans="1:8" ht="12.75" customHeight="1" x14ac:dyDescent="0.35">
      <c r="A36" s="2" t="s">
        <v>123</v>
      </c>
      <c r="B36" s="16">
        <v>14241.28</v>
      </c>
    </row>
    <row r="37" spans="1:8" ht="12.75" customHeight="1" x14ac:dyDescent="0.35">
      <c r="A37" s="2" t="s">
        <v>124</v>
      </c>
      <c r="B37" s="87">
        <v>673516.52</v>
      </c>
      <c r="C37" s="16"/>
    </row>
    <row r="38" spans="1:8" ht="12.75" customHeight="1" x14ac:dyDescent="0.35">
      <c r="A38" s="2" t="s">
        <v>125</v>
      </c>
      <c r="B38" s="87">
        <v>34355.06</v>
      </c>
      <c r="C38" s="16"/>
    </row>
    <row r="39" spans="1:8" ht="12.75" customHeight="1" x14ac:dyDescent="0.35">
      <c r="A39" s="2" t="s">
        <v>126</v>
      </c>
      <c r="B39" s="87">
        <v>0</v>
      </c>
      <c r="C39" s="16"/>
    </row>
    <row r="40" spans="1:8" x14ac:dyDescent="0.35">
      <c r="A40" s="2" t="s">
        <v>127</v>
      </c>
      <c r="B40" s="78">
        <v>177898.5</v>
      </c>
      <c r="C40" s="16"/>
    </row>
    <row r="42" spans="1:8" x14ac:dyDescent="0.35">
      <c r="A42" s="89" t="s">
        <v>128</v>
      </c>
      <c r="C42" s="16">
        <f>SUM(B43:B44)</f>
        <v>134987.82</v>
      </c>
    </row>
    <row r="43" spans="1:8" x14ac:dyDescent="0.35">
      <c r="A43" s="2" t="s">
        <v>129</v>
      </c>
      <c r="B43" s="48">
        <v>24373.39</v>
      </c>
    </row>
    <row r="44" spans="1:8" ht="12.75" customHeight="1" x14ac:dyDescent="0.35">
      <c r="A44" s="2" t="s">
        <v>130</v>
      </c>
      <c r="B44" s="80">
        <v>110614.43</v>
      </c>
    </row>
    <row r="45" spans="1:8" x14ac:dyDescent="0.35">
      <c r="A45" s="90" t="s">
        <v>131</v>
      </c>
      <c r="B45" s="91"/>
      <c r="C45" s="16">
        <f>SUM(C5:C44)</f>
        <v>15569678.23</v>
      </c>
      <c r="E45" s="7" t="s">
        <v>132</v>
      </c>
      <c r="F45" s="84"/>
      <c r="G45" s="16">
        <f>SUM(G5:G44)</f>
        <v>12595746.999999998</v>
      </c>
    </row>
    <row r="46" spans="1:8" ht="16.5" customHeight="1" x14ac:dyDescent="0.35">
      <c r="A46" s="90" t="str">
        <f>IF(C46=0,"","UTILIDAD DEL EJERCICIO")</f>
        <v/>
      </c>
      <c r="B46" s="92"/>
      <c r="C46" s="16">
        <f>IF(SUM(-C45+G45)&lt;0,0,SUM(-C45+G45))</f>
        <v>0</v>
      </c>
      <c r="E46" s="93" t="str">
        <f>IF(G46=0,"","PERDIDA DEL EJERCICIO")</f>
        <v>PERDIDA DEL EJERCICIO</v>
      </c>
      <c r="G46" s="33">
        <f>IF(SUM(-G45+C45)&lt;0,0,SUM(-G45+C45))</f>
        <v>2973931.2300000023</v>
      </c>
    </row>
    <row r="47" spans="1:8" ht="14" thickBot="1" x14ac:dyDescent="0.4">
      <c r="A47" s="90" t="s">
        <v>133</v>
      </c>
      <c r="B47" s="94" t="s">
        <v>2</v>
      </c>
      <c r="C47" s="95">
        <f>+C45+C46</f>
        <v>15569678.23</v>
      </c>
      <c r="E47" s="96" t="s">
        <v>134</v>
      </c>
      <c r="F47" s="97" t="s">
        <v>2</v>
      </c>
      <c r="G47" s="95">
        <f>+G45+G46</f>
        <v>15569678.23</v>
      </c>
      <c r="H47" s="11">
        <f>+G47-C47</f>
        <v>0</v>
      </c>
    </row>
    <row r="48" spans="1:8" ht="14" thickTop="1" x14ac:dyDescent="0.35">
      <c r="H48" s="98"/>
    </row>
    <row r="49" spans="1:7" ht="16.5" customHeight="1" x14ac:dyDescent="0.35"/>
    <row r="55" spans="1:7" x14ac:dyDescent="0.35">
      <c r="C55" s="16"/>
      <c r="G55" s="33"/>
    </row>
    <row r="57" spans="1:7" x14ac:dyDescent="0.35">
      <c r="A57" s="99"/>
      <c r="B57" s="94"/>
      <c r="C57" s="97"/>
      <c r="F57" s="97"/>
      <c r="G57" s="97"/>
    </row>
    <row r="58" spans="1:7" ht="15.5" x14ac:dyDescent="0.35">
      <c r="A58" s="100"/>
      <c r="B58" s="53"/>
      <c r="C58" s="53"/>
      <c r="E58" s="53"/>
      <c r="F58" s="100"/>
      <c r="G58" s="101"/>
    </row>
    <row r="59" spans="1:7" ht="15.5" x14ac:dyDescent="0.35">
      <c r="A59" s="100"/>
      <c r="C59" s="102"/>
      <c r="D59" s="103"/>
      <c r="F59" s="100"/>
      <c r="G59" s="101"/>
    </row>
    <row r="60" spans="1:7" ht="15.5" x14ac:dyDescent="0.35">
      <c r="A60" s="101"/>
      <c r="D60" s="103"/>
      <c r="F60" s="101"/>
      <c r="G60" s="101"/>
    </row>
    <row r="62" spans="1:7" ht="15.5" x14ac:dyDescent="0.35">
      <c r="D62" s="53"/>
    </row>
  </sheetData>
  <printOptions horizontalCentered="1"/>
  <pageMargins left="0.31496062992125984" right="0.23622047244094491" top="0.43307086614173229" bottom="0.19685039370078741" header="0" footer="0"/>
  <pageSetup scale="69" orientation="landscape" r:id="rId1"/>
  <headerFooter alignWithMargins="0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2025-08-29T21:14:47Z</dcterms:created>
  <dcterms:modified xsi:type="dcterms:W3CDTF">2025-08-29T21:15:56Z</dcterms:modified>
</cp:coreProperties>
</file>