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fer.carballo\Documents\Inversiones y conciliaciones\15. Estados Financieros  y TRP\2025\09. Septiembre\"/>
    </mc:Choice>
  </mc:AlternateContent>
  <xr:revisionPtr revIDLastSave="0" documentId="13_ncr:1_{99EB1F1F-7371-4D4B-B8D4-A95B84C02B5D}" xr6:coauthVersionLast="47" xr6:coauthVersionMax="47" xr10:uidLastSave="{00000000-0000-0000-0000-000000000000}"/>
  <bookViews>
    <workbookView xWindow="-120" yWindow="-120" windowWidth="29040" windowHeight="15720" xr2:uid="{A26A5ECD-0C86-41A9-BA97-0EFB67A4B47E}"/>
  </bookViews>
  <sheets>
    <sheet name="E. S. Financiera MILES" sheetId="1" r:id="rId1"/>
  </sheets>
  <externalReferences>
    <externalReference r:id="rId2"/>
  </externalReferences>
  <definedNames>
    <definedName name="_xlnm.Print_Area" localSheetId="0">'E. S. Financiera MILES'!$A$1:$E$120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1" l="1"/>
  <c r="E29" i="1"/>
  <c r="E43" i="1"/>
  <c r="C13" i="1" l="1"/>
  <c r="C16" i="1" l="1"/>
  <c r="C26" i="1" s="1"/>
  <c r="C43" i="1"/>
  <c r="C41" i="1"/>
  <c r="C97" i="1" l="1"/>
  <c r="E46" i="1"/>
  <c r="E41" i="1"/>
  <c r="E16" i="1" l="1"/>
  <c r="C29" i="1"/>
  <c r="C37" i="1" s="1"/>
  <c r="E37" i="1" l="1"/>
  <c r="E13" i="1"/>
  <c r="E26" i="1" s="1"/>
  <c r="E97" i="1"/>
  <c r="E82" i="1"/>
  <c r="C82" i="1"/>
  <c r="C76" i="1"/>
  <c r="E77" i="1"/>
  <c r="E76" i="1" s="1"/>
  <c r="E48" i="1"/>
  <c r="E50" i="1" s="1"/>
  <c r="C48" i="1"/>
  <c r="C46" i="1"/>
  <c r="C50" i="1" l="1"/>
  <c r="C51" i="1" s="1"/>
  <c r="E51" i="1"/>
  <c r="C89" i="1"/>
  <c r="C93" i="1" s="1"/>
  <c r="C102" i="1" s="1"/>
  <c r="C110" i="1" s="1"/>
  <c r="C112" i="1" s="1"/>
  <c r="E89" i="1"/>
  <c r="E93" i="1" l="1"/>
  <c r="E102" i="1" s="1"/>
  <c r="E108" i="1" s="1"/>
  <c r="E110" i="1" s="1"/>
  <c r="E112" i="1" s="1"/>
</calcChain>
</file>

<file path=xl/sharedStrings.xml><?xml version="1.0" encoding="utf-8"?>
<sst xmlns="http://schemas.openxmlformats.org/spreadsheetml/2006/main" count="81" uniqueCount="79">
  <si>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</si>
  <si>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</si>
  <si>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</si>
  <si>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</si>
  <si>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</si>
  <si>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</si>
  <si>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</si>
  <si>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</si>
  <si>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</si>
  <si>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</si>
  <si>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</si>
  <si>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</si>
  <si>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</si>
  <si>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</si>
  <si>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</si>
  <si>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</si>
  <si>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</si>
  <si>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</si>
  <si>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</si>
  <si>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</si>
  <si>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</si>
  <si>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</si>
  <si>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</si>
  <si>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</si>
  <si>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</si>
  <si>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</si>
  <si>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</si>
  <si>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</si>
  <si>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</si>
  <si>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</si>
  <si>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</si>
  <si>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</si>
  <si>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</si>
  <si>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</si>
  <si>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</si>
  <si>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</si>
  <si>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</si>
  <si>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</si>
  <si>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</si>
  <si>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</si>
  <si>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</si>
  <si>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</si>
  <si>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</si>
  <si>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</si>
  <si>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</si>
  <si>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</si>
  <si>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</si>
  <si>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</si>
  <si>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</si>
  <si>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</si>
  <si>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</si>
  <si>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</si>
  <si>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</si>
  <si>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</si>
  <si>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</si>
  <si>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</si>
  <si>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</si>
  <si>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</si>
  <si>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Ganancia o (pérdida) por reversiones de deterioro de valor de activos</t>
  </si>
  <si>
    <t>Ganancia o (pérdida) por reversión de deterioro de valor por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</si>
  <si>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</si>
  <si>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</si>
  <si>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</si>
  <si>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</si>
  <si>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</si>
  <si>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</si>
  <si>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</si>
  <si>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</si>
  <si>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</si>
  <si>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</si>
  <si>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</si>
  <si>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Gastos por provisiones</t>
  </si>
  <si>
    <t>Utilidad antes de impuestos</t>
  </si>
  <si>
    <t>Gastos por impuestos sobre las ganancias</t>
  </si>
  <si>
    <t>Utilidad del ejercicio</t>
  </si>
  <si>
    <t>Otro resultado integral</t>
  </si>
  <si>
    <t>Resultado integral total del ejercicio</t>
  </si>
  <si>
    <t>SALDOS AL 30 DE SEPTIEMBRE DE 2025 Y  2024</t>
  </si>
  <si>
    <t>DEL 01 DE ENERO AL 30 DE SEPTIEMBRE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</si>
</sst>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[$$-409]* #,##0.00_ ;_-[$$-409]* \-#,##0.00\ ;_-[$$-409]* &quot;-&quot;??_ ;_-@_ "/>
    <numFmt numFmtId="167" formatCode="_-&quot;$&quot;* #,##0.0_-;\-&quot;$&quot;* #,##0.0_-;_-&quot;$&quot;* &quot;-&quot;??_-;_-@_-"/>
    <numFmt numFmtId="168" formatCode="_-[$$-409]* #,##0.0_ ;_-[$$-409]* \-#,##0.0\ ;_-[$$-409]* &quot;-&quot;?_ ;_-@_ 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-[$$-409]* #,##0.0_ ;_-[$$-409]* \-#,##0.0\ ;_-[$$-409]* &quot;-&quot;????_ ;_-@_ "/>
    <numFmt numFmtId="172" formatCode="_-&quot;$&quot;* #,##0.0000_-;\-&quot;$&quot;* #,##0.00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164" fontId="11" fillId="0" borderId="0" xfId="2" applyNumberFormat="1" applyFont="1"/>
    <xf numFmtId="164" fontId="12" fillId="0" borderId="0" xfId="2" applyNumberFormat="1" applyFont="1"/>
    <xf numFmtId="44" fontId="0" fillId="0" borderId="0" xfId="3" applyFont="1"/>
    <xf numFmtId="165" fontId="2" fillId="0" borderId="0" xfId="2" applyNumberFormat="1"/>
    <xf numFmtId="166" fontId="2" fillId="0" borderId="0" xfId="2" applyNumberFormat="1"/>
    <xf numFmtId="167" fontId="0" fillId="0" borderId="0" xfId="3" applyNumberFormat="1" applyFont="1"/>
    <xf numFmtId="168" fontId="2" fillId="0" borderId="0" xfId="2" applyNumberFormat="1"/>
    <xf numFmtId="0" fontId="10" fillId="0" borderId="0" xfId="2" applyFont="1" applyAlignment="1">
      <alignment vertical="center" wrapText="1"/>
    </xf>
    <xf numFmtId="44" fontId="10" fillId="0" borderId="0" xfId="3" applyFont="1"/>
    <xf numFmtId="170" fontId="2" fillId="0" borderId="0" xfId="2" applyNumberFormat="1"/>
    <xf numFmtId="164" fontId="13" fillId="0" borderId="0" xfId="2" applyNumberFormat="1" applyFont="1"/>
    <xf numFmtId="164" fontId="11" fillId="0" borderId="3" xfId="2" applyNumberFormat="1" applyFont="1" applyBorder="1"/>
    <xf numFmtId="164" fontId="2" fillId="0" borderId="0" xfId="2" applyNumberFormat="1"/>
    <xf numFmtId="0" fontId="10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justify" vertical="center" wrapText="1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170" fontId="16" fillId="0" borderId="0" xfId="2" applyNumberFormat="1" applyFont="1"/>
    <xf numFmtId="0" fontId="18" fillId="0" borderId="0" xfId="2" applyFont="1" applyAlignment="1">
      <alignment vertical="center" wrapText="1"/>
    </xf>
    <xf numFmtId="49" fontId="10" fillId="0" borderId="0" xfId="2" applyNumberFormat="1" applyFont="1" applyAlignment="1">
      <alignment horizontal="center" vertical="center"/>
    </xf>
    <xf numFmtId="167" fontId="10" fillId="0" borderId="3" xfId="2" applyNumberFormat="1" applyFont="1" applyBorder="1"/>
    <xf numFmtId="171" fontId="2" fillId="0" borderId="0" xfId="2" applyNumberFormat="1"/>
    <xf numFmtId="171" fontId="10" fillId="0" borderId="0" xfId="2" applyNumberFormat="1" applyFont="1"/>
    <xf numFmtId="0" fontId="15" fillId="0" borderId="0" xfId="2" applyFont="1" applyAlignment="1">
      <alignment vertical="top" wrapText="1"/>
    </xf>
    <xf numFmtId="0" fontId="19" fillId="0" borderId="0" xfId="2" applyFont="1" applyAlignment="1">
      <alignment vertical="top" wrapText="1"/>
    </xf>
    <xf numFmtId="0" fontId="2" fillId="0" borderId="0" xfId="2" applyAlignment="1">
      <alignment vertical="top" wrapText="1"/>
    </xf>
    <xf numFmtId="0" fontId="14" fillId="0" borderId="0" xfId="0" applyFont="1" applyAlignment="1">
      <alignment vertical="center" wrapText="1"/>
    </xf>
    <xf numFmtId="171" fontId="11" fillId="0" borderId="0" xfId="2" applyNumberFormat="1" applyFont="1"/>
    <xf numFmtId="167" fontId="2" fillId="0" borderId="0" xfId="1" applyNumberFormat="1" applyFont="1"/>
    <xf numFmtId="44" fontId="2" fillId="0" borderId="0" xfId="1" applyFont="1"/>
    <xf numFmtId="44" fontId="0" fillId="0" borderId="0" xfId="1" applyFont="1"/>
    <xf numFmtId="44" fontId="2" fillId="0" borderId="0" xfId="1" applyFont="1" applyAlignment="1">
      <alignment horizontal="left" indent="1"/>
    </xf>
    <xf numFmtId="172" fontId="2" fillId="0" borderId="0" xfId="1" applyNumberFormat="1" applyFont="1"/>
    <xf numFmtId="167" fontId="2" fillId="0" borderId="0" xfId="2" applyNumberFormat="1"/>
    <xf numFmtId="167" fontId="10" fillId="0" borderId="0" xfId="2" applyNumberFormat="1" applyFont="1"/>
    <xf numFmtId="167" fontId="10" fillId="0" borderId="4" xfId="2" applyNumberFormat="1" applyFont="1" applyBorder="1"/>
    <xf numFmtId="167" fontId="2" fillId="0" borderId="1" xfId="2" applyNumberFormat="1" applyBorder="1"/>
    <xf numFmtId="167" fontId="10" fillId="0" borderId="2" xfId="2" applyNumberFormat="1" applyFont="1" applyBorder="1"/>
    <xf numFmtId="170" fontId="17" fillId="0" borderId="0" xfId="2" applyNumberFormat="1" applyFont="1"/>
    <xf numFmtId="169" fontId="12" fillId="0" borderId="0" xfId="2" applyNumberFormat="1" applyFont="1"/>
    <xf numFmtId="164" fontId="11" fillId="0" borderId="2" xfId="2" applyNumberFormat="1" applyFont="1" applyBorder="1"/>
    <xf numFmtId="0" fontId="7" fillId="0" borderId="1" xfId="2" applyFont="1" applyBorder="1" applyAlignment="1">
      <alignment horizontal="left" vertical="center" wrapText="1"/>
    </xf>
  </cellXfs>
  <cellStyles count="4">
    <cellStyle name="Moneda" xfId="1" builtinId="4"/>
    <cellStyle name="Moneda 2" xfId="3" xr:uid="{D32201D0-61B9-4F85-9E06-73C24B9448A8}"/>
    <cellStyle name="Normal" xfId="0" builtinId="0"/>
    <cellStyle name="Normal 2" xfId="2" xr:uid="{60BF22C9-A770-4192-99DD-7B7FCD909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9D54485F-6BBF-4464-B01D-8E31655A10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</xdr:colOff>
      <xdr:row>55</xdr:row>
      <xdr:rowOff>9525</xdr:rowOff>
    </xdr:from>
    <xdr:to>
      <xdr:col>1</xdr:col>
      <xdr:colOff>2066924</xdr:colOff>
      <xdr:row>57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8473D5-8240-4083-9D95-6DF9FF6EBF7D}"/>
            </a:ext>
          </a:extLst>
        </xdr:cNvPr>
        <xdr:cNvSpPr txBox="1"/>
      </xdr:nvSpPr>
      <xdr:spPr>
        <a:xfrm>
          <a:off x="847725" y="9601200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2752725</xdr:colOff>
      <xdr:row>55</xdr:row>
      <xdr:rowOff>9525</xdr:rowOff>
    </xdr:from>
    <xdr:to>
      <xdr:col>2</xdr:col>
      <xdr:colOff>638175</xdr:colOff>
      <xdr:row>59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F45FAC-139F-41CF-930D-C6660A9F0388}"/>
            </a:ext>
          </a:extLst>
        </xdr:cNvPr>
        <xdr:cNvSpPr txBox="1"/>
      </xdr:nvSpPr>
      <xdr:spPr>
        <a:xfrm>
          <a:off x="3581400" y="9601200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2</xdr:col>
      <xdr:colOff>587375</xdr:colOff>
      <xdr:row>55</xdr:row>
      <xdr:rowOff>25401</xdr:rowOff>
    </xdr:from>
    <xdr:to>
      <xdr:col>4</xdr:col>
      <xdr:colOff>1009651</xdr:colOff>
      <xdr:row>58</xdr:row>
      <xdr:rowOff>73025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02E28F-6941-4371-A10B-DE5D68C714DB}"/>
            </a:ext>
          </a:extLst>
        </xdr:cNvPr>
        <xdr:cNvSpPr txBox="1"/>
      </xdr:nvSpPr>
      <xdr:spPr>
        <a:xfrm>
          <a:off x="5842000" y="10328276"/>
          <a:ext cx="2089151" cy="5238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47625</xdr:colOff>
      <xdr:row>55</xdr:row>
      <xdr:rowOff>0</xdr:rowOff>
    </xdr:from>
    <xdr:to>
      <xdr:col>1</xdr:col>
      <xdr:colOff>2000250</xdr:colOff>
      <xdr:row>55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8DD7118-5A9A-47C0-96E4-920FDBC5859F}"/>
            </a:ext>
          </a:extLst>
        </xdr:cNvPr>
        <xdr:cNvCxnSpPr/>
      </xdr:nvCxnSpPr>
      <xdr:spPr bwMode="auto">
        <a:xfrm>
          <a:off x="876300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1162050</xdr:colOff>
      <xdr:row>55</xdr:row>
      <xdr:rowOff>0</xdr:rowOff>
    </xdr:from>
    <xdr:to>
      <xdr:col>4</xdr:col>
      <xdr:colOff>1016000</xdr:colOff>
      <xdr:row>55</xdr:row>
      <xdr:rowOff>15875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BBCB95D-487F-4971-B784-9CD4B17F95BA}"/>
            </a:ext>
          </a:extLst>
        </xdr:cNvPr>
        <xdr:cNvCxnSpPr/>
      </xdr:nvCxnSpPr>
      <xdr:spPr bwMode="auto">
        <a:xfrm>
          <a:off x="6416675" y="10302875"/>
          <a:ext cx="1520825" cy="15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2914650</xdr:colOff>
      <xdr:row>55</xdr:row>
      <xdr:rowOff>0</xdr:rowOff>
    </xdr:from>
    <xdr:to>
      <xdr:col>2</xdr:col>
      <xdr:colOff>438150</xdr:colOff>
      <xdr:row>55</xdr:row>
      <xdr:rowOff>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04528DD-3C50-45F3-A37C-BE7FEB2AB4A0}"/>
            </a:ext>
          </a:extLst>
        </xdr:cNvPr>
        <xdr:cNvCxnSpPr/>
      </xdr:nvCxnSpPr>
      <xdr:spPr bwMode="auto">
        <a:xfrm>
          <a:off x="3743325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64</xdr:row>
      <xdr:rowOff>38100</xdr:rowOff>
    </xdr:from>
    <xdr:to>
      <xdr:col>1</xdr:col>
      <xdr:colOff>3172605</xdr:colOff>
      <xdr:row>67</xdr:row>
      <xdr:rowOff>145208</xdr:rowOff>
    </xdr:to>
    <xdr:pic>
      <xdr:nvPicPr>
        <xdr:cNvPr id="9" name="Imagen 8" descr="Icono&#10;&#10;Descripción generada automáticamente">
          <a:extLst>
            <a:ext uri="{FF2B5EF4-FFF2-40B4-BE49-F238E27FC236}">
              <a16:creationId xmlns:a16="http://schemas.microsoft.com/office/drawing/2014/main" id="{8F65D6DC-81A0-4BBD-8119-74253B279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115</xdr:row>
      <xdr:rowOff>76200</xdr:rowOff>
    </xdr:from>
    <xdr:to>
      <xdr:col>1</xdr:col>
      <xdr:colOff>1857375</xdr:colOff>
      <xdr:row>118</xdr:row>
      <xdr:rowOff>142874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A812BEF-7BA1-4EDC-97C8-F57B0F712F4A}"/>
            </a:ext>
          </a:extLst>
        </xdr:cNvPr>
        <xdr:cNvSpPr txBox="1"/>
      </xdr:nvSpPr>
      <xdr:spPr>
        <a:xfrm>
          <a:off x="0" y="9763125"/>
          <a:ext cx="18573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3009902</xdr:colOff>
      <xdr:row>115</xdr:row>
      <xdr:rowOff>85726</xdr:rowOff>
    </xdr:from>
    <xdr:to>
      <xdr:col>2</xdr:col>
      <xdr:colOff>0</xdr:colOff>
      <xdr:row>119</xdr:row>
      <xdr:rowOff>57149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F9F1608-E579-4DDC-878E-6089593054AC}"/>
            </a:ext>
          </a:extLst>
        </xdr:cNvPr>
        <xdr:cNvSpPr txBox="1"/>
      </xdr:nvSpPr>
      <xdr:spPr>
        <a:xfrm>
          <a:off x="3009902" y="9772651"/>
          <a:ext cx="1419223" cy="61912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733425</xdr:colOff>
      <xdr:row>115</xdr:row>
      <xdr:rowOff>114301</xdr:rowOff>
    </xdr:from>
    <xdr:to>
      <xdr:col>4</xdr:col>
      <xdr:colOff>1143000</xdr:colOff>
      <xdr:row>119</xdr:row>
      <xdr:rowOff>66675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57C53CA-13CE-464A-AFD0-F9D8AAAC04CB}"/>
            </a:ext>
          </a:extLst>
        </xdr:cNvPr>
        <xdr:cNvSpPr txBox="1"/>
      </xdr:nvSpPr>
      <xdr:spPr>
        <a:xfrm>
          <a:off x="5988050" y="21021676"/>
          <a:ext cx="2076450" cy="5873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104776</xdr:colOff>
      <xdr:row>115</xdr:row>
      <xdr:rowOff>85725</xdr:rowOff>
    </xdr:from>
    <xdr:to>
      <xdr:col>1</xdr:col>
      <xdr:colOff>1781176</xdr:colOff>
      <xdr:row>115</xdr:row>
      <xdr:rowOff>85725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799BD318-0C38-443C-AA8D-AE12D73979A9}"/>
            </a:ext>
          </a:extLst>
        </xdr:cNvPr>
        <xdr:cNvCxnSpPr/>
      </xdr:nvCxnSpPr>
      <xdr:spPr bwMode="auto">
        <a:xfrm>
          <a:off x="104776" y="977265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3105150</xdr:colOff>
      <xdr:row>115</xdr:row>
      <xdr:rowOff>85725</xdr:rowOff>
    </xdr:from>
    <xdr:to>
      <xdr:col>2</xdr:col>
      <xdr:colOff>0</xdr:colOff>
      <xdr:row>115</xdr:row>
      <xdr:rowOff>85725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EB077550-1DC2-4856-863C-29EB5DB21719}"/>
            </a:ext>
          </a:extLst>
        </xdr:cNvPr>
        <xdr:cNvCxnSpPr/>
      </xdr:nvCxnSpPr>
      <xdr:spPr bwMode="auto">
        <a:xfrm>
          <a:off x="3105150" y="9772650"/>
          <a:ext cx="13239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746125</xdr:colOff>
      <xdr:row>115</xdr:row>
      <xdr:rowOff>85725</xdr:rowOff>
    </xdr:from>
    <xdr:to>
      <xdr:col>5</xdr:col>
      <xdr:colOff>31750</xdr:colOff>
      <xdr:row>115</xdr:row>
      <xdr:rowOff>85725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71CB890-6F7F-40E2-B22E-718BC8AFD361}"/>
            </a:ext>
          </a:extLst>
        </xdr:cNvPr>
        <xdr:cNvCxnSpPr/>
      </xdr:nvCxnSpPr>
      <xdr:spPr bwMode="auto">
        <a:xfrm>
          <a:off x="6000750" y="20993100"/>
          <a:ext cx="21272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Inversiones%20y%20conciliaciones\15.%20Estados%20Financieros%20%20y%20TRP\2025\07.%20Julio\2.%20HOJAS%20DE%20TRABAJO%20EF%2031%20JULIO%202025.xlsx" TargetMode="External"/><Relationship Id="rId1" Type="http://schemas.openxmlformats.org/officeDocument/2006/relationships/externalLinkPath" Target="/Users/jennifer.carballo/Documents/Inversiones%20y%20conciliaciones/15.%20Estados%20Financieros%20%20y%20TRP/2025/07.%20Julio/2.%20HOJAS%20DE%20TRABAJO%20EF%2031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 financiera"/>
      <sheetName val="E. S. Financiera MILES"/>
      <sheetName val="Alimenta-1"/>
      <sheetName val="Estado de Resultados Integral"/>
      <sheetName val="E. Resultados Miles"/>
      <sheetName val="Alimenta-2"/>
      <sheetName val="31-07-2025"/>
      <sheetName val="31-07-2024"/>
      <sheetName val="31-12-2024 con ctas de resultad"/>
      <sheetName val="31-12-2024 sin cta resultado"/>
      <sheetName val="NOTA 4"/>
      <sheetName val="NOTA 5"/>
      <sheetName val="Hoja3"/>
      <sheetName val="ADQ  Y RET 2024 COMP"/>
      <sheetName val="31-12-2023 con ctas resultado"/>
      <sheetName val="31-12-2023 sin cta resultado"/>
      <sheetName val="31-12-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3B90-B3A8-4C75-B9A8-3C26614CCB21}">
  <sheetPr>
    <tabColor rgb="FF0070C0"/>
  </sheetPr>
  <dimension ref="A1:Q120"/>
  <sheetViews>
    <sheetView showGridLines="0" tabSelected="1" topLeftCell="A102" zoomScaleNormal="100" workbookViewId="0">
      <selection activeCell="B121" sqref="B121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85546875" style="1" bestFit="1" customWidth="1"/>
    <col min="7" max="7" width="21.85546875" style="1" customWidth="1"/>
    <col min="8" max="8" width="18.5703125" style="1" bestFit="1" customWidth="1"/>
    <col min="9" max="9" width="14.28515625" style="1" bestFit="1" customWidth="1"/>
    <col min="10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77</v>
      </c>
      <c r="C8" s="5"/>
      <c r="F8" s="6"/>
      <c r="G8" s="7"/>
      <c r="H8" s="7"/>
      <c r="I8" s="7"/>
    </row>
    <row r="9" spans="1:13" ht="15" customHeight="1" x14ac:dyDescent="0.2">
      <c r="B9" s="9" t="s">
        <v>2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3</v>
      </c>
      <c r="C11" s="14">
        <v>2025</v>
      </c>
      <c r="D11" s="14"/>
      <c r="E11" s="14">
        <v>2024</v>
      </c>
      <c r="F11" s="13"/>
      <c r="G11" s="13"/>
      <c r="H11" s="13"/>
      <c r="J11" s="13"/>
      <c r="L11" s="13"/>
    </row>
    <row r="12" spans="1:13" ht="15" x14ac:dyDescent="0.25">
      <c r="B12" s="13" t="s">
        <v>4</v>
      </c>
      <c r="C12" s="15">
        <v>624237.4</v>
      </c>
      <c r="D12" s="16"/>
      <c r="E12" s="15">
        <v>300322.59999999998</v>
      </c>
      <c r="F12" s="17"/>
      <c r="G12" s="45"/>
      <c r="H12" s="47"/>
      <c r="I12" s="46"/>
      <c r="K12" s="20"/>
      <c r="L12" s="21"/>
    </row>
    <row r="13" spans="1:13" ht="15" x14ac:dyDescent="0.25">
      <c r="B13" s="13" t="s">
        <v>5</v>
      </c>
      <c r="C13" s="15">
        <f>C14+C15</f>
        <v>821763.6</v>
      </c>
      <c r="D13" s="16"/>
      <c r="E13" s="15">
        <f>E14+E15</f>
        <v>904000.4</v>
      </c>
      <c r="F13" s="17"/>
      <c r="G13" s="45"/>
      <c r="H13" s="47"/>
      <c r="I13" s="46"/>
      <c r="K13" s="20"/>
      <c r="L13" s="21"/>
    </row>
    <row r="14" spans="1:13" ht="15" x14ac:dyDescent="0.25">
      <c r="B14" s="1" t="s">
        <v>6</v>
      </c>
      <c r="C14" s="16">
        <v>733913.5</v>
      </c>
      <c r="D14" s="16"/>
      <c r="E14" s="16">
        <v>895222.9</v>
      </c>
      <c r="F14" s="17"/>
      <c r="G14" s="45"/>
      <c r="H14" s="47"/>
      <c r="I14" s="46"/>
      <c r="K14" s="20"/>
      <c r="L14" s="21"/>
    </row>
    <row r="15" spans="1:13" ht="15" x14ac:dyDescent="0.25">
      <c r="B15" s="1" t="s">
        <v>7</v>
      </c>
      <c r="C15" s="16">
        <v>87850.1</v>
      </c>
      <c r="D15" s="16"/>
      <c r="E15" s="16">
        <v>8777.5</v>
      </c>
      <c r="F15" s="17"/>
      <c r="G15" s="45"/>
      <c r="H15" s="47"/>
      <c r="I15" s="46"/>
      <c r="K15" s="20"/>
      <c r="L15" s="21"/>
    </row>
    <row r="16" spans="1:13" ht="15" x14ac:dyDescent="0.25">
      <c r="B16" s="13" t="s">
        <v>8</v>
      </c>
      <c r="C16" s="15">
        <f>C17+C18+C19+C20</f>
        <v>961726.1</v>
      </c>
      <c r="D16" s="16"/>
      <c r="E16" s="15">
        <f>E17+E18+E19+E20</f>
        <v>1013339.5</v>
      </c>
      <c r="F16" s="17"/>
      <c r="G16" s="45"/>
      <c r="H16" s="47"/>
      <c r="I16" s="46"/>
      <c r="K16" s="20"/>
      <c r="L16" s="21"/>
    </row>
    <row r="17" spans="1:12" ht="15" x14ac:dyDescent="0.25">
      <c r="B17" s="1" t="s">
        <v>9</v>
      </c>
      <c r="C17" s="16">
        <v>67942.8</v>
      </c>
      <c r="D17" s="16"/>
      <c r="E17" s="16">
        <v>69491.100000000006</v>
      </c>
      <c r="F17" s="17"/>
      <c r="G17" s="45"/>
      <c r="H17" s="47"/>
      <c r="I17" s="46"/>
      <c r="K17" s="20"/>
      <c r="L17" s="21"/>
    </row>
    <row r="18" spans="1:12" ht="15" x14ac:dyDescent="0.25">
      <c r="B18" s="1" t="s">
        <v>10</v>
      </c>
      <c r="C18" s="16">
        <v>908348.6</v>
      </c>
      <c r="D18" s="16"/>
      <c r="E18" s="16">
        <v>954287.3</v>
      </c>
      <c r="F18" s="17"/>
      <c r="G18" s="45"/>
      <c r="H18" s="47"/>
      <c r="I18" s="46"/>
      <c r="K18" s="20"/>
      <c r="L18" s="21"/>
    </row>
    <row r="19" spans="1:12" ht="15" x14ac:dyDescent="0.25">
      <c r="B19" s="1" t="s">
        <v>11</v>
      </c>
      <c r="C19" s="16">
        <v>41369.699999999997</v>
      </c>
      <c r="D19" s="16"/>
      <c r="E19" s="16">
        <v>29989.599999999999</v>
      </c>
      <c r="F19" s="17"/>
      <c r="G19" s="45"/>
      <c r="H19" s="47"/>
      <c r="I19" s="46"/>
      <c r="K19" s="20"/>
      <c r="L19" s="21"/>
    </row>
    <row r="20" spans="1:12" ht="15" x14ac:dyDescent="0.25">
      <c r="B20" s="1" t="s">
        <v>12</v>
      </c>
      <c r="C20" s="56">
        <v>-55935</v>
      </c>
      <c r="D20" s="16"/>
      <c r="E20" s="56">
        <v>-40428.5</v>
      </c>
      <c r="F20" s="17"/>
      <c r="G20" s="45"/>
      <c r="H20" s="47"/>
      <c r="I20" s="46"/>
      <c r="K20" s="20"/>
      <c r="L20" s="21"/>
    </row>
    <row r="21" spans="1:12" ht="15" x14ac:dyDescent="0.25">
      <c r="B21" s="13" t="s">
        <v>13</v>
      </c>
      <c r="C21" s="15">
        <v>24804.6</v>
      </c>
      <c r="D21" s="16"/>
      <c r="E21" s="15">
        <v>13359.1</v>
      </c>
      <c r="F21" s="17"/>
      <c r="G21" s="45"/>
      <c r="H21" s="47"/>
      <c r="I21" s="46"/>
      <c r="K21" s="20"/>
      <c r="L21" s="21"/>
    </row>
    <row r="22" spans="1:12" ht="15" x14ac:dyDescent="0.25">
      <c r="B22" s="13" t="s">
        <v>14</v>
      </c>
      <c r="C22" s="15">
        <v>20685.900000000001</v>
      </c>
      <c r="D22" s="16"/>
      <c r="E22" s="15">
        <v>22111.1</v>
      </c>
      <c r="F22" s="17"/>
      <c r="G22" s="45"/>
      <c r="H22" s="47"/>
      <c r="I22" s="46"/>
      <c r="K22" s="20"/>
      <c r="L22" s="21"/>
    </row>
    <row r="23" spans="1:12" ht="15" x14ac:dyDescent="0.25">
      <c r="B23" s="13" t="s">
        <v>15</v>
      </c>
      <c r="C23" s="15">
        <v>3726.1</v>
      </c>
      <c r="D23" s="16"/>
      <c r="E23" s="15">
        <v>7326</v>
      </c>
      <c r="F23" s="17"/>
      <c r="G23" s="45"/>
      <c r="H23" s="47"/>
      <c r="I23" s="46"/>
      <c r="K23" s="20"/>
      <c r="L23" s="21"/>
    </row>
    <row r="24" spans="1:12" ht="15" x14ac:dyDescent="0.25">
      <c r="B24" s="13" t="s">
        <v>16</v>
      </c>
      <c r="C24" s="15">
        <v>114.3</v>
      </c>
      <c r="D24" s="16"/>
      <c r="E24" s="15">
        <v>114.3</v>
      </c>
      <c r="F24" s="17"/>
      <c r="G24" s="45"/>
      <c r="H24" s="47"/>
      <c r="I24" s="46"/>
      <c r="K24" s="20"/>
      <c r="L24" s="21"/>
    </row>
    <row r="25" spans="1:12" ht="15" x14ac:dyDescent="0.25">
      <c r="B25" s="13" t="s">
        <v>17</v>
      </c>
      <c r="C25" s="15">
        <v>1487.8</v>
      </c>
      <c r="D25" s="16"/>
      <c r="E25" s="15">
        <v>1485.2</v>
      </c>
      <c r="F25" s="17"/>
      <c r="G25" s="45"/>
      <c r="H25" s="47"/>
      <c r="I25" s="46"/>
      <c r="K25" s="20"/>
      <c r="L25" s="21"/>
    </row>
    <row r="26" spans="1:12" ht="15.75" customHeight="1" thickBot="1" x14ac:dyDescent="0.3">
      <c r="B26" s="22" t="s">
        <v>18</v>
      </c>
      <c r="C26" s="57">
        <f>C12+C13+C16+C21+C22+C23+C24+C25</f>
        <v>2458545.7999999998</v>
      </c>
      <c r="D26" s="15"/>
      <c r="E26" s="57">
        <f>E12+E13+E16+E21+E22+E23+E24+E25</f>
        <v>2262058.2000000002</v>
      </c>
      <c r="F26" s="20"/>
      <c r="G26" s="46"/>
      <c r="H26" s="47"/>
      <c r="I26" s="46"/>
      <c r="K26" s="23"/>
      <c r="L26" s="17"/>
    </row>
    <row r="27" spans="1:12" ht="15.75" thickTop="1" x14ac:dyDescent="0.25">
      <c r="C27" s="15"/>
      <c r="D27" s="15"/>
      <c r="E27" s="15"/>
      <c r="F27" s="17"/>
      <c r="G27" s="46"/>
      <c r="H27" s="47"/>
      <c r="I27" s="46"/>
    </row>
    <row r="28" spans="1:12" ht="15" x14ac:dyDescent="0.25">
      <c r="A28" s="22"/>
      <c r="B28" s="13" t="s">
        <v>19</v>
      </c>
      <c r="C28" s="15"/>
      <c r="D28" s="15"/>
      <c r="E28" s="25"/>
      <c r="F28" s="17"/>
      <c r="G28" s="46"/>
      <c r="H28" s="47"/>
      <c r="I28" s="46"/>
    </row>
    <row r="29" spans="1:12" ht="15" x14ac:dyDescent="0.25">
      <c r="A29" s="22"/>
      <c r="B29" s="13" t="s">
        <v>20</v>
      </c>
      <c r="C29" s="15">
        <f>SUM(C30:C32)</f>
        <v>2191572.1</v>
      </c>
      <c r="D29" s="15"/>
      <c r="E29" s="15">
        <f>SUM(E30:E32)</f>
        <v>2006818.7999999998</v>
      </c>
      <c r="F29" s="17"/>
      <c r="G29" s="46"/>
      <c r="H29" s="47"/>
      <c r="I29" s="46"/>
    </row>
    <row r="30" spans="1:12" ht="15" x14ac:dyDescent="0.25">
      <c r="B30" s="1" t="s">
        <v>21</v>
      </c>
      <c r="C30" s="16">
        <v>1745318.3</v>
      </c>
      <c r="D30" s="16"/>
      <c r="E30" s="16">
        <v>1543540.4</v>
      </c>
      <c r="F30" s="17"/>
      <c r="G30" s="46"/>
      <c r="H30" s="47"/>
      <c r="I30" s="46"/>
    </row>
    <row r="31" spans="1:12" ht="15" x14ac:dyDescent="0.25">
      <c r="B31" s="1" t="s">
        <v>22</v>
      </c>
      <c r="C31" s="16">
        <v>47827.4</v>
      </c>
      <c r="D31" s="16"/>
      <c r="E31" s="16">
        <v>64984.9</v>
      </c>
      <c r="F31" s="17"/>
      <c r="G31" s="46"/>
      <c r="H31" s="47"/>
      <c r="I31" s="46"/>
    </row>
    <row r="32" spans="1:12" ht="15" x14ac:dyDescent="0.25">
      <c r="B32" s="1" t="s">
        <v>23</v>
      </c>
      <c r="C32" s="16">
        <v>398426.4</v>
      </c>
      <c r="D32" s="16"/>
      <c r="E32" s="16">
        <v>398293.5</v>
      </c>
      <c r="F32" s="17"/>
      <c r="G32" s="46"/>
      <c r="H32" s="47"/>
      <c r="I32" s="46"/>
    </row>
    <row r="33" spans="1:9" ht="15" x14ac:dyDescent="0.25">
      <c r="B33" s="13" t="s">
        <v>24</v>
      </c>
      <c r="C33" s="15">
        <v>29913.8</v>
      </c>
      <c r="D33" s="15"/>
      <c r="E33" s="15">
        <v>30601.599999999999</v>
      </c>
      <c r="F33" s="17"/>
      <c r="G33" s="46"/>
      <c r="H33" s="46"/>
      <c r="I33" s="46"/>
    </row>
    <row r="34" spans="1:9" ht="15" x14ac:dyDescent="0.25">
      <c r="B34" s="13" t="s">
        <v>25</v>
      </c>
      <c r="C34" s="15">
        <v>7364.1</v>
      </c>
      <c r="D34" s="15"/>
      <c r="E34" s="15">
        <v>5678.3</v>
      </c>
      <c r="F34" s="17"/>
      <c r="G34" s="46"/>
      <c r="H34" s="46"/>
      <c r="I34" s="46"/>
    </row>
    <row r="35" spans="1:9" ht="15" x14ac:dyDescent="0.25">
      <c r="B35" s="13" t="s">
        <v>26</v>
      </c>
      <c r="C35" s="15">
        <v>3512.9</v>
      </c>
      <c r="D35" s="15"/>
      <c r="E35" s="15">
        <v>3479.2</v>
      </c>
      <c r="F35" s="17"/>
      <c r="G35" s="46"/>
      <c r="H35" s="46"/>
      <c r="I35" s="46"/>
    </row>
    <row r="36" spans="1:9" ht="15" x14ac:dyDescent="0.25">
      <c r="B36" s="13" t="s">
        <v>27</v>
      </c>
      <c r="C36" s="15">
        <v>10239.799999999999</v>
      </c>
      <c r="D36" s="15"/>
      <c r="E36" s="15">
        <v>12434.2</v>
      </c>
      <c r="F36" s="17"/>
      <c r="G36" s="46"/>
      <c r="H36" s="46"/>
      <c r="I36" s="46"/>
    </row>
    <row r="37" spans="1:9" ht="12.75" customHeight="1" x14ac:dyDescent="0.25">
      <c r="B37" s="22" t="s">
        <v>28</v>
      </c>
      <c r="C37" s="26">
        <f>C29+C33+C34+C35+C36</f>
        <v>2242602.6999999997</v>
      </c>
      <c r="D37" s="15"/>
      <c r="E37" s="26">
        <f>E29+E33+E34+E35+E36</f>
        <v>2059012.0999999999</v>
      </c>
      <c r="F37" s="17"/>
      <c r="G37" s="46"/>
      <c r="H37" s="46"/>
      <c r="I37" s="46"/>
    </row>
    <row r="38" spans="1:9" ht="15" x14ac:dyDescent="0.25">
      <c r="C38" s="15"/>
      <c r="D38" s="15"/>
      <c r="E38" s="27"/>
      <c r="F38" s="17"/>
      <c r="G38" s="45"/>
      <c r="H38" s="46"/>
      <c r="I38" s="45"/>
    </row>
    <row r="39" spans="1:9" ht="12.75" customHeight="1" x14ac:dyDescent="0.25">
      <c r="B39" s="28" t="s">
        <v>29</v>
      </c>
      <c r="C39" s="15"/>
      <c r="D39" s="15"/>
      <c r="E39" s="27"/>
      <c r="F39" s="17"/>
      <c r="G39" s="46"/>
      <c r="H39" s="46"/>
      <c r="I39" s="46"/>
    </row>
    <row r="40" spans="1:9" ht="12.75" customHeight="1" x14ac:dyDescent="0.25">
      <c r="B40" s="22" t="s">
        <v>30</v>
      </c>
      <c r="C40" s="15">
        <v>145387.70000000001</v>
      </c>
      <c r="D40" s="15"/>
      <c r="E40" s="15">
        <v>121403.2</v>
      </c>
      <c r="F40" s="17"/>
      <c r="G40" s="46"/>
      <c r="H40" s="46"/>
      <c r="I40" s="46"/>
    </row>
    <row r="41" spans="1:9" ht="12.75" customHeight="1" x14ac:dyDescent="0.25">
      <c r="B41" s="29" t="s">
        <v>31</v>
      </c>
      <c r="C41" s="15">
        <f>C42</f>
        <v>21315.9</v>
      </c>
      <c r="D41" s="15"/>
      <c r="E41" s="15">
        <f>E42</f>
        <v>28159.4</v>
      </c>
      <c r="F41" s="17"/>
      <c r="G41" s="46"/>
      <c r="H41" s="46"/>
      <c r="I41" s="49"/>
    </row>
    <row r="42" spans="1:9" ht="12.75" customHeight="1" x14ac:dyDescent="0.25">
      <c r="B42" s="30" t="s">
        <v>32</v>
      </c>
      <c r="C42" s="16">
        <v>21315.9</v>
      </c>
      <c r="D42" s="16"/>
      <c r="E42" s="16">
        <v>28159.4</v>
      </c>
      <c r="F42" s="17"/>
      <c r="G42" s="46"/>
      <c r="H42" s="46"/>
      <c r="I42" s="49"/>
    </row>
    <row r="43" spans="1:9" ht="15" x14ac:dyDescent="0.25">
      <c r="A43" s="31"/>
      <c r="B43" s="32" t="s">
        <v>33</v>
      </c>
      <c r="C43" s="15">
        <f>C44+C45</f>
        <v>16349.2</v>
      </c>
      <c r="D43" s="15"/>
      <c r="E43" s="15">
        <f>E44+E45</f>
        <v>18287.2</v>
      </c>
      <c r="F43" s="17"/>
      <c r="G43" s="46"/>
      <c r="H43" s="46"/>
      <c r="I43" s="49"/>
    </row>
    <row r="44" spans="1:9" ht="15" x14ac:dyDescent="0.25">
      <c r="A44" s="31"/>
      <c r="B44" s="33" t="s">
        <v>34</v>
      </c>
      <c r="C44" s="56">
        <v>-813</v>
      </c>
      <c r="D44" s="16"/>
      <c r="E44" s="16">
        <v>280.39999999999998</v>
      </c>
      <c r="F44" s="17"/>
      <c r="G44" s="48"/>
      <c r="H44" s="46"/>
      <c r="I44" s="49"/>
    </row>
    <row r="45" spans="1:9" ht="15" x14ac:dyDescent="0.25">
      <c r="A45" s="31"/>
      <c r="B45" s="33" t="s">
        <v>35</v>
      </c>
      <c r="C45" s="16">
        <v>17162.2</v>
      </c>
      <c r="D45" s="16"/>
      <c r="E45" s="16">
        <v>18006.8</v>
      </c>
      <c r="F45" s="17"/>
      <c r="G45" s="48"/>
      <c r="H45" s="46"/>
      <c r="I45" s="49"/>
    </row>
    <row r="46" spans="1:9" ht="15" x14ac:dyDescent="0.25">
      <c r="A46" s="31"/>
      <c r="B46" s="32" t="s">
        <v>36</v>
      </c>
      <c r="C46" s="15">
        <f>C47</f>
        <v>28335</v>
      </c>
      <c r="D46" s="15"/>
      <c r="E46" s="15">
        <f>E47</f>
        <v>30234</v>
      </c>
      <c r="F46" s="17"/>
      <c r="G46" s="46"/>
      <c r="H46" s="46"/>
      <c r="I46" s="49"/>
    </row>
    <row r="47" spans="1:9" ht="15" x14ac:dyDescent="0.25">
      <c r="A47" s="31"/>
      <c r="B47" s="33" t="s">
        <v>37</v>
      </c>
      <c r="C47" s="16">
        <v>28335</v>
      </c>
      <c r="D47" s="16"/>
      <c r="E47" s="16">
        <v>30234</v>
      </c>
      <c r="F47" s="17"/>
      <c r="G47" s="46"/>
      <c r="H47" s="46"/>
      <c r="I47" s="49"/>
    </row>
    <row r="48" spans="1:9" ht="15" x14ac:dyDescent="0.25">
      <c r="A48" s="31"/>
      <c r="B48" s="32" t="s">
        <v>38</v>
      </c>
      <c r="C48" s="15">
        <f>C49</f>
        <v>4555.3</v>
      </c>
      <c r="D48" s="15"/>
      <c r="E48" s="15">
        <f>E49</f>
        <v>4962.3</v>
      </c>
      <c r="F48" s="17"/>
      <c r="G48" s="46"/>
      <c r="H48" s="46"/>
      <c r="I48" s="49"/>
    </row>
    <row r="49" spans="1:17" ht="15" x14ac:dyDescent="0.25">
      <c r="A49" s="31"/>
      <c r="B49" s="33" t="s">
        <v>39</v>
      </c>
      <c r="C49" s="16">
        <v>4555.3</v>
      </c>
      <c r="D49" s="16"/>
      <c r="E49" s="16">
        <v>4962.3</v>
      </c>
      <c r="F49" s="17"/>
      <c r="G49" s="46"/>
      <c r="H49" s="46"/>
      <c r="I49" s="49"/>
    </row>
    <row r="50" spans="1:17" ht="12.75" customHeight="1" x14ac:dyDescent="0.25">
      <c r="B50" s="22" t="s">
        <v>40</v>
      </c>
      <c r="C50" s="26">
        <f>C40+C41+C43+C46+C48</f>
        <v>215943.1</v>
      </c>
      <c r="D50" s="15"/>
      <c r="E50" s="26">
        <f>E40+E41+E43+E46+E48</f>
        <v>203046.1</v>
      </c>
      <c r="F50" s="17"/>
      <c r="G50" s="46"/>
      <c r="H50" s="46"/>
      <c r="I50" s="49"/>
    </row>
    <row r="51" spans="1:17" ht="15.75" customHeight="1" thickBot="1" x14ac:dyDescent="0.3">
      <c r="B51" s="28" t="s">
        <v>41</v>
      </c>
      <c r="C51" s="57">
        <f>C37+C50</f>
        <v>2458545.7999999998</v>
      </c>
      <c r="D51" s="27"/>
      <c r="E51" s="57">
        <f>E37+E50</f>
        <v>2262058.1999999997</v>
      </c>
      <c r="F51" s="17"/>
      <c r="G51" s="45"/>
      <c r="H51" s="45"/>
      <c r="I51" s="49"/>
    </row>
    <row r="52" spans="1:17" ht="13.5" thickTop="1" x14ac:dyDescent="0.2">
      <c r="C52" s="19"/>
      <c r="E52" s="19"/>
      <c r="G52" s="46"/>
      <c r="H52" s="46"/>
      <c r="I52" s="46"/>
    </row>
    <row r="53" spans="1:17" x14ac:dyDescent="0.2">
      <c r="C53" s="34"/>
      <c r="D53" s="55"/>
      <c r="E53" s="34"/>
      <c r="F53" s="24"/>
      <c r="G53" s="24"/>
    </row>
    <row r="54" spans="1:17" x14ac:dyDescent="0.2">
      <c r="C54" s="24"/>
      <c r="E54" s="24"/>
      <c r="F54" s="24"/>
      <c r="G54" s="24"/>
    </row>
    <row r="55" spans="1:17" x14ac:dyDescent="0.2">
      <c r="C55" s="24"/>
      <c r="E55" s="24"/>
      <c r="F55" s="24"/>
      <c r="G55" s="24"/>
    </row>
    <row r="56" spans="1:17" x14ac:dyDescent="0.2">
      <c r="C56" s="24"/>
      <c r="E56" s="24"/>
      <c r="F56" s="24"/>
      <c r="G56" s="24"/>
    </row>
    <row r="57" spans="1:17" x14ac:dyDescent="0.2">
      <c r="C57" s="24"/>
      <c r="E57" s="24"/>
      <c r="F57" s="24"/>
      <c r="G57" s="24"/>
    </row>
    <row r="58" spans="1:17" x14ac:dyDescent="0.2">
      <c r="C58" s="24"/>
      <c r="E58" s="24"/>
      <c r="F58" s="24"/>
      <c r="G58" s="24"/>
    </row>
    <row r="59" spans="1:17" x14ac:dyDescent="0.2">
      <c r="C59" s="24"/>
      <c r="E59" s="24"/>
      <c r="F59" s="24"/>
      <c r="G59" s="24"/>
    </row>
    <row r="60" spans="1:17" x14ac:dyDescent="0.2">
      <c r="I60" s="35"/>
      <c r="J60" s="35"/>
      <c r="K60" s="35"/>
      <c r="L60" s="22"/>
      <c r="M60" s="22"/>
      <c r="N60" s="22"/>
      <c r="O60" s="22"/>
      <c r="P60" s="22"/>
      <c r="Q60" s="22"/>
    </row>
    <row r="61" spans="1:17" x14ac:dyDescent="0.2"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">
      <c r="F62" s="22"/>
      <c r="G62" s="22"/>
      <c r="H62" s="22"/>
      <c r="I62" s="22"/>
      <c r="J62" s="22"/>
      <c r="K62" s="22"/>
      <c r="L62" s="22"/>
      <c r="M62" s="22"/>
    </row>
    <row r="63" spans="1:17" ht="12.75" customHeight="1" x14ac:dyDescent="0.2">
      <c r="F63" s="22"/>
      <c r="G63" s="22"/>
      <c r="H63" s="22"/>
      <c r="I63" s="22"/>
      <c r="J63" s="22"/>
      <c r="K63" s="22"/>
      <c r="L63" s="22"/>
      <c r="M63" s="22"/>
    </row>
    <row r="64" spans="1:17" ht="12.75" customHeight="1" x14ac:dyDescent="0.2">
      <c r="F64" s="22"/>
      <c r="G64" s="22"/>
      <c r="H64" s="22"/>
      <c r="I64" s="22"/>
      <c r="J64" s="22"/>
      <c r="K64" s="22"/>
      <c r="L64" s="22"/>
      <c r="M64" s="22"/>
    </row>
    <row r="65" spans="2:13" ht="12.75" customHeight="1" x14ac:dyDescent="0.2">
      <c r="F65" s="22"/>
      <c r="G65" s="22"/>
      <c r="H65" s="22"/>
      <c r="I65" s="22"/>
      <c r="J65" s="22"/>
      <c r="K65" s="22"/>
      <c r="L65" s="22"/>
      <c r="M65" s="22"/>
    </row>
    <row r="66" spans="2:13" ht="12.75" customHeight="1" x14ac:dyDescent="0.2">
      <c r="F66" s="22"/>
      <c r="G66" s="22"/>
      <c r="H66" s="22"/>
      <c r="I66" s="22"/>
      <c r="J66" s="22"/>
      <c r="K66" s="22"/>
      <c r="L66" s="22"/>
      <c r="M66" s="22"/>
    </row>
    <row r="67" spans="2:13" ht="12.75" customHeight="1" x14ac:dyDescent="0.2">
      <c r="F67" s="22"/>
      <c r="G67" s="22"/>
      <c r="H67" s="22"/>
      <c r="I67" s="22"/>
      <c r="J67" s="22"/>
      <c r="K67" s="22"/>
      <c r="L67" s="22"/>
      <c r="M67" s="22"/>
    </row>
    <row r="68" spans="2:13" ht="12.75" customHeight="1" x14ac:dyDescent="0.2"/>
    <row r="69" spans="2:13" ht="18.75" x14ac:dyDescent="0.2">
      <c r="B69" s="4" t="s">
        <v>0</v>
      </c>
      <c r="C69" s="4"/>
    </row>
    <row r="70" spans="2:13" ht="18.75" x14ac:dyDescent="0.2">
      <c r="B70" s="4" t="s">
        <v>42</v>
      </c>
      <c r="C70" s="4"/>
    </row>
    <row r="71" spans="2:13" ht="18.75" x14ac:dyDescent="0.2">
      <c r="B71" s="8" t="s">
        <v>78</v>
      </c>
      <c r="C71" s="4"/>
    </row>
    <row r="72" spans="2:13" ht="13.5" x14ac:dyDescent="0.2">
      <c r="B72" s="58" t="s">
        <v>2</v>
      </c>
      <c r="C72" s="58"/>
      <c r="D72" s="58"/>
      <c r="E72" s="58"/>
    </row>
    <row r="74" spans="2:13" x14ac:dyDescent="0.2">
      <c r="C74" s="36" t="s">
        <v>43</v>
      </c>
      <c r="D74" s="36"/>
      <c r="E74" s="36" t="s">
        <v>44</v>
      </c>
    </row>
    <row r="75" spans="2:13" x14ac:dyDescent="0.2">
      <c r="C75" s="36"/>
    </row>
    <row r="76" spans="2:13" x14ac:dyDescent="0.2">
      <c r="B76" s="22" t="s">
        <v>45</v>
      </c>
      <c r="C76" s="37">
        <f>SUM(C78:C80)</f>
        <v>124520.9</v>
      </c>
      <c r="D76" s="50"/>
      <c r="E76" s="37">
        <f>SUM(E77:E80)</f>
        <v>122666.02786999999</v>
      </c>
    </row>
    <row r="77" spans="2:13" x14ac:dyDescent="0.2">
      <c r="B77" s="1" t="s">
        <v>46</v>
      </c>
      <c r="C77" s="50">
        <v>0</v>
      </c>
      <c r="D77" s="50"/>
      <c r="E77" s="50">
        <f>'[1]Estado de Resultados Integral'!G80/1000</f>
        <v>0</v>
      </c>
    </row>
    <row r="78" spans="2:13" x14ac:dyDescent="0.2">
      <c r="B78" s="1" t="s">
        <v>47</v>
      </c>
      <c r="C78" s="50">
        <v>54887.9</v>
      </c>
      <c r="D78" s="50"/>
      <c r="E78" s="50">
        <v>56528.381860000001</v>
      </c>
      <c r="G78" s="46"/>
    </row>
    <row r="79" spans="2:13" x14ac:dyDescent="0.2">
      <c r="B79" s="1" t="s">
        <v>48</v>
      </c>
      <c r="C79" s="50">
        <v>5054.7</v>
      </c>
      <c r="D79" s="50"/>
      <c r="E79" s="50">
        <v>3701.69652</v>
      </c>
      <c r="G79" s="46"/>
    </row>
    <row r="80" spans="2:13" x14ac:dyDescent="0.2">
      <c r="B80" s="1" t="s">
        <v>49</v>
      </c>
      <c r="C80" s="50">
        <v>64578.3</v>
      </c>
      <c r="D80" s="50"/>
      <c r="E80" s="50">
        <v>62435.949489999999</v>
      </c>
      <c r="G80" s="46"/>
    </row>
    <row r="81" spans="2:7" x14ac:dyDescent="0.2">
      <c r="C81" s="51"/>
      <c r="D81" s="50"/>
      <c r="E81" s="51"/>
      <c r="G81" s="46"/>
    </row>
    <row r="82" spans="2:7" x14ac:dyDescent="0.2">
      <c r="B82" s="22" t="s">
        <v>50</v>
      </c>
      <c r="C82" s="37">
        <f>SUM(C83:C87)</f>
        <v>72465.5</v>
      </c>
      <c r="D82" s="50"/>
      <c r="E82" s="37">
        <f>SUM(E83:E87)</f>
        <v>71390.552029999992</v>
      </c>
      <c r="G82" s="46"/>
    </row>
    <row r="83" spans="2:7" x14ac:dyDescent="0.2">
      <c r="B83" s="1" t="s">
        <v>51</v>
      </c>
      <c r="C83" s="50">
        <v>48494.7</v>
      </c>
      <c r="D83" s="50"/>
      <c r="E83" s="50">
        <v>51217.456189999997</v>
      </c>
      <c r="G83" s="46"/>
    </row>
    <row r="84" spans="2:7" hidden="1" x14ac:dyDescent="0.2">
      <c r="B84" s="1" t="s">
        <v>52</v>
      </c>
      <c r="C84" s="50">
        <v>0</v>
      </c>
      <c r="D84" s="50"/>
      <c r="E84" s="50">
        <v>0</v>
      </c>
      <c r="G84" s="46"/>
    </row>
    <row r="85" spans="2:7" x14ac:dyDescent="0.2">
      <c r="B85" s="1" t="s">
        <v>53</v>
      </c>
      <c r="C85" s="50">
        <v>21029.9</v>
      </c>
      <c r="D85" s="50"/>
      <c r="E85" s="50">
        <v>16665.559089999999</v>
      </c>
      <c r="G85" s="46"/>
    </row>
    <row r="86" spans="2:7" x14ac:dyDescent="0.2">
      <c r="B86" s="1" t="s">
        <v>54</v>
      </c>
      <c r="C86" s="50">
        <v>2738.7</v>
      </c>
      <c r="D86" s="50"/>
      <c r="E86" s="50">
        <v>3283.2640200000001</v>
      </c>
      <c r="G86" s="46"/>
    </row>
    <row r="87" spans="2:7" x14ac:dyDescent="0.2">
      <c r="B87" s="1" t="s">
        <v>55</v>
      </c>
      <c r="C87" s="50">
        <v>202.2</v>
      </c>
      <c r="D87" s="50"/>
      <c r="E87" s="50">
        <v>224.27272999999997</v>
      </c>
      <c r="G87" s="46"/>
    </row>
    <row r="88" spans="2:7" x14ac:dyDescent="0.2">
      <c r="C88" s="51"/>
      <c r="D88" s="50"/>
      <c r="E88" s="51"/>
      <c r="G88" s="46"/>
    </row>
    <row r="89" spans="2:7" x14ac:dyDescent="0.2">
      <c r="B89" s="22" t="s">
        <v>56</v>
      </c>
      <c r="C89" s="52">
        <f>C76-C82</f>
        <v>52055.399999999994</v>
      </c>
      <c r="D89" s="50"/>
      <c r="E89" s="52">
        <f>E76-E82</f>
        <v>51275.475839999999</v>
      </c>
      <c r="G89" s="46"/>
    </row>
    <row r="90" spans="2:7" x14ac:dyDescent="0.2">
      <c r="B90" s="40" t="s">
        <v>57</v>
      </c>
      <c r="C90" s="18">
        <v>-20186.3</v>
      </c>
      <c r="D90" s="50"/>
      <c r="E90" s="18">
        <v>-13480.92469</v>
      </c>
      <c r="G90" s="46"/>
    </row>
    <row r="91" spans="2:7" hidden="1" x14ac:dyDescent="0.2">
      <c r="B91" s="40" t="s">
        <v>58</v>
      </c>
      <c r="C91" s="50">
        <v>0</v>
      </c>
      <c r="D91" s="50"/>
      <c r="E91" s="50">
        <v>0</v>
      </c>
      <c r="G91" s="46"/>
    </row>
    <row r="92" spans="2:7" hidden="1" x14ac:dyDescent="0.2">
      <c r="B92" s="41" t="s">
        <v>59</v>
      </c>
      <c r="C92" s="50">
        <v>0</v>
      </c>
      <c r="D92" s="50"/>
      <c r="E92" s="50">
        <v>0</v>
      </c>
      <c r="G92" s="46"/>
    </row>
    <row r="93" spans="2:7" x14ac:dyDescent="0.2">
      <c r="B93" s="22" t="s">
        <v>60</v>
      </c>
      <c r="C93" s="37">
        <f>SUM(C89:C92)</f>
        <v>31869.099999999995</v>
      </c>
      <c r="D93" s="50"/>
      <c r="E93" s="37">
        <f>SUM(E89:E92)</f>
        <v>37794.551149999999</v>
      </c>
      <c r="G93" s="46"/>
    </row>
    <row r="94" spans="2:7" x14ac:dyDescent="0.2">
      <c r="B94" s="22"/>
      <c r="C94" s="51"/>
      <c r="D94" s="50"/>
      <c r="E94" s="51"/>
      <c r="G94" s="46"/>
    </row>
    <row r="95" spans="2:7" x14ac:dyDescent="0.2">
      <c r="B95" s="1" t="s">
        <v>61</v>
      </c>
      <c r="C95" s="50">
        <v>9601</v>
      </c>
      <c r="D95" s="50"/>
      <c r="E95" s="50">
        <v>9565.4088100000008</v>
      </c>
      <c r="G95" s="46"/>
    </row>
    <row r="96" spans="2:7" x14ac:dyDescent="0.2">
      <c r="B96" s="1" t="s">
        <v>62</v>
      </c>
      <c r="C96" s="18">
        <v>-3658.8</v>
      </c>
      <c r="D96" s="18"/>
      <c r="E96" s="18">
        <v>-3360.8025400000001</v>
      </c>
      <c r="G96" s="46"/>
    </row>
    <row r="97" spans="2:7" x14ac:dyDescent="0.2">
      <c r="B97" s="13" t="s">
        <v>63</v>
      </c>
      <c r="C97" s="37">
        <f>C95+C96</f>
        <v>5942.2</v>
      </c>
      <c r="D97" s="50"/>
      <c r="E97" s="37">
        <f>E95+E96</f>
        <v>6204.6062700000002</v>
      </c>
      <c r="G97" s="46"/>
    </row>
    <row r="98" spans="2:7" x14ac:dyDescent="0.2">
      <c r="B98" s="13"/>
      <c r="C98" s="51"/>
      <c r="D98" s="50"/>
      <c r="E98" s="51"/>
      <c r="G98" s="46"/>
    </row>
    <row r="99" spans="2:7" ht="25.5" hidden="1" x14ac:dyDescent="0.2">
      <c r="B99" s="42" t="s">
        <v>64</v>
      </c>
      <c r="C99" s="50">
        <v>0</v>
      </c>
      <c r="D99" s="50"/>
      <c r="E99" s="50">
        <v>0</v>
      </c>
      <c r="G99" s="46"/>
    </row>
    <row r="100" spans="2:7" x14ac:dyDescent="0.2">
      <c r="B100" s="1" t="s">
        <v>65</v>
      </c>
      <c r="C100" s="50">
        <v>88.3</v>
      </c>
      <c r="D100" s="50"/>
      <c r="E100" s="18">
        <v>-23.709220000000016</v>
      </c>
      <c r="G100" s="46"/>
    </row>
    <row r="101" spans="2:7" x14ac:dyDescent="0.2">
      <c r="B101" s="1" t="s">
        <v>66</v>
      </c>
      <c r="C101" s="50">
        <v>8550.7000000000007</v>
      </c>
      <c r="D101" s="50"/>
      <c r="E101" s="50">
        <v>1604.2732400000009</v>
      </c>
      <c r="G101" s="46"/>
    </row>
    <row r="102" spans="2:7" x14ac:dyDescent="0.2">
      <c r="B102" s="13" t="s">
        <v>67</v>
      </c>
      <c r="C102" s="37">
        <f>C93+C97+C99+C100+C101</f>
        <v>46450.3</v>
      </c>
      <c r="D102" s="50"/>
      <c r="E102" s="37">
        <f>E93+E97+E99+E100+E101</f>
        <v>45579.721440000008</v>
      </c>
      <c r="G102" s="46"/>
    </row>
    <row r="103" spans="2:7" x14ac:dyDescent="0.2">
      <c r="B103" s="13"/>
      <c r="C103" s="51"/>
      <c r="D103" s="50"/>
      <c r="E103" s="51"/>
      <c r="G103" s="46"/>
    </row>
    <row r="104" spans="2:7" x14ac:dyDescent="0.2">
      <c r="B104" s="1" t="s">
        <v>68</v>
      </c>
      <c r="C104" s="50">
        <v>13966.6</v>
      </c>
      <c r="D104" s="50"/>
      <c r="E104" s="50">
        <v>13658.964260000001</v>
      </c>
      <c r="G104" s="46"/>
    </row>
    <row r="105" spans="2:7" x14ac:dyDescent="0.2">
      <c r="B105" s="1" t="s">
        <v>69</v>
      </c>
      <c r="C105" s="50">
        <v>11789.7</v>
      </c>
      <c r="D105" s="50"/>
      <c r="E105" s="50">
        <v>11448.786820000001</v>
      </c>
      <c r="G105" s="46"/>
    </row>
    <row r="106" spans="2:7" x14ac:dyDescent="0.2">
      <c r="B106" s="1" t="s">
        <v>70</v>
      </c>
      <c r="C106" s="50">
        <v>2359.4</v>
      </c>
      <c r="D106" s="50"/>
      <c r="E106" s="50">
        <v>2465.1464100000003</v>
      </c>
      <c r="G106" s="46"/>
    </row>
    <row r="107" spans="2:7" hidden="1" x14ac:dyDescent="0.2">
      <c r="B107" s="1" t="s">
        <v>71</v>
      </c>
      <c r="C107" s="50">
        <v>0</v>
      </c>
      <c r="D107" s="50"/>
      <c r="E107" s="50">
        <v>0</v>
      </c>
      <c r="G107" s="46"/>
    </row>
    <row r="108" spans="2:7" x14ac:dyDescent="0.2">
      <c r="B108" s="13" t="s">
        <v>72</v>
      </c>
      <c r="C108" s="37">
        <f>C102-C104-C105-C106-C107</f>
        <v>18334.600000000002</v>
      </c>
      <c r="D108" s="50"/>
      <c r="E108" s="37">
        <f>E102-E104-E105-E106-E107</f>
        <v>18006.823950000005</v>
      </c>
      <c r="G108" s="46"/>
    </row>
    <row r="109" spans="2:7" x14ac:dyDescent="0.2">
      <c r="B109" s="1" t="s">
        <v>73</v>
      </c>
      <c r="C109" s="53">
        <v>1172.4000000000001</v>
      </c>
      <c r="D109" s="50"/>
      <c r="E109" s="53">
        <v>0</v>
      </c>
      <c r="G109" s="46"/>
    </row>
    <row r="110" spans="2:7" x14ac:dyDescent="0.2">
      <c r="B110" s="13" t="s">
        <v>74</v>
      </c>
      <c r="C110" s="37">
        <f>C108-C109</f>
        <v>17162.2</v>
      </c>
      <c r="D110" s="50"/>
      <c r="E110" s="37">
        <f>E108-E109</f>
        <v>18006.823950000005</v>
      </c>
      <c r="G110" s="46"/>
    </row>
    <row r="111" spans="2:7" x14ac:dyDescent="0.2">
      <c r="B111" s="43" t="s">
        <v>75</v>
      </c>
      <c r="C111" s="51">
        <v>0</v>
      </c>
      <c r="D111" s="50"/>
      <c r="E111" s="51">
        <v>0</v>
      </c>
      <c r="G111" s="46"/>
    </row>
    <row r="112" spans="2:7" ht="13.5" thickBot="1" x14ac:dyDescent="0.25">
      <c r="B112" s="43" t="s">
        <v>76</v>
      </c>
      <c r="C112" s="54">
        <f>C110+C111</f>
        <v>17162.2</v>
      </c>
      <c r="D112" s="51"/>
      <c r="E112" s="54">
        <f>E110+E111</f>
        <v>18006.823950000005</v>
      </c>
      <c r="G112" s="46"/>
    </row>
    <row r="113" spans="2:5" ht="13.5" thickTop="1" x14ac:dyDescent="0.2">
      <c r="B113" s="13"/>
      <c r="C113" s="39"/>
      <c r="E113" s="39"/>
    </row>
    <row r="114" spans="2:5" x14ac:dyDescent="0.2">
      <c r="C114" s="38"/>
    </row>
    <row r="115" spans="2:5" x14ac:dyDescent="0.2">
      <c r="C115" s="44"/>
    </row>
    <row r="116" spans="2:5" x14ac:dyDescent="0.2">
      <c r="C116" s="44"/>
    </row>
    <row r="117" spans="2:5" x14ac:dyDescent="0.2">
      <c r="C117" s="44"/>
    </row>
    <row r="118" spans="2:5" x14ac:dyDescent="0.2">
      <c r="C118" s="44"/>
    </row>
    <row r="119" spans="2:5" x14ac:dyDescent="0.2">
      <c r="C119" s="44"/>
    </row>
    <row r="120" spans="2:5" x14ac:dyDescent="0.2">
      <c r="C120" s="44"/>
    </row>
  </sheetData>
  <mergeCells count="1">
    <mergeCell ref="B72:E72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70" orientation="portrait" r:id="rId1"/>
  <rowBreaks count="1" manualBreakCount="1">
    <brk id="62" max="4" man="1"/>
  </rowBreaks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Jennifer Noemy Carballo de Pinto</cp:lastModifiedBy>
  <cp:lastPrinted>2025-10-07T17:32:18Z</cp:lastPrinted>
  <dcterms:created xsi:type="dcterms:W3CDTF">2025-08-13T16:08:00Z</dcterms:created>
  <dcterms:modified xsi:type="dcterms:W3CDTF">2025-10-08T15:12:28Z</dcterms:modified>
</cp:coreProperties>
</file>