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5\08 agosto 2025\"/>
    </mc:Choice>
  </mc:AlternateContent>
  <xr:revisionPtr revIDLastSave="0" documentId="13_ncr:1_{7A11BB3F-33C4-45BA-A764-073E0036F58C}" xr6:coauthVersionLast="47" xr6:coauthVersionMax="47" xr10:uidLastSave="{00000000-0000-0000-0000-000000000000}"/>
  <bookViews>
    <workbookView xWindow="-108" yWindow="-108" windowWidth="23256" windowHeight="12456" xr2:uid="{9E7C31AE-D710-4D19-B48D-6A232F63B489}"/>
  </bookViews>
  <sheets>
    <sheet name="BALANCE SEP 2025-2024" sheetId="1" r:id="rId1"/>
    <sheet name="ESTAD.RESULT. SEP 2025-2024" sheetId="2" r:id="rId2"/>
    <sheet name="BALANCE SEP Y AGO 2025" sheetId="3" r:id="rId3"/>
    <sheet name="ESTAD.RESULT. SEP Y AGO 2025" sheetId="4" r:id="rId4"/>
  </sheets>
  <definedNames>
    <definedName name="A_impresión_IM">#REF!</definedName>
    <definedName name="_xlnm.Print_Area" localSheetId="0">'BALANCE SEP 2025-2024'!$D$1:$L$96</definedName>
    <definedName name="_xlnm.Print_Area" localSheetId="2">'BALANCE SEP Y AGO 2025'!$C$1:$K$91</definedName>
    <definedName name="_xlnm.Print_Area" localSheetId="1">'ESTAD.RESULT. SEP 2025-2024'!$D$1:$K$58</definedName>
    <definedName name="_xlnm.Print_Area" localSheetId="3">'ESTAD.RESULT. SEP Y AGO 2025'!$D$1:$K$57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3" l="1"/>
  <c r="I52" i="4"/>
  <c r="K52" i="4" s="1"/>
  <c r="I49" i="4"/>
  <c r="I44" i="4"/>
  <c r="K44" i="4" s="1"/>
  <c r="I43" i="4"/>
  <c r="K43" i="4" s="1"/>
  <c r="I42" i="4"/>
  <c r="K42" i="4" s="1"/>
  <c r="I28" i="4"/>
  <c r="I24" i="4"/>
  <c r="K24" i="4" s="1"/>
  <c r="I23" i="4"/>
  <c r="K23" i="4" s="1"/>
  <c r="G15" i="4"/>
  <c r="E76" i="3"/>
  <c r="F74" i="3"/>
  <c r="F49" i="3"/>
  <c r="I53" i="2"/>
  <c r="K53" i="2" s="1"/>
  <c r="I41" i="2"/>
  <c r="K41" i="2" s="1"/>
  <c r="I44" i="2"/>
  <c r="K44" i="2" s="1"/>
  <c r="I43" i="2"/>
  <c r="K43" i="2" s="1"/>
  <c r="I42" i="2"/>
  <c r="K42" i="2" s="1"/>
  <c r="I35" i="2"/>
  <c r="K35" i="2" s="1"/>
  <c r="G37" i="2"/>
  <c r="E37" i="2"/>
  <c r="I25" i="2"/>
  <c r="K25" i="2" s="1"/>
  <c r="I22" i="2"/>
  <c r="K22" i="2" s="1"/>
  <c r="I21" i="2"/>
  <c r="K21" i="2" s="1"/>
  <c r="I13" i="2"/>
  <c r="K13" i="2" s="1"/>
  <c r="E15" i="2"/>
  <c r="J83" i="1"/>
  <c r="L83" i="1" s="1"/>
  <c r="H81" i="1"/>
  <c r="H79" i="1" s="1"/>
  <c r="F81" i="1"/>
  <c r="F79" i="1" s="1"/>
  <c r="J80" i="1"/>
  <c r="G79" i="1"/>
  <c r="J77" i="1"/>
  <c r="J76" i="1"/>
  <c r="L76" i="1" s="1"/>
  <c r="J73" i="1"/>
  <c r="L73" i="1" s="1"/>
  <c r="J71" i="1"/>
  <c r="L71" i="1" s="1"/>
  <c r="J62" i="1"/>
  <c r="L62" i="1" s="1"/>
  <c r="J61" i="1"/>
  <c r="L61" i="1" s="1"/>
  <c r="J59" i="1"/>
  <c r="L59" i="1" s="1"/>
  <c r="J54" i="1"/>
  <c r="L54" i="1" s="1"/>
  <c r="J53" i="1"/>
  <c r="L53" i="1" s="1"/>
  <c r="H52" i="1"/>
  <c r="G52" i="1"/>
  <c r="H46" i="1"/>
  <c r="H90" i="1" s="1"/>
  <c r="F46" i="1"/>
  <c r="F90" i="1" s="1"/>
  <c r="J90" i="1" s="1"/>
  <c r="L90" i="1" s="1"/>
  <c r="J36" i="1"/>
  <c r="L36" i="1" s="1"/>
  <c r="J35" i="1"/>
  <c r="L35" i="1" s="1"/>
  <c r="J34" i="1"/>
  <c r="L34" i="1" s="1"/>
  <c r="J33" i="1"/>
  <c r="L33" i="1" s="1"/>
  <c r="J12" i="1"/>
  <c r="L12" i="1" s="1"/>
  <c r="J11" i="1"/>
  <c r="J10" i="1"/>
  <c r="L10" i="1" s="1"/>
  <c r="G37" i="4" l="1"/>
  <c r="H51" i="1"/>
  <c r="H65" i="1" s="1"/>
  <c r="H86" i="1" s="1"/>
  <c r="J60" i="1"/>
  <c r="L60" i="1" s="1"/>
  <c r="F14" i="1"/>
  <c r="J32" i="1"/>
  <c r="L32" i="1" s="1"/>
  <c r="F24" i="1"/>
  <c r="J44" i="1"/>
  <c r="L44" i="1" s="1"/>
  <c r="J63" i="1"/>
  <c r="L63" i="1" s="1"/>
  <c r="I9" i="4"/>
  <c r="K9" i="4" s="1"/>
  <c r="I35" i="4"/>
  <c r="K35" i="4" s="1"/>
  <c r="H14" i="1"/>
  <c r="H13" i="1" s="1"/>
  <c r="H9" i="1" s="1"/>
  <c r="H39" i="1" s="1"/>
  <c r="H98" i="1" s="1"/>
  <c r="H24" i="1"/>
  <c r="I9" i="2"/>
  <c r="K9" i="2" s="1"/>
  <c r="H70" i="1"/>
  <c r="H84" i="1" s="1"/>
  <c r="I11" i="2"/>
  <c r="K11" i="2" s="1"/>
  <c r="I23" i="2"/>
  <c r="K23" i="2" s="1"/>
  <c r="I50" i="2"/>
  <c r="K50" i="2" s="1"/>
  <c r="I12" i="2"/>
  <c r="K12" i="2" s="1"/>
  <c r="I24" i="2"/>
  <c r="K24" i="2" s="1"/>
  <c r="I13" i="4"/>
  <c r="K13" i="4" s="1"/>
  <c r="I25" i="4"/>
  <c r="K25" i="4" s="1"/>
  <c r="J74" i="1"/>
  <c r="L74" i="1" s="1"/>
  <c r="F55" i="1"/>
  <c r="J55" i="1" s="1"/>
  <c r="L55" i="1" s="1"/>
  <c r="J30" i="1"/>
  <c r="L30" i="1" s="1"/>
  <c r="J37" i="1"/>
  <c r="L37" i="1" s="1"/>
  <c r="H55" i="1"/>
  <c r="J75" i="1"/>
  <c r="L75" i="1" s="1"/>
  <c r="J82" i="1"/>
  <c r="I20" i="2"/>
  <c r="K20" i="2" s="1"/>
  <c r="G26" i="2"/>
  <c r="G29" i="2" s="1"/>
  <c r="I28" i="2"/>
  <c r="I78" i="3"/>
  <c r="K78" i="3" s="1"/>
  <c r="I71" i="3"/>
  <c r="K71" i="3" s="1"/>
  <c r="I56" i="3"/>
  <c r="K56" i="3" s="1"/>
  <c r="I57" i="3"/>
  <c r="K57" i="3" s="1"/>
  <c r="I33" i="3"/>
  <c r="K33" i="3" s="1"/>
  <c r="I69" i="3"/>
  <c r="K69" i="3" s="1"/>
  <c r="G76" i="3"/>
  <c r="I76" i="3" s="1"/>
  <c r="K76" i="3" s="1"/>
  <c r="I70" i="3"/>
  <c r="K70" i="3" s="1"/>
  <c r="G43" i="3"/>
  <c r="G85" i="3" s="1"/>
  <c r="E43" i="3"/>
  <c r="E85" i="3" s="1"/>
  <c r="I85" i="3" s="1"/>
  <c r="K85" i="3" s="1"/>
  <c r="I30" i="3"/>
  <c r="K30" i="3" s="1"/>
  <c r="G49" i="3"/>
  <c r="I72" i="3"/>
  <c r="G52" i="3"/>
  <c r="E52" i="3"/>
  <c r="E24" i="3"/>
  <c r="E13" i="3" s="1"/>
  <c r="I34" i="3"/>
  <c r="K34" i="3" s="1"/>
  <c r="I66" i="3"/>
  <c r="K66" i="3" s="1"/>
  <c r="G65" i="3"/>
  <c r="G79" i="3" s="1"/>
  <c r="I68" i="3"/>
  <c r="K68" i="3" s="1"/>
  <c r="G24" i="3"/>
  <c r="I11" i="3"/>
  <c r="K11" i="3" s="1"/>
  <c r="I12" i="3"/>
  <c r="K12" i="3" s="1"/>
  <c r="G14" i="3"/>
  <c r="E14" i="3"/>
  <c r="I32" i="3"/>
  <c r="K32" i="3" s="1"/>
  <c r="E74" i="3"/>
  <c r="I58" i="3"/>
  <c r="K58" i="3" s="1"/>
  <c r="I50" i="3"/>
  <c r="K50" i="3" s="1"/>
  <c r="I51" i="3"/>
  <c r="K51" i="3" s="1"/>
  <c r="I22" i="4"/>
  <c r="K22" i="4" s="1"/>
  <c r="E37" i="4"/>
  <c r="I12" i="4"/>
  <c r="I41" i="4"/>
  <c r="K41" i="4" s="1"/>
  <c r="I11" i="4"/>
  <c r="K11" i="4" s="1"/>
  <c r="I39" i="4"/>
  <c r="K39" i="4" s="1"/>
  <c r="I20" i="4"/>
  <c r="K20" i="4" s="1"/>
  <c r="G26" i="4"/>
  <c r="G29" i="4" s="1"/>
  <c r="G31" i="4" s="1"/>
  <c r="G48" i="4" s="1"/>
  <c r="G51" i="4" s="1"/>
  <c r="G53" i="4" s="1"/>
  <c r="I21" i="4"/>
  <c r="K21" i="4" s="1"/>
  <c r="I33" i="4"/>
  <c r="E15" i="4"/>
  <c r="E26" i="4"/>
  <c r="E65" i="3"/>
  <c r="E49" i="3"/>
  <c r="I40" i="3"/>
  <c r="I41" i="3"/>
  <c r="K41" i="3" s="1"/>
  <c r="I10" i="3"/>
  <c r="K10" i="3" s="1"/>
  <c r="I77" i="3"/>
  <c r="I33" i="2"/>
  <c r="G15" i="2"/>
  <c r="G31" i="2" s="1"/>
  <c r="G49" i="2" s="1"/>
  <c r="G52" i="2" s="1"/>
  <c r="G54" i="2" s="1"/>
  <c r="E26" i="2"/>
  <c r="I39" i="2"/>
  <c r="K39" i="2" s="1"/>
  <c r="J43" i="1"/>
  <c r="J81" i="1"/>
  <c r="F70" i="1"/>
  <c r="F52" i="1"/>
  <c r="J24" i="1" l="1"/>
  <c r="L24" i="1" s="1"/>
  <c r="F13" i="1"/>
  <c r="F9" i="1" s="1"/>
  <c r="G48" i="3"/>
  <c r="G60" i="3" s="1"/>
  <c r="I24" i="3"/>
  <c r="K24" i="3" s="1"/>
  <c r="J14" i="1"/>
  <c r="L14" i="1" s="1"/>
  <c r="G74" i="3"/>
  <c r="I52" i="3"/>
  <c r="K52" i="3" s="1"/>
  <c r="G13" i="3"/>
  <c r="G9" i="3" s="1"/>
  <c r="G36" i="3" s="1"/>
  <c r="I14" i="3"/>
  <c r="K14" i="3" s="1"/>
  <c r="I13" i="3"/>
  <c r="K13" i="3" s="1"/>
  <c r="G81" i="3"/>
  <c r="G93" i="3" s="1"/>
  <c r="E29" i="4"/>
  <c r="I29" i="4" s="1"/>
  <c r="K29" i="4" s="1"/>
  <c r="I26" i="4"/>
  <c r="K26" i="4" s="1"/>
  <c r="I15" i="4"/>
  <c r="K15" i="4" s="1"/>
  <c r="I37" i="4"/>
  <c r="K37" i="4" s="1"/>
  <c r="K33" i="4"/>
  <c r="K40" i="3"/>
  <c r="I43" i="3"/>
  <c r="K43" i="3" s="1"/>
  <c r="I49" i="3"/>
  <c r="K49" i="3" s="1"/>
  <c r="E48" i="3"/>
  <c r="E79" i="3"/>
  <c r="I65" i="3"/>
  <c r="I74" i="3"/>
  <c r="K74" i="3"/>
  <c r="E9" i="3"/>
  <c r="E29" i="2"/>
  <c r="I26" i="2"/>
  <c r="K26" i="2" s="1"/>
  <c r="I37" i="2"/>
  <c r="K37" i="2" s="1"/>
  <c r="K33" i="2"/>
  <c r="I15" i="2"/>
  <c r="K15" i="2" s="1"/>
  <c r="J52" i="1"/>
  <c r="L52" i="1" s="1"/>
  <c r="F51" i="1"/>
  <c r="F84" i="1"/>
  <c r="J70" i="1"/>
  <c r="F39" i="1"/>
  <c r="J9" i="1"/>
  <c r="J79" i="1"/>
  <c r="L81" i="1"/>
  <c r="L79" i="1" s="1"/>
  <c r="J46" i="1"/>
  <c r="L46" i="1" s="1"/>
  <c r="L43" i="1"/>
  <c r="N12" i="1"/>
  <c r="J13" i="1"/>
  <c r="L13" i="1" s="1"/>
  <c r="E31" i="4" l="1"/>
  <c r="E48" i="4" s="1"/>
  <c r="I31" i="4"/>
  <c r="K31" i="4" s="1"/>
  <c r="I9" i="3"/>
  <c r="E36" i="3"/>
  <c r="K65" i="3"/>
  <c r="I79" i="3"/>
  <c r="K79" i="3" s="1"/>
  <c r="E60" i="3"/>
  <c r="I48" i="3"/>
  <c r="K48" i="3" s="1"/>
  <c r="I29" i="2"/>
  <c r="K29" i="2" s="1"/>
  <c r="E31" i="2"/>
  <c r="J39" i="1"/>
  <c r="L39" i="1" s="1"/>
  <c r="L9" i="1"/>
  <c r="L70" i="1"/>
  <c r="J84" i="1"/>
  <c r="L84" i="1" s="1"/>
  <c r="J51" i="1"/>
  <c r="L51" i="1" s="1"/>
  <c r="F65" i="1"/>
  <c r="E51" i="4" l="1"/>
  <c r="I48" i="4"/>
  <c r="I60" i="3"/>
  <c r="K60" i="3" s="1"/>
  <c r="E81" i="3"/>
  <c r="I81" i="3" s="1"/>
  <c r="K81" i="3" s="1"/>
  <c r="E93" i="3"/>
  <c r="I36" i="3"/>
  <c r="K36" i="3" s="1"/>
  <c r="K9" i="3"/>
  <c r="I31" i="2"/>
  <c r="K31" i="2" s="1"/>
  <c r="O26" i="2"/>
  <c r="E49" i="2"/>
  <c r="F86" i="1"/>
  <c r="J65" i="1"/>
  <c r="L65" i="1" s="1"/>
  <c r="I51" i="4" l="1"/>
  <c r="K48" i="4"/>
  <c r="E53" i="4"/>
  <c r="M52" i="4"/>
  <c r="E52" i="2"/>
  <c r="I49" i="2"/>
  <c r="O38" i="2"/>
  <c r="O40" i="2"/>
  <c r="O36" i="2"/>
  <c r="J86" i="1"/>
  <c r="L86" i="1" s="1"/>
  <c r="F98" i="1"/>
  <c r="I53" i="4" l="1"/>
  <c r="K51" i="4"/>
  <c r="K53" i="4" s="1"/>
  <c r="I52" i="2"/>
  <c r="K49" i="2"/>
  <c r="E54" i="2"/>
  <c r="M53" i="2"/>
  <c r="I54" i="2" l="1"/>
  <c r="K54" i="2" s="1"/>
  <c r="K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Rómulo Escobar Guzmán</author>
  </authors>
  <commentList>
    <comment ref="E42" authorId="0" shapeId="0" xr:uid="{7C39301D-4B2D-4BCF-8886-0B9AB21673CD}">
      <text>
        <r>
          <rPr>
            <b/>
            <sz val="9"/>
            <color indexed="81"/>
            <rFont val="Tahoma"/>
            <family val="2"/>
          </rPr>
          <t>José Rómulo Escobar Guzmán:</t>
        </r>
        <r>
          <rPr>
            <sz val="9"/>
            <color indexed="81"/>
            <rFont val="Tahoma"/>
            <family val="2"/>
          </rPr>
          <t xml:space="preserve">
MANUAL</t>
        </r>
      </text>
    </comment>
    <comment ref="E44" authorId="0" shapeId="0" xr:uid="{5F47F6AA-817C-455C-8A99-78DFDDE11335}">
      <text>
        <r>
          <rPr>
            <b/>
            <sz val="9"/>
            <color indexed="81"/>
            <rFont val="Tahoma"/>
            <family val="2"/>
          </rPr>
          <t>José Rómulo Escobar Guzmán:</t>
        </r>
        <r>
          <rPr>
            <sz val="9"/>
            <color indexed="81"/>
            <rFont val="Tahoma"/>
            <family val="2"/>
          </rPr>
          <t xml:space="preserve">
LA DIFERENCIA</t>
        </r>
      </text>
    </comment>
  </commentList>
</comments>
</file>

<file path=xl/sharedStrings.xml><?xml version="1.0" encoding="utf-8"?>
<sst xmlns="http://schemas.openxmlformats.org/spreadsheetml/2006/main" count="225" uniqueCount="92">
  <si>
    <t>FEDECRÉDITO DE R. L. DE C.V.</t>
  </si>
  <si>
    <t>BALANCE DE SITUACIÓN COMPARATIVO AL 30 DE SEPTIEMBRE DE 2025 Y 2024</t>
  </si>
  <si>
    <t>mayo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</si>
  <si>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</si>
  <si>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</si>
  <si>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</si>
  <si>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</si>
  <si>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</si>
  <si>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</si>
  <si>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</si>
  <si>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</si>
  <si>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</si>
  <si>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</si>
  <si>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</si>
  <si>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</si>
  <si>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</si>
  <si>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</si>
  <si>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</si>
  <si>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</si>
  <si>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</si>
  <si>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</si>
  <si>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</si>
  <si>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</si>
  <si>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</si>
  <si>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</si>
  <si>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</si>
  <si>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</si>
  <si>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</si>
  <si>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</si>
  <si>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</si>
  <si>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</si>
  <si>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</si>
  <si>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</si>
  <si>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</si>
  <si>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</si>
  <si>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</si>
  <si>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</si>
  <si>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</si>
  <si>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</si>
  <si>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</si>
  <si>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</si>
  <si>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</si>
  <si>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</si>
  <si>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</si>
  <si>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</si>
  <si>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</si>
  <si>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</si>
  <si>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</si>
  <si>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</si>
  <si>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</si>
  <si>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</si>
  <si>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</si>
  <si>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</si>
  <si>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</si>
  <si>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</si>
  <si>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</si>
  <si>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</si>
  <si>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</si>
  <si>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30 DE SEPTIEMBRE DE 2025 Y 2024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</si>
  <si>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</si>
  <si>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</si>
  <si>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</si>
  <si>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</si>
  <si>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</si>
  <si>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</si>
  <si>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</si>
  <si>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</si>
  <si>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</si>
  <si>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</si>
  <si>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</si>
  <si>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</si>
  <si>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</si>
  <si>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</si>
  <si>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</si>
  <si>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</si>
  <si>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</si>
  <si>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</si>
  <si>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</si>
  <si>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</si>
  <si>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</si>
  <si>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</si>
  <si>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</si>
  <si>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</si>
  <si>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</si>
  <si>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</si>
  <si>
    <t>BALANCE DE SITUACIÓN COMPARATIVO AL 30 DE SEPTIEMBRE Y 31 DE AGOSTO DE 2025</t>
  </si>
  <si>
    <t>SEPTIEMBRE</t>
  </si>
  <si>
    <t>AGOSTO</t>
  </si>
  <si>
    <t>OPERACIONES CON PACTO DE RETROVENTA</t>
  </si>
  <si>
    <t>{</t>
  </si>
  <si>
    <t>COMPARATIVO AL 30 DE SEPTIEMBRE Y 31 DE AGOSTO DE 2025</t>
  </si>
  <si>
    <t>GASTOS DE OTRAS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</si>
</sst>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9" x14ac:knownFonts="1">
    <font>
      <sz val="10"/>
      <name val="Arial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  <font>
      <sz val="16"/>
      <color rgb="FFFF0000"/>
      <name val="Tahoma"/>
      <family val="2"/>
    </font>
    <font>
      <sz val="10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0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2" fillId="0" borderId="0" xfId="0" applyNumberFormat="1" applyFont="1"/>
    <xf numFmtId="167" fontId="1" fillId="0" borderId="0" xfId="2" applyNumberFormat="1"/>
    <xf numFmtId="165" fontId="1" fillId="0" borderId="0" xfId="2" applyNumberFormat="1"/>
    <xf numFmtId="0" fontId="10" fillId="0" borderId="4" xfId="2" applyFont="1" applyBorder="1" applyAlignment="1">
      <alignment horizontal="left" indent="2"/>
    </xf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1" fillId="0" borderId="0" xfId="2" applyNumberFormat="1" applyFont="1" applyAlignment="1">
      <alignment horizontal="right"/>
    </xf>
    <xf numFmtId="167" fontId="11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167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2" fillId="0" borderId="0" xfId="2" applyFont="1"/>
    <xf numFmtId="0" fontId="13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4" fillId="0" borderId="0" xfId="2" applyNumberFormat="1" applyFont="1" applyAlignment="1">
      <alignment horizontal="right"/>
    </xf>
    <xf numFmtId="167" fontId="14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0" fontId="17" fillId="0" borderId="9" xfId="2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0" applyNumberFormat="1" applyFont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0" fontId="1" fillId="0" borderId="0" xfId="0" applyFont="1"/>
    <xf numFmtId="174" fontId="1" fillId="0" borderId="0" xfId="0" applyNumberFormat="1" applyFont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0" applyNumberFormat="1" applyFont="1" applyBorder="1"/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75" fontId="1" fillId="0" borderId="0" xfId="1" applyNumberFormat="1" applyFont="1" applyProtection="1">
      <protection locked="0"/>
    </xf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7" fontId="2" fillId="4" borderId="0" xfId="2" applyNumberFormat="1" applyFont="1" applyFill="1"/>
    <xf numFmtId="170" fontId="7" fillId="4" borderId="0" xfId="4" applyNumberFormat="1" applyFont="1" applyFill="1" applyBorder="1" applyAlignment="1" applyProtection="1"/>
    <xf numFmtId="167" fontId="25" fillId="3" borderId="0" xfId="2" applyNumberFormat="1" applyFont="1" applyFill="1"/>
    <xf numFmtId="49" fontId="17" fillId="0" borderId="9" xfId="2" applyNumberFormat="1" applyFont="1" applyBorder="1" applyAlignment="1">
      <alignment horizontal="center"/>
    </xf>
    <xf numFmtId="164" fontId="26" fillId="0" borderId="4" xfId="6" applyNumberFormat="1" applyFont="1" applyFill="1" applyBorder="1" applyAlignment="1" applyProtection="1"/>
    <xf numFmtId="167" fontId="15" fillId="0" borderId="12" xfId="5" applyNumberFormat="1" applyFont="1" applyBorder="1"/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</cellXfs>
  <cellStyles count="8">
    <cellStyle name="Hipervínculo 2" xfId="6" xr:uid="{7E138374-C6AD-40DA-BD48-12506A8A979C}"/>
    <cellStyle name="Millares 3" xfId="3" xr:uid="{CC3453E5-A075-4786-A38E-60B742E7843F}"/>
    <cellStyle name="Moneda 2" xfId="4" xr:uid="{F916C367-D8DD-4ED1-A321-948878880AFF}"/>
    <cellStyle name="Normal" xfId="0" builtinId="0"/>
    <cellStyle name="Normal 2 3" xfId="7" xr:uid="{42E9999F-A7AB-496A-A069-DB65FBF85232}"/>
    <cellStyle name="Normal 4" xfId="2" xr:uid="{73CF88DE-7C1F-436B-B505-543CE11A52B2}"/>
    <cellStyle name="Normal_ESTARESULTAGOSTOJULIO2003" xfId="5" xr:uid="{C5A2C63D-330D-438F-B756-5C8766654EF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8865-133F-4CEA-BFC1-E94BCD92C471}">
  <sheetPr>
    <pageSetUpPr fitToPage="1"/>
  </sheetPr>
  <dimension ref="A1:Q98"/>
  <sheetViews>
    <sheetView showGridLines="0" tabSelected="1" topLeftCell="C1" zoomScale="60" zoomScaleNormal="60" zoomScaleSheetLayoutView="70" workbookViewId="0">
      <selection activeCell="O7" sqref="O7"/>
    </sheetView>
  </sheetViews>
  <sheetFormatPr baseColWidth="10" defaultRowHeight="20.399999999999999" x14ac:dyDescent="0.35"/>
  <cols>
    <col min="1" max="2" width="14.33203125" style="1" hidden="1" customWidth="1"/>
    <col min="3" max="3" width="7.44140625" style="1" customWidth="1"/>
    <col min="4" max="4" width="63" style="8" customWidth="1"/>
    <col min="5" max="5" width="1.109375" style="8" customWidth="1"/>
    <col min="6" max="6" width="19.88671875" style="8" bestFit="1" customWidth="1"/>
    <col min="7" max="7" width="1" style="8" customWidth="1"/>
    <col min="8" max="8" width="19.88671875" style="8" bestFit="1" customWidth="1"/>
    <col min="9" max="9" width="1" style="8" customWidth="1"/>
    <col min="10" max="10" width="25.88671875" style="8" bestFit="1" customWidth="1"/>
    <col min="11" max="11" width="0.6640625" style="8" customWidth="1"/>
    <col min="12" max="12" width="26.6640625" style="8" bestFit="1" customWidth="1"/>
    <col min="13" max="13" width="2" style="1" hidden="1" customWidth="1"/>
    <col min="14" max="14" width="24.109375" style="1" hidden="1" customWidth="1"/>
    <col min="15" max="15" width="16.33203125" style="2" bestFit="1" customWidth="1"/>
    <col min="16" max="16" width="20.5546875" style="1" bestFit="1" customWidth="1"/>
    <col min="17" max="17" width="14.6640625" style="1" bestFit="1" customWidth="1"/>
    <col min="18" max="18" width="11.5546875" style="1"/>
    <col min="19" max="19" width="14.6640625" style="1" customWidth="1"/>
    <col min="20" max="259" width="11.5546875" style="1"/>
    <col min="260" max="260" width="63" style="1" customWidth="1"/>
    <col min="261" max="261" width="1.109375" style="1" customWidth="1"/>
    <col min="262" max="262" width="18" style="1" bestFit="1" customWidth="1"/>
    <col min="263" max="263" width="1" style="1" customWidth="1"/>
    <col min="264" max="264" width="18.33203125" style="1" bestFit="1" customWidth="1"/>
    <col min="265" max="265" width="1" style="1" customWidth="1"/>
    <col min="266" max="266" width="23.5546875" style="1" bestFit="1" customWidth="1"/>
    <col min="267" max="267" width="0.6640625" style="1" customWidth="1"/>
    <col min="268" max="268" width="26.6640625" style="1" bestFit="1" customWidth="1"/>
    <col min="269" max="269" width="2" style="1" bestFit="1" customWidth="1"/>
    <col min="270" max="270" width="24.109375" style="1" customWidth="1"/>
    <col min="271" max="271" width="16.33203125" style="1" bestFit="1" customWidth="1"/>
    <col min="272" max="272" width="11.5546875" style="1"/>
    <col min="273" max="273" width="14.6640625" style="1" bestFit="1" customWidth="1"/>
    <col min="274" max="274" width="11.5546875" style="1"/>
    <col min="275" max="275" width="14.6640625" style="1" customWidth="1"/>
    <col min="276" max="515" width="11.5546875" style="1"/>
    <col min="516" max="516" width="63" style="1" customWidth="1"/>
    <col min="517" max="517" width="1.109375" style="1" customWidth="1"/>
    <col min="518" max="518" width="18" style="1" bestFit="1" customWidth="1"/>
    <col min="519" max="519" width="1" style="1" customWidth="1"/>
    <col min="520" max="520" width="18.33203125" style="1" bestFit="1" customWidth="1"/>
    <col min="521" max="521" width="1" style="1" customWidth="1"/>
    <col min="522" max="522" width="23.5546875" style="1" bestFit="1" customWidth="1"/>
    <col min="523" max="523" width="0.6640625" style="1" customWidth="1"/>
    <col min="524" max="524" width="26.6640625" style="1" bestFit="1" customWidth="1"/>
    <col min="525" max="525" width="2" style="1" bestFit="1" customWidth="1"/>
    <col min="526" max="526" width="24.109375" style="1" customWidth="1"/>
    <col min="527" max="527" width="16.33203125" style="1" bestFit="1" customWidth="1"/>
    <col min="528" max="528" width="11.5546875" style="1"/>
    <col min="529" max="529" width="14.6640625" style="1" bestFit="1" customWidth="1"/>
    <col min="530" max="530" width="11.5546875" style="1"/>
    <col min="531" max="531" width="14.6640625" style="1" customWidth="1"/>
    <col min="532" max="771" width="11.5546875" style="1"/>
    <col min="772" max="772" width="63" style="1" customWidth="1"/>
    <col min="773" max="773" width="1.109375" style="1" customWidth="1"/>
    <col min="774" max="774" width="18" style="1" bestFit="1" customWidth="1"/>
    <col min="775" max="775" width="1" style="1" customWidth="1"/>
    <col min="776" max="776" width="18.33203125" style="1" bestFit="1" customWidth="1"/>
    <col min="777" max="777" width="1" style="1" customWidth="1"/>
    <col min="778" max="778" width="23.5546875" style="1" bestFit="1" customWidth="1"/>
    <col min="779" max="779" width="0.6640625" style="1" customWidth="1"/>
    <col min="780" max="780" width="26.6640625" style="1" bestFit="1" customWidth="1"/>
    <col min="781" max="781" width="2" style="1" bestFit="1" customWidth="1"/>
    <col min="782" max="782" width="24.109375" style="1" customWidth="1"/>
    <col min="783" max="783" width="16.33203125" style="1" bestFit="1" customWidth="1"/>
    <col min="784" max="784" width="11.5546875" style="1"/>
    <col min="785" max="785" width="14.6640625" style="1" bestFit="1" customWidth="1"/>
    <col min="786" max="786" width="11.5546875" style="1"/>
    <col min="787" max="787" width="14.6640625" style="1" customWidth="1"/>
    <col min="788" max="1027" width="11.5546875" style="1"/>
    <col min="1028" max="1028" width="63" style="1" customWidth="1"/>
    <col min="1029" max="1029" width="1.109375" style="1" customWidth="1"/>
    <col min="1030" max="1030" width="18" style="1" bestFit="1" customWidth="1"/>
    <col min="1031" max="1031" width="1" style="1" customWidth="1"/>
    <col min="1032" max="1032" width="18.33203125" style="1" bestFit="1" customWidth="1"/>
    <col min="1033" max="1033" width="1" style="1" customWidth="1"/>
    <col min="1034" max="1034" width="23.5546875" style="1" bestFit="1" customWidth="1"/>
    <col min="1035" max="1035" width="0.6640625" style="1" customWidth="1"/>
    <col min="1036" max="1036" width="26.6640625" style="1" bestFit="1" customWidth="1"/>
    <col min="1037" max="1037" width="2" style="1" bestFit="1" customWidth="1"/>
    <col min="1038" max="1038" width="24.109375" style="1" customWidth="1"/>
    <col min="1039" max="1039" width="16.33203125" style="1" bestFit="1" customWidth="1"/>
    <col min="1040" max="1040" width="11.5546875" style="1"/>
    <col min="1041" max="1041" width="14.6640625" style="1" bestFit="1" customWidth="1"/>
    <col min="1042" max="1042" width="11.5546875" style="1"/>
    <col min="1043" max="1043" width="14.6640625" style="1" customWidth="1"/>
    <col min="1044" max="1283" width="11.5546875" style="1"/>
    <col min="1284" max="1284" width="63" style="1" customWidth="1"/>
    <col min="1285" max="1285" width="1.109375" style="1" customWidth="1"/>
    <col min="1286" max="1286" width="18" style="1" bestFit="1" customWidth="1"/>
    <col min="1287" max="1287" width="1" style="1" customWidth="1"/>
    <col min="1288" max="1288" width="18.33203125" style="1" bestFit="1" customWidth="1"/>
    <col min="1289" max="1289" width="1" style="1" customWidth="1"/>
    <col min="1290" max="1290" width="23.5546875" style="1" bestFit="1" customWidth="1"/>
    <col min="1291" max="1291" width="0.6640625" style="1" customWidth="1"/>
    <col min="1292" max="1292" width="26.6640625" style="1" bestFit="1" customWidth="1"/>
    <col min="1293" max="1293" width="2" style="1" bestFit="1" customWidth="1"/>
    <col min="1294" max="1294" width="24.109375" style="1" customWidth="1"/>
    <col min="1295" max="1295" width="16.33203125" style="1" bestFit="1" customWidth="1"/>
    <col min="1296" max="1296" width="11.5546875" style="1"/>
    <col min="1297" max="1297" width="14.6640625" style="1" bestFit="1" customWidth="1"/>
    <col min="1298" max="1298" width="11.5546875" style="1"/>
    <col min="1299" max="1299" width="14.6640625" style="1" customWidth="1"/>
    <col min="1300" max="1539" width="11.5546875" style="1"/>
    <col min="1540" max="1540" width="63" style="1" customWidth="1"/>
    <col min="1541" max="1541" width="1.109375" style="1" customWidth="1"/>
    <col min="1542" max="1542" width="18" style="1" bestFit="1" customWidth="1"/>
    <col min="1543" max="1543" width="1" style="1" customWidth="1"/>
    <col min="1544" max="1544" width="18.33203125" style="1" bestFit="1" customWidth="1"/>
    <col min="1545" max="1545" width="1" style="1" customWidth="1"/>
    <col min="1546" max="1546" width="23.5546875" style="1" bestFit="1" customWidth="1"/>
    <col min="1547" max="1547" width="0.6640625" style="1" customWidth="1"/>
    <col min="1548" max="1548" width="26.6640625" style="1" bestFit="1" customWidth="1"/>
    <col min="1549" max="1549" width="2" style="1" bestFit="1" customWidth="1"/>
    <col min="1550" max="1550" width="24.109375" style="1" customWidth="1"/>
    <col min="1551" max="1551" width="16.33203125" style="1" bestFit="1" customWidth="1"/>
    <col min="1552" max="1552" width="11.5546875" style="1"/>
    <col min="1553" max="1553" width="14.6640625" style="1" bestFit="1" customWidth="1"/>
    <col min="1554" max="1554" width="11.5546875" style="1"/>
    <col min="1555" max="1555" width="14.6640625" style="1" customWidth="1"/>
    <col min="1556" max="1795" width="11.5546875" style="1"/>
    <col min="1796" max="1796" width="63" style="1" customWidth="1"/>
    <col min="1797" max="1797" width="1.109375" style="1" customWidth="1"/>
    <col min="1798" max="1798" width="18" style="1" bestFit="1" customWidth="1"/>
    <col min="1799" max="1799" width="1" style="1" customWidth="1"/>
    <col min="1800" max="1800" width="18.33203125" style="1" bestFit="1" customWidth="1"/>
    <col min="1801" max="1801" width="1" style="1" customWidth="1"/>
    <col min="1802" max="1802" width="23.5546875" style="1" bestFit="1" customWidth="1"/>
    <col min="1803" max="1803" width="0.6640625" style="1" customWidth="1"/>
    <col min="1804" max="1804" width="26.6640625" style="1" bestFit="1" customWidth="1"/>
    <col min="1805" max="1805" width="2" style="1" bestFit="1" customWidth="1"/>
    <col min="1806" max="1806" width="24.109375" style="1" customWidth="1"/>
    <col min="1807" max="1807" width="16.33203125" style="1" bestFit="1" customWidth="1"/>
    <col min="1808" max="1808" width="11.5546875" style="1"/>
    <col min="1809" max="1809" width="14.6640625" style="1" bestFit="1" customWidth="1"/>
    <col min="1810" max="1810" width="11.5546875" style="1"/>
    <col min="1811" max="1811" width="14.6640625" style="1" customWidth="1"/>
    <col min="1812" max="2051" width="11.5546875" style="1"/>
    <col min="2052" max="2052" width="63" style="1" customWidth="1"/>
    <col min="2053" max="2053" width="1.109375" style="1" customWidth="1"/>
    <col min="2054" max="2054" width="18" style="1" bestFit="1" customWidth="1"/>
    <col min="2055" max="2055" width="1" style="1" customWidth="1"/>
    <col min="2056" max="2056" width="18.33203125" style="1" bestFit="1" customWidth="1"/>
    <col min="2057" max="2057" width="1" style="1" customWidth="1"/>
    <col min="2058" max="2058" width="23.5546875" style="1" bestFit="1" customWidth="1"/>
    <col min="2059" max="2059" width="0.6640625" style="1" customWidth="1"/>
    <col min="2060" max="2060" width="26.6640625" style="1" bestFit="1" customWidth="1"/>
    <col min="2061" max="2061" width="2" style="1" bestFit="1" customWidth="1"/>
    <col min="2062" max="2062" width="24.109375" style="1" customWidth="1"/>
    <col min="2063" max="2063" width="16.33203125" style="1" bestFit="1" customWidth="1"/>
    <col min="2064" max="2064" width="11.5546875" style="1"/>
    <col min="2065" max="2065" width="14.6640625" style="1" bestFit="1" customWidth="1"/>
    <col min="2066" max="2066" width="11.5546875" style="1"/>
    <col min="2067" max="2067" width="14.6640625" style="1" customWidth="1"/>
    <col min="2068" max="2307" width="11.5546875" style="1"/>
    <col min="2308" max="2308" width="63" style="1" customWidth="1"/>
    <col min="2309" max="2309" width="1.109375" style="1" customWidth="1"/>
    <col min="2310" max="2310" width="18" style="1" bestFit="1" customWidth="1"/>
    <col min="2311" max="2311" width="1" style="1" customWidth="1"/>
    <col min="2312" max="2312" width="18.33203125" style="1" bestFit="1" customWidth="1"/>
    <col min="2313" max="2313" width="1" style="1" customWidth="1"/>
    <col min="2314" max="2314" width="23.5546875" style="1" bestFit="1" customWidth="1"/>
    <col min="2315" max="2315" width="0.6640625" style="1" customWidth="1"/>
    <col min="2316" max="2316" width="26.6640625" style="1" bestFit="1" customWidth="1"/>
    <col min="2317" max="2317" width="2" style="1" bestFit="1" customWidth="1"/>
    <col min="2318" max="2318" width="24.109375" style="1" customWidth="1"/>
    <col min="2319" max="2319" width="16.33203125" style="1" bestFit="1" customWidth="1"/>
    <col min="2320" max="2320" width="11.5546875" style="1"/>
    <col min="2321" max="2321" width="14.6640625" style="1" bestFit="1" customWidth="1"/>
    <col min="2322" max="2322" width="11.5546875" style="1"/>
    <col min="2323" max="2323" width="14.6640625" style="1" customWidth="1"/>
    <col min="2324" max="2563" width="11.5546875" style="1"/>
    <col min="2564" max="2564" width="63" style="1" customWidth="1"/>
    <col min="2565" max="2565" width="1.109375" style="1" customWidth="1"/>
    <col min="2566" max="2566" width="18" style="1" bestFit="1" customWidth="1"/>
    <col min="2567" max="2567" width="1" style="1" customWidth="1"/>
    <col min="2568" max="2568" width="18.33203125" style="1" bestFit="1" customWidth="1"/>
    <col min="2569" max="2569" width="1" style="1" customWidth="1"/>
    <col min="2570" max="2570" width="23.5546875" style="1" bestFit="1" customWidth="1"/>
    <col min="2571" max="2571" width="0.6640625" style="1" customWidth="1"/>
    <col min="2572" max="2572" width="26.6640625" style="1" bestFit="1" customWidth="1"/>
    <col min="2573" max="2573" width="2" style="1" bestFit="1" customWidth="1"/>
    <col min="2574" max="2574" width="24.109375" style="1" customWidth="1"/>
    <col min="2575" max="2575" width="16.33203125" style="1" bestFit="1" customWidth="1"/>
    <col min="2576" max="2576" width="11.5546875" style="1"/>
    <col min="2577" max="2577" width="14.6640625" style="1" bestFit="1" customWidth="1"/>
    <col min="2578" max="2578" width="11.5546875" style="1"/>
    <col min="2579" max="2579" width="14.6640625" style="1" customWidth="1"/>
    <col min="2580" max="2819" width="11.5546875" style="1"/>
    <col min="2820" max="2820" width="63" style="1" customWidth="1"/>
    <col min="2821" max="2821" width="1.109375" style="1" customWidth="1"/>
    <col min="2822" max="2822" width="18" style="1" bestFit="1" customWidth="1"/>
    <col min="2823" max="2823" width="1" style="1" customWidth="1"/>
    <col min="2824" max="2824" width="18.33203125" style="1" bestFit="1" customWidth="1"/>
    <col min="2825" max="2825" width="1" style="1" customWidth="1"/>
    <col min="2826" max="2826" width="23.5546875" style="1" bestFit="1" customWidth="1"/>
    <col min="2827" max="2827" width="0.6640625" style="1" customWidth="1"/>
    <col min="2828" max="2828" width="26.6640625" style="1" bestFit="1" customWidth="1"/>
    <col min="2829" max="2829" width="2" style="1" bestFit="1" customWidth="1"/>
    <col min="2830" max="2830" width="24.109375" style="1" customWidth="1"/>
    <col min="2831" max="2831" width="16.33203125" style="1" bestFit="1" customWidth="1"/>
    <col min="2832" max="2832" width="11.5546875" style="1"/>
    <col min="2833" max="2833" width="14.6640625" style="1" bestFit="1" customWidth="1"/>
    <col min="2834" max="2834" width="11.5546875" style="1"/>
    <col min="2835" max="2835" width="14.6640625" style="1" customWidth="1"/>
    <col min="2836" max="3075" width="11.5546875" style="1"/>
    <col min="3076" max="3076" width="63" style="1" customWidth="1"/>
    <col min="3077" max="3077" width="1.109375" style="1" customWidth="1"/>
    <col min="3078" max="3078" width="18" style="1" bestFit="1" customWidth="1"/>
    <col min="3079" max="3079" width="1" style="1" customWidth="1"/>
    <col min="3080" max="3080" width="18.33203125" style="1" bestFit="1" customWidth="1"/>
    <col min="3081" max="3081" width="1" style="1" customWidth="1"/>
    <col min="3082" max="3082" width="23.5546875" style="1" bestFit="1" customWidth="1"/>
    <col min="3083" max="3083" width="0.6640625" style="1" customWidth="1"/>
    <col min="3084" max="3084" width="26.6640625" style="1" bestFit="1" customWidth="1"/>
    <col min="3085" max="3085" width="2" style="1" bestFit="1" customWidth="1"/>
    <col min="3086" max="3086" width="24.109375" style="1" customWidth="1"/>
    <col min="3087" max="3087" width="16.33203125" style="1" bestFit="1" customWidth="1"/>
    <col min="3088" max="3088" width="11.5546875" style="1"/>
    <col min="3089" max="3089" width="14.6640625" style="1" bestFit="1" customWidth="1"/>
    <col min="3090" max="3090" width="11.5546875" style="1"/>
    <col min="3091" max="3091" width="14.6640625" style="1" customWidth="1"/>
    <col min="3092" max="3331" width="11.5546875" style="1"/>
    <col min="3332" max="3332" width="63" style="1" customWidth="1"/>
    <col min="3333" max="3333" width="1.109375" style="1" customWidth="1"/>
    <col min="3334" max="3334" width="18" style="1" bestFit="1" customWidth="1"/>
    <col min="3335" max="3335" width="1" style="1" customWidth="1"/>
    <col min="3336" max="3336" width="18.33203125" style="1" bestFit="1" customWidth="1"/>
    <col min="3337" max="3337" width="1" style="1" customWidth="1"/>
    <col min="3338" max="3338" width="23.5546875" style="1" bestFit="1" customWidth="1"/>
    <col min="3339" max="3339" width="0.6640625" style="1" customWidth="1"/>
    <col min="3340" max="3340" width="26.6640625" style="1" bestFit="1" customWidth="1"/>
    <col min="3341" max="3341" width="2" style="1" bestFit="1" customWidth="1"/>
    <col min="3342" max="3342" width="24.109375" style="1" customWidth="1"/>
    <col min="3343" max="3343" width="16.33203125" style="1" bestFit="1" customWidth="1"/>
    <col min="3344" max="3344" width="11.5546875" style="1"/>
    <col min="3345" max="3345" width="14.6640625" style="1" bestFit="1" customWidth="1"/>
    <col min="3346" max="3346" width="11.5546875" style="1"/>
    <col min="3347" max="3347" width="14.6640625" style="1" customWidth="1"/>
    <col min="3348" max="3587" width="11.5546875" style="1"/>
    <col min="3588" max="3588" width="63" style="1" customWidth="1"/>
    <col min="3589" max="3589" width="1.109375" style="1" customWidth="1"/>
    <col min="3590" max="3590" width="18" style="1" bestFit="1" customWidth="1"/>
    <col min="3591" max="3591" width="1" style="1" customWidth="1"/>
    <col min="3592" max="3592" width="18.33203125" style="1" bestFit="1" customWidth="1"/>
    <col min="3593" max="3593" width="1" style="1" customWidth="1"/>
    <col min="3594" max="3594" width="23.5546875" style="1" bestFit="1" customWidth="1"/>
    <col min="3595" max="3595" width="0.6640625" style="1" customWidth="1"/>
    <col min="3596" max="3596" width="26.6640625" style="1" bestFit="1" customWidth="1"/>
    <col min="3597" max="3597" width="2" style="1" bestFit="1" customWidth="1"/>
    <col min="3598" max="3598" width="24.109375" style="1" customWidth="1"/>
    <col min="3599" max="3599" width="16.33203125" style="1" bestFit="1" customWidth="1"/>
    <col min="3600" max="3600" width="11.5546875" style="1"/>
    <col min="3601" max="3601" width="14.6640625" style="1" bestFit="1" customWidth="1"/>
    <col min="3602" max="3602" width="11.5546875" style="1"/>
    <col min="3603" max="3603" width="14.6640625" style="1" customWidth="1"/>
    <col min="3604" max="3843" width="11.5546875" style="1"/>
    <col min="3844" max="3844" width="63" style="1" customWidth="1"/>
    <col min="3845" max="3845" width="1.109375" style="1" customWidth="1"/>
    <col min="3846" max="3846" width="18" style="1" bestFit="1" customWidth="1"/>
    <col min="3847" max="3847" width="1" style="1" customWidth="1"/>
    <col min="3848" max="3848" width="18.33203125" style="1" bestFit="1" customWidth="1"/>
    <col min="3849" max="3849" width="1" style="1" customWidth="1"/>
    <col min="3850" max="3850" width="23.5546875" style="1" bestFit="1" customWidth="1"/>
    <col min="3851" max="3851" width="0.6640625" style="1" customWidth="1"/>
    <col min="3852" max="3852" width="26.6640625" style="1" bestFit="1" customWidth="1"/>
    <col min="3853" max="3853" width="2" style="1" bestFit="1" customWidth="1"/>
    <col min="3854" max="3854" width="24.109375" style="1" customWidth="1"/>
    <col min="3855" max="3855" width="16.33203125" style="1" bestFit="1" customWidth="1"/>
    <col min="3856" max="3856" width="11.5546875" style="1"/>
    <col min="3857" max="3857" width="14.6640625" style="1" bestFit="1" customWidth="1"/>
    <col min="3858" max="3858" width="11.5546875" style="1"/>
    <col min="3859" max="3859" width="14.6640625" style="1" customWidth="1"/>
    <col min="3860" max="4099" width="11.5546875" style="1"/>
    <col min="4100" max="4100" width="63" style="1" customWidth="1"/>
    <col min="4101" max="4101" width="1.109375" style="1" customWidth="1"/>
    <col min="4102" max="4102" width="18" style="1" bestFit="1" customWidth="1"/>
    <col min="4103" max="4103" width="1" style="1" customWidth="1"/>
    <col min="4104" max="4104" width="18.33203125" style="1" bestFit="1" customWidth="1"/>
    <col min="4105" max="4105" width="1" style="1" customWidth="1"/>
    <col min="4106" max="4106" width="23.5546875" style="1" bestFit="1" customWidth="1"/>
    <col min="4107" max="4107" width="0.6640625" style="1" customWidth="1"/>
    <col min="4108" max="4108" width="26.6640625" style="1" bestFit="1" customWidth="1"/>
    <col min="4109" max="4109" width="2" style="1" bestFit="1" customWidth="1"/>
    <col min="4110" max="4110" width="24.109375" style="1" customWidth="1"/>
    <col min="4111" max="4111" width="16.33203125" style="1" bestFit="1" customWidth="1"/>
    <col min="4112" max="4112" width="11.5546875" style="1"/>
    <col min="4113" max="4113" width="14.6640625" style="1" bestFit="1" customWidth="1"/>
    <col min="4114" max="4114" width="11.5546875" style="1"/>
    <col min="4115" max="4115" width="14.6640625" style="1" customWidth="1"/>
    <col min="4116" max="4355" width="11.5546875" style="1"/>
    <col min="4356" max="4356" width="63" style="1" customWidth="1"/>
    <col min="4357" max="4357" width="1.109375" style="1" customWidth="1"/>
    <col min="4358" max="4358" width="18" style="1" bestFit="1" customWidth="1"/>
    <col min="4359" max="4359" width="1" style="1" customWidth="1"/>
    <col min="4360" max="4360" width="18.33203125" style="1" bestFit="1" customWidth="1"/>
    <col min="4361" max="4361" width="1" style="1" customWidth="1"/>
    <col min="4362" max="4362" width="23.5546875" style="1" bestFit="1" customWidth="1"/>
    <col min="4363" max="4363" width="0.6640625" style="1" customWidth="1"/>
    <col min="4364" max="4364" width="26.6640625" style="1" bestFit="1" customWidth="1"/>
    <col min="4365" max="4365" width="2" style="1" bestFit="1" customWidth="1"/>
    <col min="4366" max="4366" width="24.109375" style="1" customWidth="1"/>
    <col min="4367" max="4367" width="16.33203125" style="1" bestFit="1" customWidth="1"/>
    <col min="4368" max="4368" width="11.5546875" style="1"/>
    <col min="4369" max="4369" width="14.6640625" style="1" bestFit="1" customWidth="1"/>
    <col min="4370" max="4370" width="11.5546875" style="1"/>
    <col min="4371" max="4371" width="14.6640625" style="1" customWidth="1"/>
    <col min="4372" max="4611" width="11.5546875" style="1"/>
    <col min="4612" max="4612" width="63" style="1" customWidth="1"/>
    <col min="4613" max="4613" width="1.109375" style="1" customWidth="1"/>
    <col min="4614" max="4614" width="18" style="1" bestFit="1" customWidth="1"/>
    <col min="4615" max="4615" width="1" style="1" customWidth="1"/>
    <col min="4616" max="4616" width="18.33203125" style="1" bestFit="1" customWidth="1"/>
    <col min="4617" max="4617" width="1" style="1" customWidth="1"/>
    <col min="4618" max="4618" width="23.5546875" style="1" bestFit="1" customWidth="1"/>
    <col min="4619" max="4619" width="0.6640625" style="1" customWidth="1"/>
    <col min="4620" max="4620" width="26.6640625" style="1" bestFit="1" customWidth="1"/>
    <col min="4621" max="4621" width="2" style="1" bestFit="1" customWidth="1"/>
    <col min="4622" max="4622" width="24.109375" style="1" customWidth="1"/>
    <col min="4623" max="4623" width="16.33203125" style="1" bestFit="1" customWidth="1"/>
    <col min="4624" max="4624" width="11.5546875" style="1"/>
    <col min="4625" max="4625" width="14.6640625" style="1" bestFit="1" customWidth="1"/>
    <col min="4626" max="4626" width="11.5546875" style="1"/>
    <col min="4627" max="4627" width="14.6640625" style="1" customWidth="1"/>
    <col min="4628" max="4867" width="11.5546875" style="1"/>
    <col min="4868" max="4868" width="63" style="1" customWidth="1"/>
    <col min="4869" max="4869" width="1.109375" style="1" customWidth="1"/>
    <col min="4870" max="4870" width="18" style="1" bestFit="1" customWidth="1"/>
    <col min="4871" max="4871" width="1" style="1" customWidth="1"/>
    <col min="4872" max="4872" width="18.33203125" style="1" bestFit="1" customWidth="1"/>
    <col min="4873" max="4873" width="1" style="1" customWidth="1"/>
    <col min="4874" max="4874" width="23.5546875" style="1" bestFit="1" customWidth="1"/>
    <col min="4875" max="4875" width="0.6640625" style="1" customWidth="1"/>
    <col min="4876" max="4876" width="26.6640625" style="1" bestFit="1" customWidth="1"/>
    <col min="4877" max="4877" width="2" style="1" bestFit="1" customWidth="1"/>
    <col min="4878" max="4878" width="24.109375" style="1" customWidth="1"/>
    <col min="4879" max="4879" width="16.33203125" style="1" bestFit="1" customWidth="1"/>
    <col min="4880" max="4880" width="11.5546875" style="1"/>
    <col min="4881" max="4881" width="14.6640625" style="1" bestFit="1" customWidth="1"/>
    <col min="4882" max="4882" width="11.5546875" style="1"/>
    <col min="4883" max="4883" width="14.6640625" style="1" customWidth="1"/>
    <col min="4884" max="5123" width="11.5546875" style="1"/>
    <col min="5124" max="5124" width="63" style="1" customWidth="1"/>
    <col min="5125" max="5125" width="1.109375" style="1" customWidth="1"/>
    <col min="5126" max="5126" width="18" style="1" bestFit="1" customWidth="1"/>
    <col min="5127" max="5127" width="1" style="1" customWidth="1"/>
    <col min="5128" max="5128" width="18.33203125" style="1" bestFit="1" customWidth="1"/>
    <col min="5129" max="5129" width="1" style="1" customWidth="1"/>
    <col min="5130" max="5130" width="23.5546875" style="1" bestFit="1" customWidth="1"/>
    <col min="5131" max="5131" width="0.6640625" style="1" customWidth="1"/>
    <col min="5132" max="5132" width="26.6640625" style="1" bestFit="1" customWidth="1"/>
    <col min="5133" max="5133" width="2" style="1" bestFit="1" customWidth="1"/>
    <col min="5134" max="5134" width="24.109375" style="1" customWidth="1"/>
    <col min="5135" max="5135" width="16.33203125" style="1" bestFit="1" customWidth="1"/>
    <col min="5136" max="5136" width="11.5546875" style="1"/>
    <col min="5137" max="5137" width="14.6640625" style="1" bestFit="1" customWidth="1"/>
    <col min="5138" max="5138" width="11.5546875" style="1"/>
    <col min="5139" max="5139" width="14.6640625" style="1" customWidth="1"/>
    <col min="5140" max="5379" width="11.5546875" style="1"/>
    <col min="5380" max="5380" width="63" style="1" customWidth="1"/>
    <col min="5381" max="5381" width="1.109375" style="1" customWidth="1"/>
    <col min="5382" max="5382" width="18" style="1" bestFit="1" customWidth="1"/>
    <col min="5383" max="5383" width="1" style="1" customWidth="1"/>
    <col min="5384" max="5384" width="18.33203125" style="1" bestFit="1" customWidth="1"/>
    <col min="5385" max="5385" width="1" style="1" customWidth="1"/>
    <col min="5386" max="5386" width="23.5546875" style="1" bestFit="1" customWidth="1"/>
    <col min="5387" max="5387" width="0.6640625" style="1" customWidth="1"/>
    <col min="5388" max="5388" width="26.6640625" style="1" bestFit="1" customWidth="1"/>
    <col min="5389" max="5389" width="2" style="1" bestFit="1" customWidth="1"/>
    <col min="5390" max="5390" width="24.109375" style="1" customWidth="1"/>
    <col min="5391" max="5391" width="16.33203125" style="1" bestFit="1" customWidth="1"/>
    <col min="5392" max="5392" width="11.5546875" style="1"/>
    <col min="5393" max="5393" width="14.6640625" style="1" bestFit="1" customWidth="1"/>
    <col min="5394" max="5394" width="11.5546875" style="1"/>
    <col min="5395" max="5395" width="14.6640625" style="1" customWidth="1"/>
    <col min="5396" max="5635" width="11.5546875" style="1"/>
    <col min="5636" max="5636" width="63" style="1" customWidth="1"/>
    <col min="5637" max="5637" width="1.109375" style="1" customWidth="1"/>
    <col min="5638" max="5638" width="18" style="1" bestFit="1" customWidth="1"/>
    <col min="5639" max="5639" width="1" style="1" customWidth="1"/>
    <col min="5640" max="5640" width="18.33203125" style="1" bestFit="1" customWidth="1"/>
    <col min="5641" max="5641" width="1" style="1" customWidth="1"/>
    <col min="5642" max="5642" width="23.5546875" style="1" bestFit="1" customWidth="1"/>
    <col min="5643" max="5643" width="0.6640625" style="1" customWidth="1"/>
    <col min="5644" max="5644" width="26.6640625" style="1" bestFit="1" customWidth="1"/>
    <col min="5645" max="5645" width="2" style="1" bestFit="1" customWidth="1"/>
    <col min="5646" max="5646" width="24.109375" style="1" customWidth="1"/>
    <col min="5647" max="5647" width="16.33203125" style="1" bestFit="1" customWidth="1"/>
    <col min="5648" max="5648" width="11.5546875" style="1"/>
    <col min="5649" max="5649" width="14.6640625" style="1" bestFit="1" customWidth="1"/>
    <col min="5650" max="5650" width="11.5546875" style="1"/>
    <col min="5651" max="5651" width="14.6640625" style="1" customWidth="1"/>
    <col min="5652" max="5891" width="11.5546875" style="1"/>
    <col min="5892" max="5892" width="63" style="1" customWidth="1"/>
    <col min="5893" max="5893" width="1.109375" style="1" customWidth="1"/>
    <col min="5894" max="5894" width="18" style="1" bestFit="1" customWidth="1"/>
    <col min="5895" max="5895" width="1" style="1" customWidth="1"/>
    <col min="5896" max="5896" width="18.33203125" style="1" bestFit="1" customWidth="1"/>
    <col min="5897" max="5897" width="1" style="1" customWidth="1"/>
    <col min="5898" max="5898" width="23.5546875" style="1" bestFit="1" customWidth="1"/>
    <col min="5899" max="5899" width="0.6640625" style="1" customWidth="1"/>
    <col min="5900" max="5900" width="26.6640625" style="1" bestFit="1" customWidth="1"/>
    <col min="5901" max="5901" width="2" style="1" bestFit="1" customWidth="1"/>
    <col min="5902" max="5902" width="24.109375" style="1" customWidth="1"/>
    <col min="5903" max="5903" width="16.33203125" style="1" bestFit="1" customWidth="1"/>
    <col min="5904" max="5904" width="11.5546875" style="1"/>
    <col min="5905" max="5905" width="14.6640625" style="1" bestFit="1" customWidth="1"/>
    <col min="5906" max="5906" width="11.5546875" style="1"/>
    <col min="5907" max="5907" width="14.6640625" style="1" customWidth="1"/>
    <col min="5908" max="6147" width="11.5546875" style="1"/>
    <col min="6148" max="6148" width="63" style="1" customWidth="1"/>
    <col min="6149" max="6149" width="1.109375" style="1" customWidth="1"/>
    <col min="6150" max="6150" width="18" style="1" bestFit="1" customWidth="1"/>
    <col min="6151" max="6151" width="1" style="1" customWidth="1"/>
    <col min="6152" max="6152" width="18.33203125" style="1" bestFit="1" customWidth="1"/>
    <col min="6153" max="6153" width="1" style="1" customWidth="1"/>
    <col min="6154" max="6154" width="23.5546875" style="1" bestFit="1" customWidth="1"/>
    <col min="6155" max="6155" width="0.6640625" style="1" customWidth="1"/>
    <col min="6156" max="6156" width="26.6640625" style="1" bestFit="1" customWidth="1"/>
    <col min="6157" max="6157" width="2" style="1" bestFit="1" customWidth="1"/>
    <col min="6158" max="6158" width="24.109375" style="1" customWidth="1"/>
    <col min="6159" max="6159" width="16.33203125" style="1" bestFit="1" customWidth="1"/>
    <col min="6160" max="6160" width="11.5546875" style="1"/>
    <col min="6161" max="6161" width="14.6640625" style="1" bestFit="1" customWidth="1"/>
    <col min="6162" max="6162" width="11.5546875" style="1"/>
    <col min="6163" max="6163" width="14.6640625" style="1" customWidth="1"/>
    <col min="6164" max="6403" width="11.5546875" style="1"/>
    <col min="6404" max="6404" width="63" style="1" customWidth="1"/>
    <col min="6405" max="6405" width="1.109375" style="1" customWidth="1"/>
    <col min="6406" max="6406" width="18" style="1" bestFit="1" customWidth="1"/>
    <col min="6407" max="6407" width="1" style="1" customWidth="1"/>
    <col min="6408" max="6408" width="18.33203125" style="1" bestFit="1" customWidth="1"/>
    <col min="6409" max="6409" width="1" style="1" customWidth="1"/>
    <col min="6410" max="6410" width="23.5546875" style="1" bestFit="1" customWidth="1"/>
    <col min="6411" max="6411" width="0.6640625" style="1" customWidth="1"/>
    <col min="6412" max="6412" width="26.6640625" style="1" bestFit="1" customWidth="1"/>
    <col min="6413" max="6413" width="2" style="1" bestFit="1" customWidth="1"/>
    <col min="6414" max="6414" width="24.109375" style="1" customWidth="1"/>
    <col min="6415" max="6415" width="16.33203125" style="1" bestFit="1" customWidth="1"/>
    <col min="6416" max="6416" width="11.5546875" style="1"/>
    <col min="6417" max="6417" width="14.6640625" style="1" bestFit="1" customWidth="1"/>
    <col min="6418" max="6418" width="11.5546875" style="1"/>
    <col min="6419" max="6419" width="14.6640625" style="1" customWidth="1"/>
    <col min="6420" max="6659" width="11.5546875" style="1"/>
    <col min="6660" max="6660" width="63" style="1" customWidth="1"/>
    <col min="6661" max="6661" width="1.109375" style="1" customWidth="1"/>
    <col min="6662" max="6662" width="18" style="1" bestFit="1" customWidth="1"/>
    <col min="6663" max="6663" width="1" style="1" customWidth="1"/>
    <col min="6664" max="6664" width="18.33203125" style="1" bestFit="1" customWidth="1"/>
    <col min="6665" max="6665" width="1" style="1" customWidth="1"/>
    <col min="6666" max="6666" width="23.5546875" style="1" bestFit="1" customWidth="1"/>
    <col min="6667" max="6667" width="0.6640625" style="1" customWidth="1"/>
    <col min="6668" max="6668" width="26.6640625" style="1" bestFit="1" customWidth="1"/>
    <col min="6669" max="6669" width="2" style="1" bestFit="1" customWidth="1"/>
    <col min="6670" max="6670" width="24.109375" style="1" customWidth="1"/>
    <col min="6671" max="6671" width="16.33203125" style="1" bestFit="1" customWidth="1"/>
    <col min="6672" max="6672" width="11.5546875" style="1"/>
    <col min="6673" max="6673" width="14.6640625" style="1" bestFit="1" customWidth="1"/>
    <col min="6674" max="6674" width="11.5546875" style="1"/>
    <col min="6675" max="6675" width="14.6640625" style="1" customWidth="1"/>
    <col min="6676" max="6915" width="11.5546875" style="1"/>
    <col min="6916" max="6916" width="63" style="1" customWidth="1"/>
    <col min="6917" max="6917" width="1.109375" style="1" customWidth="1"/>
    <col min="6918" max="6918" width="18" style="1" bestFit="1" customWidth="1"/>
    <col min="6919" max="6919" width="1" style="1" customWidth="1"/>
    <col min="6920" max="6920" width="18.33203125" style="1" bestFit="1" customWidth="1"/>
    <col min="6921" max="6921" width="1" style="1" customWidth="1"/>
    <col min="6922" max="6922" width="23.5546875" style="1" bestFit="1" customWidth="1"/>
    <col min="6923" max="6923" width="0.6640625" style="1" customWidth="1"/>
    <col min="6924" max="6924" width="26.6640625" style="1" bestFit="1" customWidth="1"/>
    <col min="6925" max="6925" width="2" style="1" bestFit="1" customWidth="1"/>
    <col min="6926" max="6926" width="24.109375" style="1" customWidth="1"/>
    <col min="6927" max="6927" width="16.33203125" style="1" bestFit="1" customWidth="1"/>
    <col min="6928" max="6928" width="11.5546875" style="1"/>
    <col min="6929" max="6929" width="14.6640625" style="1" bestFit="1" customWidth="1"/>
    <col min="6930" max="6930" width="11.5546875" style="1"/>
    <col min="6931" max="6931" width="14.6640625" style="1" customWidth="1"/>
    <col min="6932" max="7171" width="11.5546875" style="1"/>
    <col min="7172" max="7172" width="63" style="1" customWidth="1"/>
    <col min="7173" max="7173" width="1.109375" style="1" customWidth="1"/>
    <col min="7174" max="7174" width="18" style="1" bestFit="1" customWidth="1"/>
    <col min="7175" max="7175" width="1" style="1" customWidth="1"/>
    <col min="7176" max="7176" width="18.33203125" style="1" bestFit="1" customWidth="1"/>
    <col min="7177" max="7177" width="1" style="1" customWidth="1"/>
    <col min="7178" max="7178" width="23.5546875" style="1" bestFit="1" customWidth="1"/>
    <col min="7179" max="7179" width="0.6640625" style="1" customWidth="1"/>
    <col min="7180" max="7180" width="26.6640625" style="1" bestFit="1" customWidth="1"/>
    <col min="7181" max="7181" width="2" style="1" bestFit="1" customWidth="1"/>
    <col min="7182" max="7182" width="24.109375" style="1" customWidth="1"/>
    <col min="7183" max="7183" width="16.33203125" style="1" bestFit="1" customWidth="1"/>
    <col min="7184" max="7184" width="11.5546875" style="1"/>
    <col min="7185" max="7185" width="14.6640625" style="1" bestFit="1" customWidth="1"/>
    <col min="7186" max="7186" width="11.5546875" style="1"/>
    <col min="7187" max="7187" width="14.6640625" style="1" customWidth="1"/>
    <col min="7188" max="7427" width="11.5546875" style="1"/>
    <col min="7428" max="7428" width="63" style="1" customWidth="1"/>
    <col min="7429" max="7429" width="1.109375" style="1" customWidth="1"/>
    <col min="7430" max="7430" width="18" style="1" bestFit="1" customWidth="1"/>
    <col min="7431" max="7431" width="1" style="1" customWidth="1"/>
    <col min="7432" max="7432" width="18.33203125" style="1" bestFit="1" customWidth="1"/>
    <col min="7433" max="7433" width="1" style="1" customWidth="1"/>
    <col min="7434" max="7434" width="23.5546875" style="1" bestFit="1" customWidth="1"/>
    <col min="7435" max="7435" width="0.6640625" style="1" customWidth="1"/>
    <col min="7436" max="7436" width="26.6640625" style="1" bestFit="1" customWidth="1"/>
    <col min="7437" max="7437" width="2" style="1" bestFit="1" customWidth="1"/>
    <col min="7438" max="7438" width="24.109375" style="1" customWidth="1"/>
    <col min="7439" max="7439" width="16.33203125" style="1" bestFit="1" customWidth="1"/>
    <col min="7440" max="7440" width="11.5546875" style="1"/>
    <col min="7441" max="7441" width="14.6640625" style="1" bestFit="1" customWidth="1"/>
    <col min="7442" max="7442" width="11.5546875" style="1"/>
    <col min="7443" max="7443" width="14.6640625" style="1" customWidth="1"/>
    <col min="7444" max="7683" width="11.5546875" style="1"/>
    <col min="7684" max="7684" width="63" style="1" customWidth="1"/>
    <col min="7685" max="7685" width="1.109375" style="1" customWidth="1"/>
    <col min="7686" max="7686" width="18" style="1" bestFit="1" customWidth="1"/>
    <col min="7687" max="7687" width="1" style="1" customWidth="1"/>
    <col min="7688" max="7688" width="18.33203125" style="1" bestFit="1" customWidth="1"/>
    <col min="7689" max="7689" width="1" style="1" customWidth="1"/>
    <col min="7690" max="7690" width="23.5546875" style="1" bestFit="1" customWidth="1"/>
    <col min="7691" max="7691" width="0.6640625" style="1" customWidth="1"/>
    <col min="7692" max="7692" width="26.6640625" style="1" bestFit="1" customWidth="1"/>
    <col min="7693" max="7693" width="2" style="1" bestFit="1" customWidth="1"/>
    <col min="7694" max="7694" width="24.109375" style="1" customWidth="1"/>
    <col min="7695" max="7695" width="16.33203125" style="1" bestFit="1" customWidth="1"/>
    <col min="7696" max="7696" width="11.5546875" style="1"/>
    <col min="7697" max="7697" width="14.6640625" style="1" bestFit="1" customWidth="1"/>
    <col min="7698" max="7698" width="11.5546875" style="1"/>
    <col min="7699" max="7699" width="14.6640625" style="1" customWidth="1"/>
    <col min="7700" max="7939" width="11.5546875" style="1"/>
    <col min="7940" max="7940" width="63" style="1" customWidth="1"/>
    <col min="7941" max="7941" width="1.109375" style="1" customWidth="1"/>
    <col min="7942" max="7942" width="18" style="1" bestFit="1" customWidth="1"/>
    <col min="7943" max="7943" width="1" style="1" customWidth="1"/>
    <col min="7944" max="7944" width="18.33203125" style="1" bestFit="1" customWidth="1"/>
    <col min="7945" max="7945" width="1" style="1" customWidth="1"/>
    <col min="7946" max="7946" width="23.5546875" style="1" bestFit="1" customWidth="1"/>
    <col min="7947" max="7947" width="0.6640625" style="1" customWidth="1"/>
    <col min="7948" max="7948" width="26.6640625" style="1" bestFit="1" customWidth="1"/>
    <col min="7949" max="7949" width="2" style="1" bestFit="1" customWidth="1"/>
    <col min="7950" max="7950" width="24.109375" style="1" customWidth="1"/>
    <col min="7951" max="7951" width="16.33203125" style="1" bestFit="1" customWidth="1"/>
    <col min="7952" max="7952" width="11.5546875" style="1"/>
    <col min="7953" max="7953" width="14.6640625" style="1" bestFit="1" customWidth="1"/>
    <col min="7954" max="7954" width="11.5546875" style="1"/>
    <col min="7955" max="7955" width="14.6640625" style="1" customWidth="1"/>
    <col min="7956" max="8195" width="11.5546875" style="1"/>
    <col min="8196" max="8196" width="63" style="1" customWidth="1"/>
    <col min="8197" max="8197" width="1.109375" style="1" customWidth="1"/>
    <col min="8198" max="8198" width="18" style="1" bestFit="1" customWidth="1"/>
    <col min="8199" max="8199" width="1" style="1" customWidth="1"/>
    <col min="8200" max="8200" width="18.33203125" style="1" bestFit="1" customWidth="1"/>
    <col min="8201" max="8201" width="1" style="1" customWidth="1"/>
    <col min="8202" max="8202" width="23.5546875" style="1" bestFit="1" customWidth="1"/>
    <col min="8203" max="8203" width="0.6640625" style="1" customWidth="1"/>
    <col min="8204" max="8204" width="26.6640625" style="1" bestFit="1" customWidth="1"/>
    <col min="8205" max="8205" width="2" style="1" bestFit="1" customWidth="1"/>
    <col min="8206" max="8206" width="24.109375" style="1" customWidth="1"/>
    <col min="8207" max="8207" width="16.33203125" style="1" bestFit="1" customWidth="1"/>
    <col min="8208" max="8208" width="11.5546875" style="1"/>
    <col min="8209" max="8209" width="14.6640625" style="1" bestFit="1" customWidth="1"/>
    <col min="8210" max="8210" width="11.5546875" style="1"/>
    <col min="8211" max="8211" width="14.6640625" style="1" customWidth="1"/>
    <col min="8212" max="8451" width="11.5546875" style="1"/>
    <col min="8452" max="8452" width="63" style="1" customWidth="1"/>
    <col min="8453" max="8453" width="1.109375" style="1" customWidth="1"/>
    <col min="8454" max="8454" width="18" style="1" bestFit="1" customWidth="1"/>
    <col min="8455" max="8455" width="1" style="1" customWidth="1"/>
    <col min="8456" max="8456" width="18.33203125" style="1" bestFit="1" customWidth="1"/>
    <col min="8457" max="8457" width="1" style="1" customWidth="1"/>
    <col min="8458" max="8458" width="23.5546875" style="1" bestFit="1" customWidth="1"/>
    <col min="8459" max="8459" width="0.6640625" style="1" customWidth="1"/>
    <col min="8460" max="8460" width="26.6640625" style="1" bestFit="1" customWidth="1"/>
    <col min="8461" max="8461" width="2" style="1" bestFit="1" customWidth="1"/>
    <col min="8462" max="8462" width="24.109375" style="1" customWidth="1"/>
    <col min="8463" max="8463" width="16.33203125" style="1" bestFit="1" customWidth="1"/>
    <col min="8464" max="8464" width="11.5546875" style="1"/>
    <col min="8465" max="8465" width="14.6640625" style="1" bestFit="1" customWidth="1"/>
    <col min="8466" max="8466" width="11.5546875" style="1"/>
    <col min="8467" max="8467" width="14.6640625" style="1" customWidth="1"/>
    <col min="8468" max="8707" width="11.5546875" style="1"/>
    <col min="8708" max="8708" width="63" style="1" customWidth="1"/>
    <col min="8709" max="8709" width="1.109375" style="1" customWidth="1"/>
    <col min="8710" max="8710" width="18" style="1" bestFit="1" customWidth="1"/>
    <col min="8711" max="8711" width="1" style="1" customWidth="1"/>
    <col min="8712" max="8712" width="18.33203125" style="1" bestFit="1" customWidth="1"/>
    <col min="8713" max="8713" width="1" style="1" customWidth="1"/>
    <col min="8714" max="8714" width="23.5546875" style="1" bestFit="1" customWidth="1"/>
    <col min="8715" max="8715" width="0.6640625" style="1" customWidth="1"/>
    <col min="8716" max="8716" width="26.6640625" style="1" bestFit="1" customWidth="1"/>
    <col min="8717" max="8717" width="2" style="1" bestFit="1" customWidth="1"/>
    <col min="8718" max="8718" width="24.109375" style="1" customWidth="1"/>
    <col min="8719" max="8719" width="16.33203125" style="1" bestFit="1" customWidth="1"/>
    <col min="8720" max="8720" width="11.5546875" style="1"/>
    <col min="8721" max="8721" width="14.6640625" style="1" bestFit="1" customWidth="1"/>
    <col min="8722" max="8722" width="11.5546875" style="1"/>
    <col min="8723" max="8723" width="14.6640625" style="1" customWidth="1"/>
    <col min="8724" max="8963" width="11.5546875" style="1"/>
    <col min="8964" max="8964" width="63" style="1" customWidth="1"/>
    <col min="8965" max="8965" width="1.109375" style="1" customWidth="1"/>
    <col min="8966" max="8966" width="18" style="1" bestFit="1" customWidth="1"/>
    <col min="8967" max="8967" width="1" style="1" customWidth="1"/>
    <col min="8968" max="8968" width="18.33203125" style="1" bestFit="1" customWidth="1"/>
    <col min="8969" max="8969" width="1" style="1" customWidth="1"/>
    <col min="8970" max="8970" width="23.5546875" style="1" bestFit="1" customWidth="1"/>
    <col min="8971" max="8971" width="0.6640625" style="1" customWidth="1"/>
    <col min="8972" max="8972" width="26.6640625" style="1" bestFit="1" customWidth="1"/>
    <col min="8973" max="8973" width="2" style="1" bestFit="1" customWidth="1"/>
    <col min="8974" max="8974" width="24.109375" style="1" customWidth="1"/>
    <col min="8975" max="8975" width="16.33203125" style="1" bestFit="1" customWidth="1"/>
    <col min="8976" max="8976" width="11.5546875" style="1"/>
    <col min="8977" max="8977" width="14.6640625" style="1" bestFit="1" customWidth="1"/>
    <col min="8978" max="8978" width="11.5546875" style="1"/>
    <col min="8979" max="8979" width="14.6640625" style="1" customWidth="1"/>
    <col min="8980" max="9219" width="11.5546875" style="1"/>
    <col min="9220" max="9220" width="63" style="1" customWidth="1"/>
    <col min="9221" max="9221" width="1.109375" style="1" customWidth="1"/>
    <col min="9222" max="9222" width="18" style="1" bestFit="1" customWidth="1"/>
    <col min="9223" max="9223" width="1" style="1" customWidth="1"/>
    <col min="9224" max="9224" width="18.33203125" style="1" bestFit="1" customWidth="1"/>
    <col min="9225" max="9225" width="1" style="1" customWidth="1"/>
    <col min="9226" max="9226" width="23.5546875" style="1" bestFit="1" customWidth="1"/>
    <col min="9227" max="9227" width="0.6640625" style="1" customWidth="1"/>
    <col min="9228" max="9228" width="26.6640625" style="1" bestFit="1" customWidth="1"/>
    <col min="9229" max="9229" width="2" style="1" bestFit="1" customWidth="1"/>
    <col min="9230" max="9230" width="24.109375" style="1" customWidth="1"/>
    <col min="9231" max="9231" width="16.33203125" style="1" bestFit="1" customWidth="1"/>
    <col min="9232" max="9232" width="11.5546875" style="1"/>
    <col min="9233" max="9233" width="14.6640625" style="1" bestFit="1" customWidth="1"/>
    <col min="9234" max="9234" width="11.5546875" style="1"/>
    <col min="9235" max="9235" width="14.6640625" style="1" customWidth="1"/>
    <col min="9236" max="9475" width="11.5546875" style="1"/>
    <col min="9476" max="9476" width="63" style="1" customWidth="1"/>
    <col min="9477" max="9477" width="1.109375" style="1" customWidth="1"/>
    <col min="9478" max="9478" width="18" style="1" bestFit="1" customWidth="1"/>
    <col min="9479" max="9479" width="1" style="1" customWidth="1"/>
    <col min="9480" max="9480" width="18.33203125" style="1" bestFit="1" customWidth="1"/>
    <col min="9481" max="9481" width="1" style="1" customWidth="1"/>
    <col min="9482" max="9482" width="23.5546875" style="1" bestFit="1" customWidth="1"/>
    <col min="9483" max="9483" width="0.6640625" style="1" customWidth="1"/>
    <col min="9484" max="9484" width="26.6640625" style="1" bestFit="1" customWidth="1"/>
    <col min="9485" max="9485" width="2" style="1" bestFit="1" customWidth="1"/>
    <col min="9486" max="9486" width="24.109375" style="1" customWidth="1"/>
    <col min="9487" max="9487" width="16.33203125" style="1" bestFit="1" customWidth="1"/>
    <col min="9488" max="9488" width="11.5546875" style="1"/>
    <col min="9489" max="9489" width="14.6640625" style="1" bestFit="1" customWidth="1"/>
    <col min="9490" max="9490" width="11.5546875" style="1"/>
    <col min="9491" max="9491" width="14.6640625" style="1" customWidth="1"/>
    <col min="9492" max="9731" width="11.5546875" style="1"/>
    <col min="9732" max="9732" width="63" style="1" customWidth="1"/>
    <col min="9733" max="9733" width="1.109375" style="1" customWidth="1"/>
    <col min="9734" max="9734" width="18" style="1" bestFit="1" customWidth="1"/>
    <col min="9735" max="9735" width="1" style="1" customWidth="1"/>
    <col min="9736" max="9736" width="18.33203125" style="1" bestFit="1" customWidth="1"/>
    <col min="9737" max="9737" width="1" style="1" customWidth="1"/>
    <col min="9738" max="9738" width="23.5546875" style="1" bestFit="1" customWidth="1"/>
    <col min="9739" max="9739" width="0.6640625" style="1" customWidth="1"/>
    <col min="9740" max="9740" width="26.6640625" style="1" bestFit="1" customWidth="1"/>
    <col min="9741" max="9741" width="2" style="1" bestFit="1" customWidth="1"/>
    <col min="9742" max="9742" width="24.109375" style="1" customWidth="1"/>
    <col min="9743" max="9743" width="16.33203125" style="1" bestFit="1" customWidth="1"/>
    <col min="9744" max="9744" width="11.5546875" style="1"/>
    <col min="9745" max="9745" width="14.6640625" style="1" bestFit="1" customWidth="1"/>
    <col min="9746" max="9746" width="11.5546875" style="1"/>
    <col min="9747" max="9747" width="14.6640625" style="1" customWidth="1"/>
    <col min="9748" max="9987" width="11.5546875" style="1"/>
    <col min="9988" max="9988" width="63" style="1" customWidth="1"/>
    <col min="9989" max="9989" width="1.109375" style="1" customWidth="1"/>
    <col min="9990" max="9990" width="18" style="1" bestFit="1" customWidth="1"/>
    <col min="9991" max="9991" width="1" style="1" customWidth="1"/>
    <col min="9992" max="9992" width="18.33203125" style="1" bestFit="1" customWidth="1"/>
    <col min="9993" max="9993" width="1" style="1" customWidth="1"/>
    <col min="9994" max="9994" width="23.5546875" style="1" bestFit="1" customWidth="1"/>
    <col min="9995" max="9995" width="0.6640625" style="1" customWidth="1"/>
    <col min="9996" max="9996" width="26.6640625" style="1" bestFit="1" customWidth="1"/>
    <col min="9997" max="9997" width="2" style="1" bestFit="1" customWidth="1"/>
    <col min="9998" max="9998" width="24.109375" style="1" customWidth="1"/>
    <col min="9999" max="9999" width="16.33203125" style="1" bestFit="1" customWidth="1"/>
    <col min="10000" max="10000" width="11.5546875" style="1"/>
    <col min="10001" max="10001" width="14.6640625" style="1" bestFit="1" customWidth="1"/>
    <col min="10002" max="10002" width="11.5546875" style="1"/>
    <col min="10003" max="10003" width="14.6640625" style="1" customWidth="1"/>
    <col min="10004" max="10243" width="11.5546875" style="1"/>
    <col min="10244" max="10244" width="63" style="1" customWidth="1"/>
    <col min="10245" max="10245" width="1.109375" style="1" customWidth="1"/>
    <col min="10246" max="10246" width="18" style="1" bestFit="1" customWidth="1"/>
    <col min="10247" max="10247" width="1" style="1" customWidth="1"/>
    <col min="10248" max="10248" width="18.33203125" style="1" bestFit="1" customWidth="1"/>
    <col min="10249" max="10249" width="1" style="1" customWidth="1"/>
    <col min="10250" max="10250" width="23.5546875" style="1" bestFit="1" customWidth="1"/>
    <col min="10251" max="10251" width="0.6640625" style="1" customWidth="1"/>
    <col min="10252" max="10252" width="26.6640625" style="1" bestFit="1" customWidth="1"/>
    <col min="10253" max="10253" width="2" style="1" bestFit="1" customWidth="1"/>
    <col min="10254" max="10254" width="24.109375" style="1" customWidth="1"/>
    <col min="10255" max="10255" width="16.33203125" style="1" bestFit="1" customWidth="1"/>
    <col min="10256" max="10256" width="11.5546875" style="1"/>
    <col min="10257" max="10257" width="14.6640625" style="1" bestFit="1" customWidth="1"/>
    <col min="10258" max="10258" width="11.5546875" style="1"/>
    <col min="10259" max="10259" width="14.6640625" style="1" customWidth="1"/>
    <col min="10260" max="10499" width="11.5546875" style="1"/>
    <col min="10500" max="10500" width="63" style="1" customWidth="1"/>
    <col min="10501" max="10501" width="1.109375" style="1" customWidth="1"/>
    <col min="10502" max="10502" width="18" style="1" bestFit="1" customWidth="1"/>
    <col min="10503" max="10503" width="1" style="1" customWidth="1"/>
    <col min="10504" max="10504" width="18.33203125" style="1" bestFit="1" customWidth="1"/>
    <col min="10505" max="10505" width="1" style="1" customWidth="1"/>
    <col min="10506" max="10506" width="23.5546875" style="1" bestFit="1" customWidth="1"/>
    <col min="10507" max="10507" width="0.6640625" style="1" customWidth="1"/>
    <col min="10508" max="10508" width="26.6640625" style="1" bestFit="1" customWidth="1"/>
    <col min="10509" max="10509" width="2" style="1" bestFit="1" customWidth="1"/>
    <col min="10510" max="10510" width="24.109375" style="1" customWidth="1"/>
    <col min="10511" max="10511" width="16.33203125" style="1" bestFit="1" customWidth="1"/>
    <col min="10512" max="10512" width="11.5546875" style="1"/>
    <col min="10513" max="10513" width="14.6640625" style="1" bestFit="1" customWidth="1"/>
    <col min="10514" max="10514" width="11.5546875" style="1"/>
    <col min="10515" max="10515" width="14.6640625" style="1" customWidth="1"/>
    <col min="10516" max="10755" width="11.5546875" style="1"/>
    <col min="10756" max="10756" width="63" style="1" customWidth="1"/>
    <col min="10757" max="10757" width="1.109375" style="1" customWidth="1"/>
    <col min="10758" max="10758" width="18" style="1" bestFit="1" customWidth="1"/>
    <col min="10759" max="10759" width="1" style="1" customWidth="1"/>
    <col min="10760" max="10760" width="18.33203125" style="1" bestFit="1" customWidth="1"/>
    <col min="10761" max="10761" width="1" style="1" customWidth="1"/>
    <col min="10762" max="10762" width="23.5546875" style="1" bestFit="1" customWidth="1"/>
    <col min="10763" max="10763" width="0.6640625" style="1" customWidth="1"/>
    <col min="10764" max="10764" width="26.6640625" style="1" bestFit="1" customWidth="1"/>
    <col min="10765" max="10765" width="2" style="1" bestFit="1" customWidth="1"/>
    <col min="10766" max="10766" width="24.109375" style="1" customWidth="1"/>
    <col min="10767" max="10767" width="16.33203125" style="1" bestFit="1" customWidth="1"/>
    <col min="10768" max="10768" width="11.5546875" style="1"/>
    <col min="10769" max="10769" width="14.6640625" style="1" bestFit="1" customWidth="1"/>
    <col min="10770" max="10770" width="11.5546875" style="1"/>
    <col min="10771" max="10771" width="14.6640625" style="1" customWidth="1"/>
    <col min="10772" max="11011" width="11.5546875" style="1"/>
    <col min="11012" max="11012" width="63" style="1" customWidth="1"/>
    <col min="11013" max="11013" width="1.109375" style="1" customWidth="1"/>
    <col min="11014" max="11014" width="18" style="1" bestFit="1" customWidth="1"/>
    <col min="11015" max="11015" width="1" style="1" customWidth="1"/>
    <col min="11016" max="11016" width="18.33203125" style="1" bestFit="1" customWidth="1"/>
    <col min="11017" max="11017" width="1" style="1" customWidth="1"/>
    <col min="11018" max="11018" width="23.5546875" style="1" bestFit="1" customWidth="1"/>
    <col min="11019" max="11019" width="0.6640625" style="1" customWidth="1"/>
    <col min="11020" max="11020" width="26.6640625" style="1" bestFit="1" customWidth="1"/>
    <col min="11021" max="11021" width="2" style="1" bestFit="1" customWidth="1"/>
    <col min="11022" max="11022" width="24.109375" style="1" customWidth="1"/>
    <col min="11023" max="11023" width="16.33203125" style="1" bestFit="1" customWidth="1"/>
    <col min="11024" max="11024" width="11.5546875" style="1"/>
    <col min="11025" max="11025" width="14.6640625" style="1" bestFit="1" customWidth="1"/>
    <col min="11026" max="11026" width="11.5546875" style="1"/>
    <col min="11027" max="11027" width="14.6640625" style="1" customWidth="1"/>
    <col min="11028" max="11267" width="11.5546875" style="1"/>
    <col min="11268" max="11268" width="63" style="1" customWidth="1"/>
    <col min="11269" max="11269" width="1.109375" style="1" customWidth="1"/>
    <col min="11270" max="11270" width="18" style="1" bestFit="1" customWidth="1"/>
    <col min="11271" max="11271" width="1" style="1" customWidth="1"/>
    <col min="11272" max="11272" width="18.33203125" style="1" bestFit="1" customWidth="1"/>
    <col min="11273" max="11273" width="1" style="1" customWidth="1"/>
    <col min="11274" max="11274" width="23.5546875" style="1" bestFit="1" customWidth="1"/>
    <col min="11275" max="11275" width="0.6640625" style="1" customWidth="1"/>
    <col min="11276" max="11276" width="26.6640625" style="1" bestFit="1" customWidth="1"/>
    <col min="11277" max="11277" width="2" style="1" bestFit="1" customWidth="1"/>
    <col min="11278" max="11278" width="24.109375" style="1" customWidth="1"/>
    <col min="11279" max="11279" width="16.33203125" style="1" bestFit="1" customWidth="1"/>
    <col min="11280" max="11280" width="11.5546875" style="1"/>
    <col min="11281" max="11281" width="14.6640625" style="1" bestFit="1" customWidth="1"/>
    <col min="11282" max="11282" width="11.5546875" style="1"/>
    <col min="11283" max="11283" width="14.6640625" style="1" customWidth="1"/>
    <col min="11284" max="11523" width="11.5546875" style="1"/>
    <col min="11524" max="11524" width="63" style="1" customWidth="1"/>
    <col min="11525" max="11525" width="1.109375" style="1" customWidth="1"/>
    <col min="11526" max="11526" width="18" style="1" bestFit="1" customWidth="1"/>
    <col min="11527" max="11527" width="1" style="1" customWidth="1"/>
    <col min="11528" max="11528" width="18.33203125" style="1" bestFit="1" customWidth="1"/>
    <col min="11529" max="11529" width="1" style="1" customWidth="1"/>
    <col min="11530" max="11530" width="23.5546875" style="1" bestFit="1" customWidth="1"/>
    <col min="11531" max="11531" width="0.6640625" style="1" customWidth="1"/>
    <col min="11532" max="11532" width="26.6640625" style="1" bestFit="1" customWidth="1"/>
    <col min="11533" max="11533" width="2" style="1" bestFit="1" customWidth="1"/>
    <col min="11534" max="11534" width="24.109375" style="1" customWidth="1"/>
    <col min="11535" max="11535" width="16.33203125" style="1" bestFit="1" customWidth="1"/>
    <col min="11536" max="11536" width="11.5546875" style="1"/>
    <col min="11537" max="11537" width="14.6640625" style="1" bestFit="1" customWidth="1"/>
    <col min="11538" max="11538" width="11.5546875" style="1"/>
    <col min="11539" max="11539" width="14.6640625" style="1" customWidth="1"/>
    <col min="11540" max="11779" width="11.5546875" style="1"/>
    <col min="11780" max="11780" width="63" style="1" customWidth="1"/>
    <col min="11781" max="11781" width="1.109375" style="1" customWidth="1"/>
    <col min="11782" max="11782" width="18" style="1" bestFit="1" customWidth="1"/>
    <col min="11783" max="11783" width="1" style="1" customWidth="1"/>
    <col min="11784" max="11784" width="18.33203125" style="1" bestFit="1" customWidth="1"/>
    <col min="11785" max="11785" width="1" style="1" customWidth="1"/>
    <col min="11786" max="11786" width="23.5546875" style="1" bestFit="1" customWidth="1"/>
    <col min="11787" max="11787" width="0.6640625" style="1" customWidth="1"/>
    <col min="11788" max="11788" width="26.6640625" style="1" bestFit="1" customWidth="1"/>
    <col min="11789" max="11789" width="2" style="1" bestFit="1" customWidth="1"/>
    <col min="11790" max="11790" width="24.109375" style="1" customWidth="1"/>
    <col min="11791" max="11791" width="16.33203125" style="1" bestFit="1" customWidth="1"/>
    <col min="11792" max="11792" width="11.5546875" style="1"/>
    <col min="11793" max="11793" width="14.6640625" style="1" bestFit="1" customWidth="1"/>
    <col min="11794" max="11794" width="11.5546875" style="1"/>
    <col min="11795" max="11795" width="14.6640625" style="1" customWidth="1"/>
    <col min="11796" max="12035" width="11.5546875" style="1"/>
    <col min="12036" max="12036" width="63" style="1" customWidth="1"/>
    <col min="12037" max="12037" width="1.109375" style="1" customWidth="1"/>
    <col min="12038" max="12038" width="18" style="1" bestFit="1" customWidth="1"/>
    <col min="12039" max="12039" width="1" style="1" customWidth="1"/>
    <col min="12040" max="12040" width="18.33203125" style="1" bestFit="1" customWidth="1"/>
    <col min="12041" max="12041" width="1" style="1" customWidth="1"/>
    <col min="12042" max="12042" width="23.5546875" style="1" bestFit="1" customWidth="1"/>
    <col min="12043" max="12043" width="0.6640625" style="1" customWidth="1"/>
    <col min="12044" max="12044" width="26.6640625" style="1" bestFit="1" customWidth="1"/>
    <col min="12045" max="12045" width="2" style="1" bestFit="1" customWidth="1"/>
    <col min="12046" max="12046" width="24.109375" style="1" customWidth="1"/>
    <col min="12047" max="12047" width="16.33203125" style="1" bestFit="1" customWidth="1"/>
    <col min="12048" max="12048" width="11.5546875" style="1"/>
    <col min="12049" max="12049" width="14.6640625" style="1" bestFit="1" customWidth="1"/>
    <col min="12050" max="12050" width="11.5546875" style="1"/>
    <col min="12051" max="12051" width="14.6640625" style="1" customWidth="1"/>
    <col min="12052" max="12291" width="11.5546875" style="1"/>
    <col min="12292" max="12292" width="63" style="1" customWidth="1"/>
    <col min="12293" max="12293" width="1.109375" style="1" customWidth="1"/>
    <col min="12294" max="12294" width="18" style="1" bestFit="1" customWidth="1"/>
    <col min="12295" max="12295" width="1" style="1" customWidth="1"/>
    <col min="12296" max="12296" width="18.33203125" style="1" bestFit="1" customWidth="1"/>
    <col min="12297" max="12297" width="1" style="1" customWidth="1"/>
    <col min="12298" max="12298" width="23.5546875" style="1" bestFit="1" customWidth="1"/>
    <col min="12299" max="12299" width="0.6640625" style="1" customWidth="1"/>
    <col min="12300" max="12300" width="26.6640625" style="1" bestFit="1" customWidth="1"/>
    <col min="12301" max="12301" width="2" style="1" bestFit="1" customWidth="1"/>
    <col min="12302" max="12302" width="24.109375" style="1" customWidth="1"/>
    <col min="12303" max="12303" width="16.33203125" style="1" bestFit="1" customWidth="1"/>
    <col min="12304" max="12304" width="11.5546875" style="1"/>
    <col min="12305" max="12305" width="14.6640625" style="1" bestFit="1" customWidth="1"/>
    <col min="12306" max="12306" width="11.5546875" style="1"/>
    <col min="12307" max="12307" width="14.6640625" style="1" customWidth="1"/>
    <col min="12308" max="12547" width="11.5546875" style="1"/>
    <col min="12548" max="12548" width="63" style="1" customWidth="1"/>
    <col min="12549" max="12549" width="1.109375" style="1" customWidth="1"/>
    <col min="12550" max="12550" width="18" style="1" bestFit="1" customWidth="1"/>
    <col min="12551" max="12551" width="1" style="1" customWidth="1"/>
    <col min="12552" max="12552" width="18.33203125" style="1" bestFit="1" customWidth="1"/>
    <col min="12553" max="12553" width="1" style="1" customWidth="1"/>
    <col min="12554" max="12554" width="23.5546875" style="1" bestFit="1" customWidth="1"/>
    <col min="12555" max="12555" width="0.6640625" style="1" customWidth="1"/>
    <col min="12556" max="12556" width="26.6640625" style="1" bestFit="1" customWidth="1"/>
    <col min="12557" max="12557" width="2" style="1" bestFit="1" customWidth="1"/>
    <col min="12558" max="12558" width="24.109375" style="1" customWidth="1"/>
    <col min="12559" max="12559" width="16.33203125" style="1" bestFit="1" customWidth="1"/>
    <col min="12560" max="12560" width="11.5546875" style="1"/>
    <col min="12561" max="12561" width="14.6640625" style="1" bestFit="1" customWidth="1"/>
    <col min="12562" max="12562" width="11.5546875" style="1"/>
    <col min="12563" max="12563" width="14.6640625" style="1" customWidth="1"/>
    <col min="12564" max="12803" width="11.5546875" style="1"/>
    <col min="12804" max="12804" width="63" style="1" customWidth="1"/>
    <col min="12805" max="12805" width="1.109375" style="1" customWidth="1"/>
    <col min="12806" max="12806" width="18" style="1" bestFit="1" customWidth="1"/>
    <col min="12807" max="12807" width="1" style="1" customWidth="1"/>
    <col min="12808" max="12808" width="18.33203125" style="1" bestFit="1" customWidth="1"/>
    <col min="12809" max="12809" width="1" style="1" customWidth="1"/>
    <col min="12810" max="12810" width="23.5546875" style="1" bestFit="1" customWidth="1"/>
    <col min="12811" max="12811" width="0.6640625" style="1" customWidth="1"/>
    <col min="12812" max="12812" width="26.6640625" style="1" bestFit="1" customWidth="1"/>
    <col min="12813" max="12813" width="2" style="1" bestFit="1" customWidth="1"/>
    <col min="12814" max="12814" width="24.109375" style="1" customWidth="1"/>
    <col min="12815" max="12815" width="16.33203125" style="1" bestFit="1" customWidth="1"/>
    <col min="12816" max="12816" width="11.5546875" style="1"/>
    <col min="12817" max="12817" width="14.6640625" style="1" bestFit="1" customWidth="1"/>
    <col min="12818" max="12818" width="11.5546875" style="1"/>
    <col min="12819" max="12819" width="14.6640625" style="1" customWidth="1"/>
    <col min="12820" max="13059" width="11.5546875" style="1"/>
    <col min="13060" max="13060" width="63" style="1" customWidth="1"/>
    <col min="13061" max="13061" width="1.109375" style="1" customWidth="1"/>
    <col min="13062" max="13062" width="18" style="1" bestFit="1" customWidth="1"/>
    <col min="13063" max="13063" width="1" style="1" customWidth="1"/>
    <col min="13064" max="13064" width="18.33203125" style="1" bestFit="1" customWidth="1"/>
    <col min="13065" max="13065" width="1" style="1" customWidth="1"/>
    <col min="13066" max="13066" width="23.5546875" style="1" bestFit="1" customWidth="1"/>
    <col min="13067" max="13067" width="0.6640625" style="1" customWidth="1"/>
    <col min="13068" max="13068" width="26.6640625" style="1" bestFit="1" customWidth="1"/>
    <col min="13069" max="13069" width="2" style="1" bestFit="1" customWidth="1"/>
    <col min="13070" max="13070" width="24.109375" style="1" customWidth="1"/>
    <col min="13071" max="13071" width="16.33203125" style="1" bestFit="1" customWidth="1"/>
    <col min="13072" max="13072" width="11.5546875" style="1"/>
    <col min="13073" max="13073" width="14.6640625" style="1" bestFit="1" customWidth="1"/>
    <col min="13074" max="13074" width="11.5546875" style="1"/>
    <col min="13075" max="13075" width="14.6640625" style="1" customWidth="1"/>
    <col min="13076" max="13315" width="11.5546875" style="1"/>
    <col min="13316" max="13316" width="63" style="1" customWidth="1"/>
    <col min="13317" max="13317" width="1.109375" style="1" customWidth="1"/>
    <col min="13318" max="13318" width="18" style="1" bestFit="1" customWidth="1"/>
    <col min="13319" max="13319" width="1" style="1" customWidth="1"/>
    <col min="13320" max="13320" width="18.33203125" style="1" bestFit="1" customWidth="1"/>
    <col min="13321" max="13321" width="1" style="1" customWidth="1"/>
    <col min="13322" max="13322" width="23.5546875" style="1" bestFit="1" customWidth="1"/>
    <col min="13323" max="13323" width="0.6640625" style="1" customWidth="1"/>
    <col min="13324" max="13324" width="26.6640625" style="1" bestFit="1" customWidth="1"/>
    <col min="13325" max="13325" width="2" style="1" bestFit="1" customWidth="1"/>
    <col min="13326" max="13326" width="24.109375" style="1" customWidth="1"/>
    <col min="13327" max="13327" width="16.33203125" style="1" bestFit="1" customWidth="1"/>
    <col min="13328" max="13328" width="11.5546875" style="1"/>
    <col min="13329" max="13329" width="14.6640625" style="1" bestFit="1" customWidth="1"/>
    <col min="13330" max="13330" width="11.5546875" style="1"/>
    <col min="13331" max="13331" width="14.6640625" style="1" customWidth="1"/>
    <col min="13332" max="13571" width="11.5546875" style="1"/>
    <col min="13572" max="13572" width="63" style="1" customWidth="1"/>
    <col min="13573" max="13573" width="1.109375" style="1" customWidth="1"/>
    <col min="13574" max="13574" width="18" style="1" bestFit="1" customWidth="1"/>
    <col min="13575" max="13575" width="1" style="1" customWidth="1"/>
    <col min="13576" max="13576" width="18.33203125" style="1" bestFit="1" customWidth="1"/>
    <col min="13577" max="13577" width="1" style="1" customWidth="1"/>
    <col min="13578" max="13578" width="23.5546875" style="1" bestFit="1" customWidth="1"/>
    <col min="13579" max="13579" width="0.6640625" style="1" customWidth="1"/>
    <col min="13580" max="13580" width="26.6640625" style="1" bestFit="1" customWidth="1"/>
    <col min="13581" max="13581" width="2" style="1" bestFit="1" customWidth="1"/>
    <col min="13582" max="13582" width="24.109375" style="1" customWidth="1"/>
    <col min="13583" max="13583" width="16.33203125" style="1" bestFit="1" customWidth="1"/>
    <col min="13584" max="13584" width="11.5546875" style="1"/>
    <col min="13585" max="13585" width="14.6640625" style="1" bestFit="1" customWidth="1"/>
    <col min="13586" max="13586" width="11.5546875" style="1"/>
    <col min="13587" max="13587" width="14.6640625" style="1" customWidth="1"/>
    <col min="13588" max="13827" width="11.5546875" style="1"/>
    <col min="13828" max="13828" width="63" style="1" customWidth="1"/>
    <col min="13829" max="13829" width="1.109375" style="1" customWidth="1"/>
    <col min="13830" max="13830" width="18" style="1" bestFit="1" customWidth="1"/>
    <col min="13831" max="13831" width="1" style="1" customWidth="1"/>
    <col min="13832" max="13832" width="18.33203125" style="1" bestFit="1" customWidth="1"/>
    <col min="13833" max="13833" width="1" style="1" customWidth="1"/>
    <col min="13834" max="13834" width="23.5546875" style="1" bestFit="1" customWidth="1"/>
    <col min="13835" max="13835" width="0.6640625" style="1" customWidth="1"/>
    <col min="13836" max="13836" width="26.6640625" style="1" bestFit="1" customWidth="1"/>
    <col min="13837" max="13837" width="2" style="1" bestFit="1" customWidth="1"/>
    <col min="13838" max="13838" width="24.109375" style="1" customWidth="1"/>
    <col min="13839" max="13839" width="16.33203125" style="1" bestFit="1" customWidth="1"/>
    <col min="13840" max="13840" width="11.5546875" style="1"/>
    <col min="13841" max="13841" width="14.6640625" style="1" bestFit="1" customWidth="1"/>
    <col min="13842" max="13842" width="11.5546875" style="1"/>
    <col min="13843" max="13843" width="14.6640625" style="1" customWidth="1"/>
    <col min="13844" max="14083" width="11.5546875" style="1"/>
    <col min="14084" max="14084" width="63" style="1" customWidth="1"/>
    <col min="14085" max="14085" width="1.109375" style="1" customWidth="1"/>
    <col min="14086" max="14086" width="18" style="1" bestFit="1" customWidth="1"/>
    <col min="14087" max="14087" width="1" style="1" customWidth="1"/>
    <col min="14088" max="14088" width="18.33203125" style="1" bestFit="1" customWidth="1"/>
    <col min="14089" max="14089" width="1" style="1" customWidth="1"/>
    <col min="14090" max="14090" width="23.5546875" style="1" bestFit="1" customWidth="1"/>
    <col min="14091" max="14091" width="0.6640625" style="1" customWidth="1"/>
    <col min="14092" max="14092" width="26.6640625" style="1" bestFit="1" customWidth="1"/>
    <col min="14093" max="14093" width="2" style="1" bestFit="1" customWidth="1"/>
    <col min="14094" max="14094" width="24.109375" style="1" customWidth="1"/>
    <col min="14095" max="14095" width="16.33203125" style="1" bestFit="1" customWidth="1"/>
    <col min="14096" max="14096" width="11.5546875" style="1"/>
    <col min="14097" max="14097" width="14.6640625" style="1" bestFit="1" customWidth="1"/>
    <col min="14098" max="14098" width="11.5546875" style="1"/>
    <col min="14099" max="14099" width="14.6640625" style="1" customWidth="1"/>
    <col min="14100" max="14339" width="11.5546875" style="1"/>
    <col min="14340" max="14340" width="63" style="1" customWidth="1"/>
    <col min="14341" max="14341" width="1.109375" style="1" customWidth="1"/>
    <col min="14342" max="14342" width="18" style="1" bestFit="1" customWidth="1"/>
    <col min="14343" max="14343" width="1" style="1" customWidth="1"/>
    <col min="14344" max="14344" width="18.33203125" style="1" bestFit="1" customWidth="1"/>
    <col min="14345" max="14345" width="1" style="1" customWidth="1"/>
    <col min="14346" max="14346" width="23.5546875" style="1" bestFit="1" customWidth="1"/>
    <col min="14347" max="14347" width="0.6640625" style="1" customWidth="1"/>
    <col min="14348" max="14348" width="26.6640625" style="1" bestFit="1" customWidth="1"/>
    <col min="14349" max="14349" width="2" style="1" bestFit="1" customWidth="1"/>
    <col min="14350" max="14350" width="24.109375" style="1" customWidth="1"/>
    <col min="14351" max="14351" width="16.33203125" style="1" bestFit="1" customWidth="1"/>
    <col min="14352" max="14352" width="11.5546875" style="1"/>
    <col min="14353" max="14353" width="14.6640625" style="1" bestFit="1" customWidth="1"/>
    <col min="14354" max="14354" width="11.5546875" style="1"/>
    <col min="14355" max="14355" width="14.6640625" style="1" customWidth="1"/>
    <col min="14356" max="14595" width="11.5546875" style="1"/>
    <col min="14596" max="14596" width="63" style="1" customWidth="1"/>
    <col min="14597" max="14597" width="1.109375" style="1" customWidth="1"/>
    <col min="14598" max="14598" width="18" style="1" bestFit="1" customWidth="1"/>
    <col min="14599" max="14599" width="1" style="1" customWidth="1"/>
    <col min="14600" max="14600" width="18.33203125" style="1" bestFit="1" customWidth="1"/>
    <col min="14601" max="14601" width="1" style="1" customWidth="1"/>
    <col min="14602" max="14602" width="23.5546875" style="1" bestFit="1" customWidth="1"/>
    <col min="14603" max="14603" width="0.6640625" style="1" customWidth="1"/>
    <col min="14604" max="14604" width="26.6640625" style="1" bestFit="1" customWidth="1"/>
    <col min="14605" max="14605" width="2" style="1" bestFit="1" customWidth="1"/>
    <col min="14606" max="14606" width="24.109375" style="1" customWidth="1"/>
    <col min="14607" max="14607" width="16.33203125" style="1" bestFit="1" customWidth="1"/>
    <col min="14608" max="14608" width="11.5546875" style="1"/>
    <col min="14609" max="14609" width="14.6640625" style="1" bestFit="1" customWidth="1"/>
    <col min="14610" max="14610" width="11.5546875" style="1"/>
    <col min="14611" max="14611" width="14.6640625" style="1" customWidth="1"/>
    <col min="14612" max="14851" width="11.5546875" style="1"/>
    <col min="14852" max="14852" width="63" style="1" customWidth="1"/>
    <col min="14853" max="14853" width="1.109375" style="1" customWidth="1"/>
    <col min="14854" max="14854" width="18" style="1" bestFit="1" customWidth="1"/>
    <col min="14855" max="14855" width="1" style="1" customWidth="1"/>
    <col min="14856" max="14856" width="18.33203125" style="1" bestFit="1" customWidth="1"/>
    <col min="14857" max="14857" width="1" style="1" customWidth="1"/>
    <col min="14858" max="14858" width="23.5546875" style="1" bestFit="1" customWidth="1"/>
    <col min="14859" max="14859" width="0.6640625" style="1" customWidth="1"/>
    <col min="14860" max="14860" width="26.6640625" style="1" bestFit="1" customWidth="1"/>
    <col min="14861" max="14861" width="2" style="1" bestFit="1" customWidth="1"/>
    <col min="14862" max="14862" width="24.109375" style="1" customWidth="1"/>
    <col min="14863" max="14863" width="16.33203125" style="1" bestFit="1" customWidth="1"/>
    <col min="14864" max="14864" width="11.5546875" style="1"/>
    <col min="14865" max="14865" width="14.6640625" style="1" bestFit="1" customWidth="1"/>
    <col min="14866" max="14866" width="11.5546875" style="1"/>
    <col min="14867" max="14867" width="14.6640625" style="1" customWidth="1"/>
    <col min="14868" max="15107" width="11.5546875" style="1"/>
    <col min="15108" max="15108" width="63" style="1" customWidth="1"/>
    <col min="15109" max="15109" width="1.109375" style="1" customWidth="1"/>
    <col min="15110" max="15110" width="18" style="1" bestFit="1" customWidth="1"/>
    <col min="15111" max="15111" width="1" style="1" customWidth="1"/>
    <col min="15112" max="15112" width="18.33203125" style="1" bestFit="1" customWidth="1"/>
    <col min="15113" max="15113" width="1" style="1" customWidth="1"/>
    <col min="15114" max="15114" width="23.5546875" style="1" bestFit="1" customWidth="1"/>
    <col min="15115" max="15115" width="0.6640625" style="1" customWidth="1"/>
    <col min="15116" max="15116" width="26.6640625" style="1" bestFit="1" customWidth="1"/>
    <col min="15117" max="15117" width="2" style="1" bestFit="1" customWidth="1"/>
    <col min="15118" max="15118" width="24.109375" style="1" customWidth="1"/>
    <col min="15119" max="15119" width="16.33203125" style="1" bestFit="1" customWidth="1"/>
    <col min="15120" max="15120" width="11.5546875" style="1"/>
    <col min="15121" max="15121" width="14.6640625" style="1" bestFit="1" customWidth="1"/>
    <col min="15122" max="15122" width="11.5546875" style="1"/>
    <col min="15123" max="15123" width="14.6640625" style="1" customWidth="1"/>
    <col min="15124" max="15363" width="11.5546875" style="1"/>
    <col min="15364" max="15364" width="63" style="1" customWidth="1"/>
    <col min="15365" max="15365" width="1.109375" style="1" customWidth="1"/>
    <col min="15366" max="15366" width="18" style="1" bestFit="1" customWidth="1"/>
    <col min="15367" max="15367" width="1" style="1" customWidth="1"/>
    <col min="15368" max="15368" width="18.33203125" style="1" bestFit="1" customWidth="1"/>
    <col min="15369" max="15369" width="1" style="1" customWidth="1"/>
    <col min="15370" max="15370" width="23.5546875" style="1" bestFit="1" customWidth="1"/>
    <col min="15371" max="15371" width="0.6640625" style="1" customWidth="1"/>
    <col min="15372" max="15372" width="26.6640625" style="1" bestFit="1" customWidth="1"/>
    <col min="15373" max="15373" width="2" style="1" bestFit="1" customWidth="1"/>
    <col min="15374" max="15374" width="24.109375" style="1" customWidth="1"/>
    <col min="15375" max="15375" width="16.33203125" style="1" bestFit="1" customWidth="1"/>
    <col min="15376" max="15376" width="11.5546875" style="1"/>
    <col min="15377" max="15377" width="14.6640625" style="1" bestFit="1" customWidth="1"/>
    <col min="15378" max="15378" width="11.5546875" style="1"/>
    <col min="15379" max="15379" width="14.6640625" style="1" customWidth="1"/>
    <col min="15380" max="15619" width="11.5546875" style="1"/>
    <col min="15620" max="15620" width="63" style="1" customWidth="1"/>
    <col min="15621" max="15621" width="1.109375" style="1" customWidth="1"/>
    <col min="15622" max="15622" width="18" style="1" bestFit="1" customWidth="1"/>
    <col min="15623" max="15623" width="1" style="1" customWidth="1"/>
    <col min="15624" max="15624" width="18.33203125" style="1" bestFit="1" customWidth="1"/>
    <col min="15625" max="15625" width="1" style="1" customWidth="1"/>
    <col min="15626" max="15626" width="23.5546875" style="1" bestFit="1" customWidth="1"/>
    <col min="15627" max="15627" width="0.6640625" style="1" customWidth="1"/>
    <col min="15628" max="15628" width="26.6640625" style="1" bestFit="1" customWidth="1"/>
    <col min="15629" max="15629" width="2" style="1" bestFit="1" customWidth="1"/>
    <col min="15630" max="15630" width="24.109375" style="1" customWidth="1"/>
    <col min="15631" max="15631" width="16.33203125" style="1" bestFit="1" customWidth="1"/>
    <col min="15632" max="15632" width="11.5546875" style="1"/>
    <col min="15633" max="15633" width="14.6640625" style="1" bestFit="1" customWidth="1"/>
    <col min="15634" max="15634" width="11.5546875" style="1"/>
    <col min="15635" max="15635" width="14.6640625" style="1" customWidth="1"/>
    <col min="15636" max="15875" width="11.5546875" style="1"/>
    <col min="15876" max="15876" width="63" style="1" customWidth="1"/>
    <col min="15877" max="15877" width="1.109375" style="1" customWidth="1"/>
    <col min="15878" max="15878" width="18" style="1" bestFit="1" customWidth="1"/>
    <col min="15879" max="15879" width="1" style="1" customWidth="1"/>
    <col min="15880" max="15880" width="18.33203125" style="1" bestFit="1" customWidth="1"/>
    <col min="15881" max="15881" width="1" style="1" customWidth="1"/>
    <col min="15882" max="15882" width="23.5546875" style="1" bestFit="1" customWidth="1"/>
    <col min="15883" max="15883" width="0.6640625" style="1" customWidth="1"/>
    <col min="15884" max="15884" width="26.6640625" style="1" bestFit="1" customWidth="1"/>
    <col min="15885" max="15885" width="2" style="1" bestFit="1" customWidth="1"/>
    <col min="15886" max="15886" width="24.109375" style="1" customWidth="1"/>
    <col min="15887" max="15887" width="16.33203125" style="1" bestFit="1" customWidth="1"/>
    <col min="15888" max="15888" width="11.5546875" style="1"/>
    <col min="15889" max="15889" width="14.6640625" style="1" bestFit="1" customWidth="1"/>
    <col min="15890" max="15890" width="11.5546875" style="1"/>
    <col min="15891" max="15891" width="14.6640625" style="1" customWidth="1"/>
    <col min="15892" max="16131" width="11.5546875" style="1"/>
    <col min="16132" max="16132" width="63" style="1" customWidth="1"/>
    <col min="16133" max="16133" width="1.109375" style="1" customWidth="1"/>
    <col min="16134" max="16134" width="18" style="1" bestFit="1" customWidth="1"/>
    <col min="16135" max="16135" width="1" style="1" customWidth="1"/>
    <col min="16136" max="16136" width="18.33203125" style="1" bestFit="1" customWidth="1"/>
    <col min="16137" max="16137" width="1" style="1" customWidth="1"/>
    <col min="16138" max="16138" width="23.5546875" style="1" bestFit="1" customWidth="1"/>
    <col min="16139" max="16139" width="0.6640625" style="1" customWidth="1"/>
    <col min="16140" max="16140" width="26.6640625" style="1" bestFit="1" customWidth="1"/>
    <col min="16141" max="16141" width="2" style="1" bestFit="1" customWidth="1"/>
    <col min="16142" max="16142" width="24.109375" style="1" customWidth="1"/>
    <col min="16143" max="16143" width="16.33203125" style="1" bestFit="1" customWidth="1"/>
    <col min="16144" max="16144" width="11.5546875" style="1"/>
    <col min="16145" max="16145" width="14.6640625" style="1" bestFit="1" customWidth="1"/>
    <col min="16146" max="16146" width="11.5546875" style="1"/>
    <col min="16147" max="16147" width="14.6640625" style="1" customWidth="1"/>
    <col min="16148" max="16384" width="11.5546875" style="1"/>
  </cols>
  <sheetData>
    <row r="1" spans="1:16" ht="21" thickTop="1" x14ac:dyDescent="0.35">
      <c r="D1" s="156" t="s">
        <v>0</v>
      </c>
      <c r="E1" s="157"/>
      <c r="F1" s="157"/>
      <c r="G1" s="157"/>
      <c r="H1" s="157"/>
      <c r="I1" s="157"/>
      <c r="J1" s="157"/>
      <c r="K1" s="157"/>
      <c r="L1" s="158"/>
    </row>
    <row r="2" spans="1:16" ht="9.75" customHeight="1" x14ac:dyDescent="0.35">
      <c r="D2" s="3"/>
      <c r="E2" s="4"/>
      <c r="F2" s="5"/>
      <c r="G2" s="5"/>
      <c r="H2" s="5"/>
      <c r="I2" s="5"/>
      <c r="J2" s="5"/>
      <c r="K2" s="5"/>
      <c r="L2" s="6"/>
    </row>
    <row r="3" spans="1:16" x14ac:dyDescent="0.35">
      <c r="D3" s="159" t="s">
        <v>1</v>
      </c>
      <c r="E3" s="160"/>
      <c r="F3" s="160"/>
      <c r="G3" s="160"/>
      <c r="H3" s="160"/>
      <c r="I3" s="160"/>
      <c r="J3" s="160"/>
      <c r="K3" s="160"/>
      <c r="L3" s="161"/>
      <c r="M3" s="1" t="s">
        <v>2</v>
      </c>
    </row>
    <row r="4" spans="1:16" ht="21" thickBot="1" x14ac:dyDescent="0.4">
      <c r="D4" s="162" t="s">
        <v>3</v>
      </c>
      <c r="E4" s="163"/>
      <c r="F4" s="163"/>
      <c r="G4" s="163"/>
      <c r="H4" s="163"/>
      <c r="I4" s="163"/>
      <c r="J4" s="163"/>
      <c r="K4" s="163"/>
      <c r="L4" s="164"/>
    </row>
    <row r="5" spans="1:16" ht="21" hidden="1" thickTop="1" x14ac:dyDescent="0.35">
      <c r="D5" s="165"/>
      <c r="E5" s="166"/>
      <c r="F5" s="166"/>
      <c r="G5" s="166"/>
      <c r="H5" s="166"/>
      <c r="I5" s="166"/>
      <c r="J5" s="166"/>
      <c r="K5" s="166"/>
      <c r="L5" s="167"/>
    </row>
    <row r="6" spans="1:16" ht="21" thickTop="1" x14ac:dyDescent="0.35">
      <c r="D6" s="7"/>
      <c r="F6" s="9" t="s">
        <v>4</v>
      </c>
      <c r="G6" s="9"/>
      <c r="H6" s="9" t="s">
        <v>4</v>
      </c>
      <c r="I6" s="10"/>
      <c r="J6" s="11" t="s">
        <v>5</v>
      </c>
      <c r="K6" s="10"/>
      <c r="L6" s="12"/>
    </row>
    <row r="7" spans="1:16" x14ac:dyDescent="0.35">
      <c r="A7" s="1">
        <v>2024</v>
      </c>
      <c r="B7" s="1">
        <v>2023</v>
      </c>
      <c r="D7" s="13" t="s">
        <v>6</v>
      </c>
      <c r="E7" s="14"/>
      <c r="F7" s="15">
        <v>2025</v>
      </c>
      <c r="G7" s="16"/>
      <c r="H7" s="15">
        <v>2024</v>
      </c>
      <c r="I7" s="16"/>
      <c r="J7" s="17" t="s">
        <v>7</v>
      </c>
      <c r="K7" s="18"/>
      <c r="L7" s="19" t="s">
        <v>8</v>
      </c>
    </row>
    <row r="8" spans="1:16" ht="9" customHeight="1" x14ac:dyDescent="0.35">
      <c r="D8" s="13"/>
      <c r="E8" s="14"/>
      <c r="F8" s="20"/>
      <c r="G8" s="20"/>
      <c r="H8" s="20"/>
      <c r="I8" s="20"/>
      <c r="J8" s="14"/>
      <c r="K8" s="14"/>
      <c r="L8" s="21"/>
    </row>
    <row r="9" spans="1:16" x14ac:dyDescent="0.35">
      <c r="D9" s="22" t="s">
        <v>9</v>
      </c>
      <c r="E9" s="23"/>
      <c r="F9" s="24">
        <f>F10+F11+F12+F13+F30</f>
        <v>765978.17759999994</v>
      </c>
      <c r="G9" s="25"/>
      <c r="H9" s="24">
        <f>H10+H11+H12+H13+H30</f>
        <v>617437.64116999996</v>
      </c>
      <c r="I9" s="25"/>
      <c r="J9" s="24">
        <f t="shared" ref="J9:J14" si="0">F9-H9</f>
        <v>148540.53642999998</v>
      </c>
      <c r="K9" s="25"/>
      <c r="L9" s="26">
        <f t="shared" ref="L9:L14" si="1">J9/H9*100</f>
        <v>24.057577077504753</v>
      </c>
      <c r="N9" s="27"/>
      <c r="O9" s="28"/>
    </row>
    <row r="10" spans="1:16" x14ac:dyDescent="0.35">
      <c r="A10" s="1">
        <v>111</v>
      </c>
      <c r="B10" s="1">
        <v>111</v>
      </c>
      <c r="D10" s="29" t="s">
        <v>10</v>
      </c>
      <c r="E10" s="30"/>
      <c r="F10" s="31">
        <v>320453.85113999998</v>
      </c>
      <c r="G10" s="31"/>
      <c r="H10" s="31">
        <v>83190.685129999998</v>
      </c>
      <c r="I10" s="31"/>
      <c r="J10" s="31">
        <f t="shared" si="0"/>
        <v>237263.16600999999</v>
      </c>
      <c r="K10" s="31"/>
      <c r="L10" s="32">
        <f t="shared" si="1"/>
        <v>285.20400527923869</v>
      </c>
    </row>
    <row r="11" spans="1:16" x14ac:dyDescent="0.35">
      <c r="A11" s="1">
        <v>112</v>
      </c>
      <c r="B11" s="1">
        <v>112</v>
      </c>
      <c r="D11" s="29" t="s">
        <v>11</v>
      </c>
      <c r="E11" s="30"/>
      <c r="F11" s="31">
        <v>0</v>
      </c>
      <c r="G11" s="31"/>
      <c r="H11" s="31">
        <v>8820.8305500000006</v>
      </c>
      <c r="I11" s="31"/>
      <c r="J11" s="31">
        <f t="shared" si="0"/>
        <v>-8820.8305500000006</v>
      </c>
      <c r="K11" s="31"/>
      <c r="L11" s="32">
        <v>100</v>
      </c>
    </row>
    <row r="12" spans="1:16" x14ac:dyDescent="0.35">
      <c r="A12" s="1">
        <v>113</v>
      </c>
      <c r="B12" s="1">
        <v>113</v>
      </c>
      <c r="D12" s="29" t="s">
        <v>12</v>
      </c>
      <c r="E12" s="30"/>
      <c r="F12" s="31">
        <v>124846.62501</v>
      </c>
      <c r="G12" s="31"/>
      <c r="H12" s="31">
        <v>111743.52256999999</v>
      </c>
      <c r="I12" s="31"/>
      <c r="J12" s="31">
        <f t="shared" si="0"/>
        <v>13103.102440000017</v>
      </c>
      <c r="K12" s="31"/>
      <c r="L12" s="32">
        <f t="shared" si="1"/>
        <v>11.726050994850089</v>
      </c>
      <c r="N12" s="33">
        <f>SUM(F12:F13)/SUM(H12:H13)-1</f>
        <v>-0.15085792372765117</v>
      </c>
      <c r="O12" s="34"/>
    </row>
    <row r="13" spans="1:16" x14ac:dyDescent="0.35">
      <c r="D13" s="13" t="s">
        <v>13</v>
      </c>
      <c r="E13" s="14"/>
      <c r="F13" s="35">
        <f>F14+F24</f>
        <v>324927.06865999999</v>
      </c>
      <c r="G13" s="36"/>
      <c r="H13" s="35">
        <f>H14+H24</f>
        <v>417936.61723000003</v>
      </c>
      <c r="I13" s="36"/>
      <c r="J13" s="35">
        <f t="shared" si="0"/>
        <v>-93009.548570000043</v>
      </c>
      <c r="K13" s="36"/>
      <c r="L13" s="37">
        <f t="shared" si="1"/>
        <v>-22.254462694953283</v>
      </c>
      <c r="P13" s="38"/>
    </row>
    <row r="14" spans="1:16" x14ac:dyDescent="0.35">
      <c r="D14" s="29" t="s">
        <v>14</v>
      </c>
      <c r="E14" s="30"/>
      <c r="F14" s="31">
        <f>SUM(F15:F23)</f>
        <v>323979.26740000001</v>
      </c>
      <c r="G14" s="31"/>
      <c r="H14" s="31">
        <f>SUM(H15:H23)</f>
        <v>416716.82662000001</v>
      </c>
      <c r="I14" s="31"/>
      <c r="J14" s="31">
        <f t="shared" si="0"/>
        <v>-92737.559219999996</v>
      </c>
      <c r="K14" s="31"/>
      <c r="L14" s="32">
        <f t="shared" si="1"/>
        <v>-22.254335149409858</v>
      </c>
    </row>
    <row r="15" spans="1:16" hidden="1" x14ac:dyDescent="0.35">
      <c r="A15" s="1">
        <v>1141040101</v>
      </c>
      <c r="B15" s="1">
        <v>1141040101</v>
      </c>
      <c r="D15" s="29"/>
      <c r="E15" s="30"/>
      <c r="F15" s="31">
        <v>22.385930000000002</v>
      </c>
      <c r="G15" s="31"/>
      <c r="H15" s="31">
        <v>17.696000000000002</v>
      </c>
      <c r="I15" s="31"/>
      <c r="J15" s="31"/>
      <c r="K15" s="31"/>
      <c r="L15" s="32"/>
    </row>
    <row r="16" spans="1:16" hidden="1" x14ac:dyDescent="0.35">
      <c r="A16" s="1">
        <v>1141060401</v>
      </c>
      <c r="B16" s="1">
        <v>1141060101</v>
      </c>
      <c r="D16" s="29"/>
      <c r="E16" s="30"/>
      <c r="F16" s="31">
        <v>0</v>
      </c>
      <c r="G16" s="31"/>
      <c r="H16" s="31">
        <v>0</v>
      </c>
      <c r="I16" s="31"/>
      <c r="J16" s="31"/>
      <c r="K16" s="31"/>
      <c r="L16" s="32"/>
    </row>
    <row r="17" spans="1:17" hidden="1" x14ac:dyDescent="0.35">
      <c r="A17" s="1">
        <v>1141060101</v>
      </c>
      <c r="B17" s="1">
        <v>114106020101</v>
      </c>
      <c r="D17" s="29"/>
      <c r="E17" s="30"/>
      <c r="F17" s="31">
        <v>2813.7181399999999</v>
      </c>
      <c r="G17" s="31"/>
      <c r="H17" s="31">
        <v>8542.3780000000006</v>
      </c>
      <c r="I17" s="31"/>
      <c r="J17" s="31"/>
      <c r="K17" s="31"/>
      <c r="L17" s="32"/>
    </row>
    <row r="18" spans="1:17" hidden="1" x14ac:dyDescent="0.35">
      <c r="A18" s="1">
        <v>1141990201</v>
      </c>
      <c r="B18" s="1">
        <v>1141990201</v>
      </c>
      <c r="D18" s="29"/>
      <c r="E18" s="30"/>
      <c r="F18" s="31">
        <v>0</v>
      </c>
      <c r="G18" s="31"/>
      <c r="H18" s="31">
        <v>0</v>
      </c>
      <c r="I18" s="31"/>
      <c r="J18" s="31"/>
      <c r="K18" s="31"/>
      <c r="L18" s="32"/>
    </row>
    <row r="19" spans="1:17" hidden="1" x14ac:dyDescent="0.35">
      <c r="A19" s="1">
        <v>1142040101</v>
      </c>
      <c r="B19" s="1">
        <v>1142040101</v>
      </c>
      <c r="D19" s="29"/>
      <c r="E19" s="30"/>
      <c r="F19" s="31">
        <v>151.64884000000001</v>
      </c>
      <c r="G19" s="31"/>
      <c r="H19" s="31">
        <v>206.88364999999999</v>
      </c>
      <c r="I19" s="31"/>
      <c r="J19" s="31"/>
      <c r="K19" s="31"/>
      <c r="L19" s="32"/>
    </row>
    <row r="20" spans="1:17" hidden="1" x14ac:dyDescent="0.35">
      <c r="A20" s="1">
        <v>1142040701</v>
      </c>
      <c r="B20" s="1">
        <v>1142040701</v>
      </c>
      <c r="D20" s="29"/>
      <c r="E20" s="30"/>
      <c r="F20" s="31">
        <v>4516.8164800000004</v>
      </c>
      <c r="G20" s="31"/>
      <c r="H20" s="31">
        <v>4236.8764800000008</v>
      </c>
      <c r="I20" s="31"/>
      <c r="J20" s="31"/>
      <c r="K20" s="31"/>
      <c r="L20" s="32"/>
    </row>
    <row r="21" spans="1:17" hidden="1" x14ac:dyDescent="0.35">
      <c r="A21" s="1">
        <v>1142060101</v>
      </c>
      <c r="B21" s="1">
        <v>114206010101</v>
      </c>
      <c r="D21" s="29"/>
      <c r="E21" s="30"/>
      <c r="F21" s="31">
        <v>316474.69800999999</v>
      </c>
      <c r="G21" s="31"/>
      <c r="H21" s="31">
        <v>403712.99249000003</v>
      </c>
      <c r="I21" s="31"/>
      <c r="J21" s="31"/>
      <c r="K21" s="31"/>
      <c r="L21" s="32"/>
    </row>
    <row r="22" spans="1:17" hidden="1" x14ac:dyDescent="0.35">
      <c r="A22" s="1">
        <v>1148</v>
      </c>
      <c r="B22" s="1">
        <v>1148</v>
      </c>
      <c r="D22" s="29"/>
      <c r="E22" s="30"/>
      <c r="F22" s="31">
        <v>0</v>
      </c>
      <c r="G22" s="31"/>
      <c r="H22" s="31">
        <v>0</v>
      </c>
      <c r="I22" s="31"/>
      <c r="J22" s="31"/>
      <c r="K22" s="31"/>
      <c r="L22" s="32"/>
    </row>
    <row r="23" spans="1:17" hidden="1" x14ac:dyDescent="0.35">
      <c r="A23" s="1">
        <v>1142060601</v>
      </c>
      <c r="B23" s="1">
        <v>1142060201</v>
      </c>
      <c r="D23" s="29"/>
      <c r="E23" s="30"/>
      <c r="F23" s="31">
        <v>0</v>
      </c>
      <c r="G23" s="31"/>
      <c r="H23" s="31">
        <v>0</v>
      </c>
      <c r="I23" s="31"/>
      <c r="J23" s="31"/>
      <c r="K23" s="31"/>
      <c r="L23" s="32"/>
    </row>
    <row r="24" spans="1:17" x14ac:dyDescent="0.35">
      <c r="D24" s="29" t="s">
        <v>15</v>
      </c>
      <c r="E24" s="30"/>
      <c r="F24" s="31">
        <f>SUM(F25:F28)</f>
        <v>947.80126000000007</v>
      </c>
      <c r="G24" s="31"/>
      <c r="H24" s="31">
        <f>SUM(H25:H28)</f>
        <v>1219.79061</v>
      </c>
      <c r="I24" s="31"/>
      <c r="J24" s="31">
        <f>F24-H24</f>
        <v>-271.98934999999994</v>
      </c>
      <c r="K24" s="31"/>
      <c r="L24" s="32">
        <f>J24/H24*100</f>
        <v>-22.298036053909282</v>
      </c>
    </row>
    <row r="25" spans="1:17" hidden="1" x14ac:dyDescent="0.35">
      <c r="A25" s="1">
        <v>1141049901</v>
      </c>
      <c r="B25" s="1">
        <v>1141049901</v>
      </c>
      <c r="D25" s="29"/>
      <c r="E25" s="30"/>
      <c r="F25" s="31">
        <v>0.56499999999999995</v>
      </c>
      <c r="G25" s="31"/>
      <c r="H25" s="31">
        <v>0.35074</v>
      </c>
      <c r="I25" s="31"/>
      <c r="J25" s="31"/>
      <c r="K25" s="31"/>
      <c r="L25" s="32"/>
    </row>
    <row r="26" spans="1:17" hidden="1" x14ac:dyDescent="0.35">
      <c r="A26" s="1">
        <v>1141069901</v>
      </c>
      <c r="B26" s="1">
        <v>1141069901</v>
      </c>
      <c r="D26" s="29"/>
      <c r="E26" s="30"/>
      <c r="F26" s="31">
        <v>7.2356000000000007</v>
      </c>
      <c r="G26" s="31"/>
      <c r="H26" s="31">
        <v>27.445599999999999</v>
      </c>
      <c r="I26" s="31"/>
      <c r="J26" s="31"/>
      <c r="K26" s="31"/>
      <c r="L26" s="32"/>
    </row>
    <row r="27" spans="1:17" hidden="1" x14ac:dyDescent="0.35">
      <c r="A27" s="1">
        <v>1142049901</v>
      </c>
      <c r="B27" s="1">
        <v>1142049901</v>
      </c>
      <c r="D27" s="29"/>
      <c r="E27" s="30"/>
      <c r="F27" s="31">
        <v>0</v>
      </c>
      <c r="G27" s="31"/>
      <c r="H27" s="31">
        <v>0</v>
      </c>
      <c r="I27" s="31"/>
      <c r="J27" s="31"/>
      <c r="K27" s="31"/>
      <c r="L27" s="32"/>
    </row>
    <row r="28" spans="1:17" hidden="1" x14ac:dyDescent="0.35">
      <c r="A28" s="1">
        <v>1142069901</v>
      </c>
      <c r="B28" s="1">
        <v>1142069901</v>
      </c>
      <c r="D28" s="29"/>
      <c r="E28" s="30"/>
      <c r="F28" s="31">
        <v>940.00066000000004</v>
      </c>
      <c r="G28" s="31"/>
      <c r="H28" s="31">
        <v>1191.9942699999999</v>
      </c>
      <c r="I28" s="31"/>
      <c r="J28" s="31"/>
      <c r="K28" s="31"/>
      <c r="L28" s="32"/>
    </row>
    <row r="29" spans="1:17" x14ac:dyDescent="0.35">
      <c r="D29" s="29"/>
      <c r="E29" s="30"/>
      <c r="F29" s="31"/>
      <c r="G29" s="31"/>
      <c r="H29" s="31"/>
      <c r="I29" s="31"/>
      <c r="J29" s="31"/>
      <c r="K29" s="31"/>
      <c r="L29" s="32"/>
    </row>
    <row r="30" spans="1:17" x14ac:dyDescent="0.35">
      <c r="A30" s="1">
        <v>1149</v>
      </c>
      <c r="B30" s="1">
        <v>1149</v>
      </c>
      <c r="D30" s="39" t="s">
        <v>16</v>
      </c>
      <c r="E30" s="30"/>
      <c r="F30" s="40">
        <v>-4249.3672100000003</v>
      </c>
      <c r="G30" s="40"/>
      <c r="H30" s="40">
        <v>-4254.0143099999996</v>
      </c>
      <c r="I30" s="40"/>
      <c r="J30" s="40">
        <f>F30-H30</f>
        <v>4.6470999999992273</v>
      </c>
      <c r="K30" s="40"/>
      <c r="L30" s="41">
        <f>J30/H30*100</f>
        <v>-0.10924034714869654</v>
      </c>
    </row>
    <row r="31" spans="1:17" ht="9.75" customHeight="1" x14ac:dyDescent="0.35">
      <c r="D31" s="29"/>
      <c r="E31" s="30"/>
      <c r="F31" s="8" t="s">
        <v>4</v>
      </c>
      <c r="H31" s="8" t="s">
        <v>4</v>
      </c>
      <c r="L31" s="42"/>
    </row>
    <row r="32" spans="1:17" ht="24.75" customHeight="1" x14ac:dyDescent="0.35">
      <c r="A32" s="1">
        <v>12</v>
      </c>
      <c r="B32" s="1">
        <v>12</v>
      </c>
      <c r="D32" s="29" t="s">
        <v>17</v>
      </c>
      <c r="E32" s="30"/>
      <c r="F32" s="43">
        <v>24317.340700000001</v>
      </c>
      <c r="G32" s="31"/>
      <c r="H32" s="43">
        <v>24589.67182</v>
      </c>
      <c r="I32" s="31"/>
      <c r="J32" s="31">
        <f t="shared" ref="J32:J37" si="2">F32-H32</f>
        <v>-272.33111999999892</v>
      </c>
      <c r="K32" s="31"/>
      <c r="L32" s="32">
        <f t="shared" ref="L32:L37" si="3">J32/H32*100</f>
        <v>-1.1075020520546293</v>
      </c>
      <c r="Q32" s="44"/>
    </row>
    <row r="33" spans="1:17" ht="24.75" customHeight="1" x14ac:dyDescent="0.35">
      <c r="A33" s="1">
        <v>126</v>
      </c>
      <c r="B33" s="1">
        <v>126</v>
      </c>
      <c r="D33" s="29" t="s">
        <v>18</v>
      </c>
      <c r="E33" s="30"/>
      <c r="F33" s="31">
        <v>5870.5132100000001</v>
      </c>
      <c r="G33" s="31"/>
      <c r="H33" s="31">
        <v>5137.1168299999999</v>
      </c>
      <c r="I33" s="31"/>
      <c r="J33" s="31">
        <f t="shared" si="2"/>
        <v>733.39638000000014</v>
      </c>
      <c r="K33" s="31"/>
      <c r="L33" s="32">
        <f t="shared" si="3"/>
        <v>14.276420106256376</v>
      </c>
      <c r="Q33" s="44"/>
    </row>
    <row r="34" spans="1:17" x14ac:dyDescent="0.35">
      <c r="A34" s="1">
        <v>13</v>
      </c>
      <c r="B34" s="1">
        <v>13</v>
      </c>
      <c r="D34" s="29" t="s">
        <v>19</v>
      </c>
      <c r="E34" s="30"/>
      <c r="F34" s="31">
        <v>18353.752339999999</v>
      </c>
      <c r="G34" s="31"/>
      <c r="H34" s="31">
        <v>19253.830899999997</v>
      </c>
      <c r="I34" s="31"/>
      <c r="J34" s="31">
        <f t="shared" si="2"/>
        <v>-900.07855999999811</v>
      </c>
      <c r="K34" s="31"/>
      <c r="L34" s="32">
        <f t="shared" si="3"/>
        <v>-4.6748024571047742</v>
      </c>
      <c r="N34" s="45"/>
    </row>
    <row r="35" spans="1:17" x14ac:dyDescent="0.35">
      <c r="A35" s="1">
        <v>131</v>
      </c>
      <c r="B35" s="1">
        <v>1320</v>
      </c>
      <c r="D35" s="46" t="s">
        <v>20</v>
      </c>
      <c r="E35" s="30"/>
      <c r="F35" s="31">
        <v>33583.586299999995</v>
      </c>
      <c r="G35" s="31"/>
      <c r="H35" s="31">
        <v>32852.987589999997</v>
      </c>
      <c r="I35" s="31"/>
      <c r="J35" s="31">
        <f t="shared" si="2"/>
        <v>730.59870999999839</v>
      </c>
      <c r="K35" s="31"/>
      <c r="L35" s="32">
        <f t="shared" si="3"/>
        <v>2.2238425287762342</v>
      </c>
      <c r="N35" s="45"/>
    </row>
    <row r="36" spans="1:17" x14ac:dyDescent="0.35">
      <c r="A36" s="1">
        <v>1329</v>
      </c>
      <c r="D36" s="46" t="s">
        <v>21</v>
      </c>
      <c r="E36" s="30"/>
      <c r="F36" s="31">
        <v>-17476.308539999998</v>
      </c>
      <c r="G36" s="31"/>
      <c r="H36" s="31">
        <v>-15892.564789999999</v>
      </c>
      <c r="I36" s="31"/>
      <c r="J36" s="31">
        <f t="shared" si="2"/>
        <v>-1583.7437499999996</v>
      </c>
      <c r="K36" s="31"/>
      <c r="L36" s="32">
        <f t="shared" si="3"/>
        <v>9.9653125277584582</v>
      </c>
      <c r="N36" s="45"/>
    </row>
    <row r="37" spans="1:17" x14ac:dyDescent="0.35">
      <c r="A37" s="1">
        <v>133</v>
      </c>
      <c r="D37" s="46" t="s">
        <v>22</v>
      </c>
      <c r="E37" s="30"/>
      <c r="F37" s="31">
        <v>2246.4745800000001</v>
      </c>
      <c r="G37" s="31"/>
      <c r="H37" s="31">
        <v>2293.4081000000001</v>
      </c>
      <c r="I37" s="31"/>
      <c r="J37" s="31">
        <f t="shared" si="2"/>
        <v>-46.933520000000044</v>
      </c>
      <c r="K37" s="31"/>
      <c r="L37" s="32">
        <f t="shared" si="3"/>
        <v>-2.0464530495030537</v>
      </c>
      <c r="N37" s="45"/>
    </row>
    <row r="38" spans="1:17" ht="16.8" customHeight="1" x14ac:dyDescent="0.35">
      <c r="D38" s="29" t="s">
        <v>4</v>
      </c>
      <c r="E38" s="30"/>
      <c r="F38" s="35"/>
      <c r="G38" s="31"/>
      <c r="H38" s="35"/>
      <c r="I38" s="31"/>
      <c r="J38" s="35"/>
      <c r="K38" s="31"/>
      <c r="L38" s="37"/>
    </row>
    <row r="39" spans="1:17" ht="16.8" customHeight="1" thickBot="1" x14ac:dyDescent="0.4">
      <c r="D39" s="47" t="s">
        <v>23</v>
      </c>
      <c r="E39" s="30"/>
      <c r="F39" s="48">
        <f>F9+F32+F33+F34</f>
        <v>814519.78384999989</v>
      </c>
      <c r="G39" s="40"/>
      <c r="H39" s="48">
        <f>H9+H32+H33+H34</f>
        <v>666418.2607199999</v>
      </c>
      <c r="I39" s="40"/>
      <c r="J39" s="48">
        <f>J9+J32+J33+J34</f>
        <v>148101.52312999999</v>
      </c>
      <c r="K39" s="40"/>
      <c r="L39" s="49">
        <f>J39/H39*100</f>
        <v>22.223509147241966</v>
      </c>
      <c r="N39" s="31"/>
      <c r="P39" s="44"/>
    </row>
    <row r="40" spans="1:17" ht="7.5" hidden="1" customHeight="1" thickTop="1" x14ac:dyDescent="0.35">
      <c r="D40" s="29"/>
      <c r="E40" s="30"/>
      <c r="F40" s="50"/>
      <c r="G40" s="50"/>
      <c r="H40" s="50"/>
      <c r="I40" s="50"/>
      <c r="J40" s="50"/>
      <c r="K40" s="50"/>
      <c r="L40" s="51"/>
    </row>
    <row r="41" spans="1:17" ht="7.5" hidden="1" customHeight="1" x14ac:dyDescent="0.35">
      <c r="D41" s="29"/>
      <c r="E41" s="30"/>
      <c r="F41" s="50"/>
      <c r="G41" s="50"/>
      <c r="H41" s="50"/>
      <c r="I41" s="50"/>
      <c r="J41" s="50"/>
      <c r="K41" s="50"/>
      <c r="L41" s="51"/>
    </row>
    <row r="42" spans="1:17" ht="13.2" hidden="1" customHeight="1" x14ac:dyDescent="0.35">
      <c r="D42" s="29" t="s">
        <v>4</v>
      </c>
      <c r="E42" s="30"/>
      <c r="I42" s="50"/>
      <c r="J42" s="50"/>
      <c r="K42" s="50"/>
      <c r="L42" s="51"/>
    </row>
    <row r="43" spans="1:17" ht="21" hidden="1" thickTop="1" x14ac:dyDescent="0.35">
      <c r="B43" s="1">
        <v>91</v>
      </c>
      <c r="D43" s="29" t="s">
        <v>24</v>
      </c>
      <c r="E43" s="30">
        <v>134513.5</v>
      </c>
      <c r="F43" s="31">
        <v>154165.60702000002</v>
      </c>
      <c r="G43" s="31"/>
      <c r="H43" s="31">
        <v>147724.14647000001</v>
      </c>
      <c r="I43" s="31"/>
      <c r="J43" s="31">
        <f>F43-H43</f>
        <v>6441.460550000018</v>
      </c>
      <c r="K43" s="31"/>
      <c r="L43" s="32">
        <f>J43/H43*100</f>
        <v>4.3604655731134363</v>
      </c>
    </row>
    <row r="44" spans="1:17" ht="21" hidden="1" thickTop="1" x14ac:dyDescent="0.35">
      <c r="B44" s="1">
        <v>92</v>
      </c>
      <c r="D44" s="29" t="s">
        <v>25</v>
      </c>
      <c r="E44" s="30"/>
      <c r="F44" s="31">
        <v>235403.85541999998</v>
      </c>
      <c r="G44" s="31"/>
      <c r="H44" s="31">
        <v>171255.69950999998</v>
      </c>
      <c r="I44" s="31"/>
      <c r="J44" s="31">
        <f>F44-H44</f>
        <v>64148.155910000001</v>
      </c>
      <c r="K44" s="31"/>
      <c r="L44" s="32">
        <f>J44/H44*100</f>
        <v>37.457530519300619</v>
      </c>
      <c r="N44" s="44"/>
    </row>
    <row r="45" spans="1:17" ht="10.5" hidden="1" customHeight="1" x14ac:dyDescent="0.35">
      <c r="D45" s="29"/>
      <c r="E45" s="30"/>
      <c r="F45" s="31"/>
      <c r="G45" s="31"/>
      <c r="H45" s="31"/>
      <c r="I45" s="31"/>
      <c r="J45" s="31"/>
      <c r="K45" s="31"/>
      <c r="L45" s="52"/>
    </row>
    <row r="46" spans="1:17" ht="21.6" hidden="1" thickTop="1" thickBot="1" x14ac:dyDescent="0.4">
      <c r="D46" s="29" t="s">
        <v>26</v>
      </c>
      <c r="E46" s="30"/>
      <c r="F46" s="53">
        <f>SUM(F43:F44)</f>
        <v>389569.46244000003</v>
      </c>
      <c r="G46" s="31"/>
      <c r="H46" s="53">
        <f>SUM(H43:H44)</f>
        <v>318979.84597999998</v>
      </c>
      <c r="I46" s="31"/>
      <c r="J46" s="53">
        <f>SUM(J43:J44)</f>
        <v>70589.616460000019</v>
      </c>
      <c r="K46" s="31"/>
      <c r="L46" s="54">
        <f>J46/H46*100</f>
        <v>22.129804547095425</v>
      </c>
      <c r="N46" s="31"/>
    </row>
    <row r="47" spans="1:17" ht="6.75" hidden="1" customHeight="1" thickTop="1" x14ac:dyDescent="0.35">
      <c r="D47" s="29" t="s">
        <v>4</v>
      </c>
      <c r="E47" s="30"/>
      <c r="F47" s="50"/>
      <c r="G47" s="50"/>
      <c r="H47" s="50"/>
      <c r="I47" s="50"/>
      <c r="J47" s="50"/>
      <c r="K47" s="50"/>
      <c r="L47" s="51"/>
    </row>
    <row r="48" spans="1:17" ht="21" thickTop="1" x14ac:dyDescent="0.35">
      <c r="D48" s="29"/>
      <c r="E48" s="30"/>
      <c r="F48" s="50"/>
      <c r="G48" s="50"/>
      <c r="H48" s="50"/>
      <c r="I48" s="50"/>
      <c r="J48" s="50"/>
      <c r="K48" s="50"/>
      <c r="L48" s="55" t="s">
        <v>4</v>
      </c>
    </row>
    <row r="49" spans="1:12" x14ac:dyDescent="0.35">
      <c r="D49" s="13" t="s">
        <v>27</v>
      </c>
      <c r="E49" s="14"/>
      <c r="L49" s="56" t="s">
        <v>4</v>
      </c>
    </row>
    <row r="50" spans="1:12" ht="8.6999999999999993" customHeight="1" x14ac:dyDescent="0.35">
      <c r="D50" s="13"/>
      <c r="E50" s="14"/>
      <c r="L50" s="56"/>
    </row>
    <row r="51" spans="1:12" x14ac:dyDescent="0.35">
      <c r="D51" s="57" t="s">
        <v>28</v>
      </c>
      <c r="E51" s="14"/>
      <c r="F51" s="35">
        <f>SUM(F52,F55,F61,F62)</f>
        <v>257697.04839999997</v>
      </c>
      <c r="G51" s="36"/>
      <c r="H51" s="35">
        <f>SUM(H52,H55,H61,H62)</f>
        <v>192057.14757</v>
      </c>
      <c r="I51" s="36"/>
      <c r="J51" s="35">
        <f>F51-H51</f>
        <v>65639.90082999997</v>
      </c>
      <c r="K51" s="36"/>
      <c r="L51" s="37">
        <f>J51/H51*100</f>
        <v>34.177275701793853</v>
      </c>
    </row>
    <row r="52" spans="1:12" x14ac:dyDescent="0.35">
      <c r="D52" s="29" t="s">
        <v>29</v>
      </c>
      <c r="E52" s="14"/>
      <c r="F52" s="31">
        <f>SUM(F53:F54)</f>
        <v>81949.234339999995</v>
      </c>
      <c r="G52" s="31">
        <f>SUM(G53:G54)</f>
        <v>0</v>
      </c>
      <c r="H52" s="31">
        <f>SUM(H53:H54)</f>
        <v>39841.918799999999</v>
      </c>
      <c r="I52" s="36"/>
      <c r="J52" s="31">
        <f>F52-H52</f>
        <v>42107.315539999996</v>
      </c>
      <c r="K52" s="31"/>
      <c r="L52" s="32">
        <f>J52/H52*100</f>
        <v>105.68596294614203</v>
      </c>
    </row>
    <row r="53" spans="1:12" hidden="1" x14ac:dyDescent="0.35">
      <c r="A53" s="1">
        <v>2110</v>
      </c>
      <c r="B53" s="1">
        <v>2110</v>
      </c>
      <c r="D53" s="29" t="s">
        <v>30</v>
      </c>
      <c r="E53" s="14"/>
      <c r="F53" s="31">
        <v>76434.256410000002</v>
      </c>
      <c r="G53" s="36"/>
      <c r="H53" s="31">
        <v>35838.12672</v>
      </c>
      <c r="I53" s="36"/>
      <c r="J53" s="31">
        <f>F53-H53</f>
        <v>40596.129690000002</v>
      </c>
      <c r="K53" s="31"/>
      <c r="L53" s="32">
        <f>J53/H53*100</f>
        <v>113.2763718571951</v>
      </c>
    </row>
    <row r="54" spans="1:12" hidden="1" x14ac:dyDescent="0.35">
      <c r="A54" s="1">
        <v>2111</v>
      </c>
      <c r="B54" s="1">
        <v>2111</v>
      </c>
      <c r="D54" s="29" t="s">
        <v>31</v>
      </c>
      <c r="E54" s="14"/>
      <c r="F54" s="31">
        <v>5514.97793</v>
      </c>
      <c r="G54" s="36"/>
      <c r="H54" s="31">
        <v>4003.7920800000002</v>
      </c>
      <c r="I54" s="36"/>
      <c r="J54" s="31">
        <f>F54-H54</f>
        <v>1511.1858499999998</v>
      </c>
      <c r="K54" s="31"/>
      <c r="L54" s="32">
        <f>J54/H54*100</f>
        <v>37.743864311755168</v>
      </c>
    </row>
    <row r="55" spans="1:12" x14ac:dyDescent="0.35">
      <c r="B55" s="1">
        <v>212</v>
      </c>
      <c r="D55" s="29" t="s">
        <v>13</v>
      </c>
      <c r="E55" s="30"/>
      <c r="F55" s="31">
        <f>SUM(F56:F58)</f>
        <v>167436.49781999999</v>
      </c>
      <c r="G55" s="31"/>
      <c r="H55" s="31">
        <f>SUM(H56:H58)</f>
        <v>145146.11809999999</v>
      </c>
      <c r="I55" s="31"/>
      <c r="J55" s="31">
        <f>F55-H55</f>
        <v>22290.379719999997</v>
      </c>
      <c r="K55" s="31"/>
      <c r="L55" s="32">
        <f>J55/H55*100</f>
        <v>15.357200049017361</v>
      </c>
    </row>
    <row r="56" spans="1:12" hidden="1" x14ac:dyDescent="0.35">
      <c r="A56" s="1">
        <v>2116</v>
      </c>
      <c r="D56" s="29" t="s">
        <v>32</v>
      </c>
      <c r="E56" s="30"/>
      <c r="F56" s="31">
        <v>5017.0855000000001</v>
      </c>
      <c r="G56" s="31"/>
      <c r="H56" s="31">
        <v>14786.39969</v>
      </c>
      <c r="I56" s="31"/>
      <c r="J56" s="31"/>
      <c r="K56" s="31"/>
      <c r="L56" s="32"/>
    </row>
    <row r="57" spans="1:12" hidden="1" x14ac:dyDescent="0.35">
      <c r="A57" s="1">
        <v>2117</v>
      </c>
      <c r="D57" s="29" t="s">
        <v>33</v>
      </c>
      <c r="E57" s="30"/>
      <c r="F57" s="31">
        <v>22051.394399999997</v>
      </c>
      <c r="G57" s="31"/>
      <c r="H57" s="31">
        <v>1410.9155900000001</v>
      </c>
      <c r="I57" s="31"/>
      <c r="J57" s="31"/>
      <c r="K57" s="31"/>
      <c r="L57" s="32"/>
    </row>
    <row r="58" spans="1:12" hidden="1" x14ac:dyDescent="0.35">
      <c r="A58" s="1">
        <v>2118</v>
      </c>
      <c r="D58" s="29" t="s">
        <v>34</v>
      </c>
      <c r="E58" s="30"/>
      <c r="F58" s="31">
        <v>140368.01791999998</v>
      </c>
      <c r="G58" s="31"/>
      <c r="H58" s="31">
        <v>128948.80282</v>
      </c>
      <c r="I58" s="31"/>
      <c r="J58" s="31"/>
      <c r="K58" s="31"/>
      <c r="L58" s="32"/>
    </row>
    <row r="59" spans="1:12" hidden="1" x14ac:dyDescent="0.35">
      <c r="A59" s="1">
        <v>2115</v>
      </c>
      <c r="B59" s="1">
        <v>215</v>
      </c>
      <c r="D59" s="29" t="s">
        <v>35</v>
      </c>
      <c r="E59" s="30"/>
      <c r="F59" s="31">
        <v>0</v>
      </c>
      <c r="G59" s="31"/>
      <c r="H59" s="31">
        <v>0</v>
      </c>
      <c r="I59" s="31"/>
      <c r="J59" s="31">
        <f>F59-H59</f>
        <v>0</v>
      </c>
      <c r="K59" s="31"/>
      <c r="L59" s="32">
        <f>IFERROR(J59/H59*100,0)</f>
        <v>0</v>
      </c>
    </row>
    <row r="60" spans="1:12" hidden="1" x14ac:dyDescent="0.35">
      <c r="A60" s="1">
        <v>2119</v>
      </c>
      <c r="B60" s="1">
        <v>24</v>
      </c>
      <c r="D60" s="29" t="s">
        <v>36</v>
      </c>
      <c r="E60" s="30"/>
      <c r="F60" s="31">
        <v>0</v>
      </c>
      <c r="G60" s="31"/>
      <c r="H60" s="31">
        <v>0</v>
      </c>
      <c r="I60" s="31"/>
      <c r="J60" s="31">
        <f>F60-H60</f>
        <v>0</v>
      </c>
      <c r="K60" s="31"/>
      <c r="L60" s="32">
        <f>IFERROR(J60/H60*100,0)</f>
        <v>0</v>
      </c>
    </row>
    <row r="61" spans="1:12" x14ac:dyDescent="0.35">
      <c r="A61" s="1">
        <v>212</v>
      </c>
      <c r="B61" s="1">
        <v>214</v>
      </c>
      <c r="D61" s="29" t="s">
        <v>37</v>
      </c>
      <c r="E61" s="30"/>
      <c r="F61" s="31">
        <v>8015.6404299999995</v>
      </c>
      <c r="G61" s="31"/>
      <c r="H61" s="31">
        <v>6012.0286900000001</v>
      </c>
      <c r="I61" s="31"/>
      <c r="J61" s="31">
        <f>F61-H61</f>
        <v>2003.6117399999994</v>
      </c>
      <c r="K61" s="31"/>
      <c r="L61" s="32">
        <f>IFERROR(J61/H61*100,0)</f>
        <v>33.326716210331313</v>
      </c>
    </row>
    <row r="62" spans="1:12" x14ac:dyDescent="0.35">
      <c r="A62" s="1">
        <v>213</v>
      </c>
      <c r="B62" s="1">
        <v>213</v>
      </c>
      <c r="D62" s="29" t="s">
        <v>38</v>
      </c>
      <c r="E62" s="30"/>
      <c r="F62" s="31">
        <v>295.67581000000001</v>
      </c>
      <c r="G62" s="31"/>
      <c r="H62" s="31">
        <v>1057.0819799999999</v>
      </c>
      <c r="I62" s="31"/>
      <c r="J62" s="31">
        <f>F62-H62</f>
        <v>-761.40616999999997</v>
      </c>
      <c r="K62" s="31"/>
      <c r="L62" s="32">
        <f>J62/H62*100</f>
        <v>-72.029055873225659</v>
      </c>
    </row>
    <row r="63" spans="1:12" x14ac:dyDescent="0.35">
      <c r="A63" s="1">
        <v>22</v>
      </c>
      <c r="B63" s="1">
        <v>22</v>
      </c>
      <c r="D63" s="29" t="s">
        <v>39</v>
      </c>
      <c r="E63" s="30"/>
      <c r="F63" s="31">
        <v>342104.23144999996</v>
      </c>
      <c r="G63" s="31"/>
      <c r="H63" s="31">
        <v>290833.63870999997</v>
      </c>
      <c r="I63" s="31"/>
      <c r="J63" s="31">
        <f>F63-H63</f>
        <v>51270.592739999993</v>
      </c>
      <c r="K63" s="31"/>
      <c r="L63" s="32">
        <f>IFERROR(J63/H63*100,0)</f>
        <v>17.628838592197248</v>
      </c>
    </row>
    <row r="64" spans="1:12" x14ac:dyDescent="0.35">
      <c r="D64" s="29"/>
      <c r="E64" s="30"/>
      <c r="F64" s="31"/>
      <c r="G64" s="31"/>
      <c r="H64" s="31"/>
      <c r="I64" s="31"/>
      <c r="J64" s="31"/>
      <c r="K64" s="31"/>
      <c r="L64" s="32"/>
    </row>
    <row r="65" spans="1:14" ht="21" thickBot="1" x14ac:dyDescent="0.4">
      <c r="D65" s="47" t="s">
        <v>40</v>
      </c>
      <c r="E65" s="30"/>
      <c r="F65" s="48">
        <f>SUM(F51,F63)</f>
        <v>599801.27984999993</v>
      </c>
      <c r="G65" s="40"/>
      <c r="H65" s="48">
        <f>SUM(H51,H63)</f>
        <v>482890.78628</v>
      </c>
      <c r="I65" s="40"/>
      <c r="J65" s="48">
        <f>F65-H65</f>
        <v>116910.49356999993</v>
      </c>
      <c r="K65" s="40"/>
      <c r="L65" s="49">
        <f>J65/H65*100</f>
        <v>24.210545508774818</v>
      </c>
      <c r="N65" s="31"/>
    </row>
    <row r="66" spans="1:14" ht="21.6" thickTop="1" x14ac:dyDescent="0.4">
      <c r="D66" s="29" t="s">
        <v>4</v>
      </c>
      <c r="E66" s="30"/>
      <c r="F66" s="50"/>
      <c r="G66" s="50"/>
      <c r="H66" s="50"/>
      <c r="I66" s="50"/>
      <c r="J66" s="50"/>
      <c r="K66" s="50"/>
      <c r="L66" s="51"/>
      <c r="M66" s="58"/>
    </row>
    <row r="67" spans="1:14" x14ac:dyDescent="0.35">
      <c r="D67" s="29"/>
      <c r="E67" s="30"/>
      <c r="F67" s="50"/>
      <c r="G67" s="50"/>
      <c r="H67" s="50"/>
      <c r="I67" s="50"/>
      <c r="J67" s="50"/>
      <c r="K67" s="50"/>
      <c r="L67" s="51"/>
    </row>
    <row r="68" spans="1:14" ht="22.2" x14ac:dyDescent="0.5">
      <c r="D68" s="13" t="s">
        <v>41</v>
      </c>
      <c r="E68" s="14"/>
      <c r="F68" s="59"/>
      <c r="G68" s="59"/>
      <c r="H68" s="59"/>
      <c r="L68" s="42"/>
    </row>
    <row r="69" spans="1:14" ht="7.2" customHeight="1" x14ac:dyDescent="0.35">
      <c r="D69" s="29" t="s">
        <v>4</v>
      </c>
      <c r="E69" s="30"/>
      <c r="F69" s="60" t="s">
        <v>4</v>
      </c>
      <c r="G69" s="60"/>
      <c r="H69" s="60" t="s">
        <v>4</v>
      </c>
      <c r="I69" s="60"/>
      <c r="J69" s="30" t="s">
        <v>4</v>
      </c>
      <c r="K69" s="30"/>
      <c r="L69" s="56" t="s">
        <v>4</v>
      </c>
    </row>
    <row r="70" spans="1:14" x14ac:dyDescent="0.35">
      <c r="D70" s="57" t="s">
        <v>42</v>
      </c>
      <c r="E70" s="14"/>
      <c r="F70" s="24">
        <f>SUM(F71:F73)</f>
        <v>132123.19999999998</v>
      </c>
      <c r="G70" s="25"/>
      <c r="H70" s="24">
        <f>SUM(H71:H73)</f>
        <v>117129.3</v>
      </c>
      <c r="I70" s="25"/>
      <c r="J70" s="24">
        <f>F70-H70</f>
        <v>14993.89999999998</v>
      </c>
      <c r="K70" s="25"/>
      <c r="L70" s="26">
        <f>J70/H70*100</f>
        <v>12.80115223091061</v>
      </c>
      <c r="N70" s="31"/>
    </row>
    <row r="71" spans="1:14" x14ac:dyDescent="0.35">
      <c r="A71" s="1">
        <v>311001</v>
      </c>
      <c r="B71" s="1">
        <v>311001</v>
      </c>
      <c r="D71" s="29" t="s">
        <v>43</v>
      </c>
      <c r="E71" s="30"/>
      <c r="F71" s="31">
        <v>132603.79999999999</v>
      </c>
      <c r="G71" s="31"/>
      <c r="H71" s="31">
        <v>117604.6</v>
      </c>
      <c r="I71" s="31"/>
      <c r="J71" s="31">
        <f>F71-H71</f>
        <v>14999.199999999983</v>
      </c>
      <c r="K71" s="31"/>
      <c r="L71" s="32">
        <f>J71/H71*100</f>
        <v>12.753922890771264</v>
      </c>
    </row>
    <row r="72" spans="1:14" hidden="1" x14ac:dyDescent="0.35">
      <c r="A72" s="1">
        <v>311101</v>
      </c>
      <c r="B72" s="1">
        <v>311101</v>
      </c>
      <c r="D72" s="29"/>
      <c r="E72" s="30"/>
      <c r="F72" s="31"/>
      <c r="G72" s="31"/>
      <c r="H72" s="31"/>
      <c r="I72" s="31"/>
      <c r="J72" s="31"/>
      <c r="K72" s="31"/>
      <c r="L72" s="32"/>
    </row>
    <row r="73" spans="1:14" x14ac:dyDescent="0.35">
      <c r="A73" s="1">
        <v>311102</v>
      </c>
      <c r="B73" s="1">
        <v>311102</v>
      </c>
      <c r="D73" s="29" t="s">
        <v>44</v>
      </c>
      <c r="E73" s="30"/>
      <c r="F73" s="31">
        <v>-480.6</v>
      </c>
      <c r="G73" s="31"/>
      <c r="H73" s="31">
        <v>-475.3</v>
      </c>
      <c r="I73" s="31"/>
      <c r="J73" s="31">
        <f>F73-H73</f>
        <v>-5.3000000000000114</v>
      </c>
      <c r="K73" s="31"/>
      <c r="L73" s="32">
        <f>J73/H73*100</f>
        <v>1.1150852093414709</v>
      </c>
    </row>
    <row r="74" spans="1:14" x14ac:dyDescent="0.35">
      <c r="A74" s="1">
        <v>313</v>
      </c>
      <c r="B74" s="1">
        <v>313</v>
      </c>
      <c r="D74" s="29" t="s">
        <v>45</v>
      </c>
      <c r="E74" s="30"/>
      <c r="F74" s="31">
        <v>46444.610810000006</v>
      </c>
      <c r="G74" s="31"/>
      <c r="H74" s="31">
        <v>39572.596729999997</v>
      </c>
      <c r="I74" s="31"/>
      <c r="J74" s="31">
        <f>F74-H74</f>
        <v>6872.0140800000081</v>
      </c>
      <c r="K74" s="31"/>
      <c r="L74" s="32">
        <f>J74/H74*100</f>
        <v>17.365587926632909</v>
      </c>
    </row>
    <row r="75" spans="1:14" x14ac:dyDescent="0.35">
      <c r="A75" s="1">
        <v>321</v>
      </c>
      <c r="B75" s="1">
        <v>321</v>
      </c>
      <c r="D75" s="61" t="s">
        <v>46</v>
      </c>
      <c r="E75" s="30"/>
      <c r="F75" s="31">
        <v>8007.69661</v>
      </c>
      <c r="G75" s="31"/>
      <c r="H75" s="31">
        <v>1524.7833500000002</v>
      </c>
      <c r="I75" s="31"/>
      <c r="J75" s="31">
        <f>F75-H75</f>
        <v>6482.9132599999994</v>
      </c>
      <c r="K75" s="31"/>
      <c r="L75" s="32">
        <f>J75/H75*100</f>
        <v>425.16946817395393</v>
      </c>
    </row>
    <row r="76" spans="1:14" ht="16.8" customHeight="1" x14ac:dyDescent="0.35">
      <c r="A76" s="1">
        <v>3230010101</v>
      </c>
      <c r="B76" s="1">
        <v>322</v>
      </c>
      <c r="D76" s="29" t="s">
        <v>47</v>
      </c>
      <c r="E76" s="30"/>
      <c r="F76" s="31">
        <v>4827.8581299999996</v>
      </c>
      <c r="G76" s="31"/>
      <c r="H76" s="31">
        <v>3283.5466800000004</v>
      </c>
      <c r="I76" s="31"/>
      <c r="J76" s="31">
        <f>F76-H76</f>
        <v>1544.3114499999992</v>
      </c>
      <c r="K76" s="31"/>
      <c r="L76" s="32">
        <f>J76/H76*100</f>
        <v>47.031810432492435</v>
      </c>
    </row>
    <row r="77" spans="1:14" x14ac:dyDescent="0.35">
      <c r="A77" s="1">
        <v>322</v>
      </c>
      <c r="B77" s="1">
        <v>324</v>
      </c>
      <c r="D77" s="29" t="s">
        <v>48</v>
      </c>
      <c r="E77" s="30"/>
      <c r="F77" s="31">
        <v>0.87935000000000008</v>
      </c>
      <c r="G77" s="31"/>
      <c r="H77" s="31">
        <v>0.87935000000000008</v>
      </c>
      <c r="I77" s="31"/>
      <c r="J77" s="31">
        <f>F77-H77</f>
        <v>0</v>
      </c>
      <c r="K77" s="31"/>
      <c r="L77" s="32">
        <v>0</v>
      </c>
      <c r="N77" s="44"/>
    </row>
    <row r="78" spans="1:14" x14ac:dyDescent="0.35">
      <c r="D78" s="29"/>
      <c r="E78" s="30"/>
      <c r="F78" s="31"/>
      <c r="G78" s="31"/>
      <c r="H78" s="31"/>
      <c r="I78" s="31"/>
      <c r="J78" s="31"/>
      <c r="K78" s="31"/>
      <c r="L78" s="32"/>
    </row>
    <row r="79" spans="1:14" hidden="1" x14ac:dyDescent="0.35">
      <c r="D79" s="47" t="s">
        <v>49</v>
      </c>
      <c r="E79" s="10"/>
      <c r="F79" s="24">
        <f>SUM(F80:F81)</f>
        <v>23314.259100000007</v>
      </c>
      <c r="G79" s="24">
        <f>SUM(G80:G81)</f>
        <v>0</v>
      </c>
      <c r="H79" s="24">
        <f>SUM(H80:H81)</f>
        <v>22016.368330000005</v>
      </c>
      <c r="I79" s="40"/>
      <c r="J79" s="24">
        <f>SUM(J80:J81)</f>
        <v>1297.8907700000018</v>
      </c>
      <c r="K79" s="40"/>
      <c r="L79" s="26">
        <f>SUM(L80:L81)</f>
        <v>5.8951174441947636</v>
      </c>
    </row>
    <row r="80" spans="1:14" hidden="1" x14ac:dyDescent="0.35">
      <c r="D80" s="29" t="s">
        <v>50</v>
      </c>
      <c r="F80" s="62">
        <v>0</v>
      </c>
      <c r="G80" s="62"/>
      <c r="H80" s="62">
        <v>0</v>
      </c>
      <c r="I80" s="31"/>
      <c r="J80" s="31">
        <f>F80-H80</f>
        <v>0</v>
      </c>
      <c r="K80" s="31"/>
      <c r="L80" s="32">
        <v>0</v>
      </c>
    </row>
    <row r="81" spans="1:14" hidden="1" x14ac:dyDescent="0.35">
      <c r="D81" s="47" t="s">
        <v>49</v>
      </c>
      <c r="F81" s="40">
        <f>+F82+F83</f>
        <v>23314.259100000007</v>
      </c>
      <c r="G81" s="31"/>
      <c r="H81" s="40">
        <f>+H82+H83</f>
        <v>22016.368330000005</v>
      </c>
      <c r="I81" s="31"/>
      <c r="J81" s="40">
        <f>F81-H81</f>
        <v>1297.8907700000018</v>
      </c>
      <c r="K81" s="40"/>
      <c r="L81" s="41">
        <f>J81/H81*100</f>
        <v>5.8951174441947636</v>
      </c>
      <c r="N81" s="44"/>
    </row>
    <row r="82" spans="1:14" hidden="1" x14ac:dyDescent="0.35">
      <c r="A82" s="1">
        <v>314</v>
      </c>
      <c r="B82" s="1">
        <v>314</v>
      </c>
      <c r="D82" s="29" t="s">
        <v>49</v>
      </c>
      <c r="F82" s="31">
        <v>0</v>
      </c>
      <c r="G82" s="31"/>
      <c r="H82" s="31">
        <v>0</v>
      </c>
      <c r="I82" s="31"/>
      <c r="J82" s="31">
        <f>F82-H82</f>
        <v>0</v>
      </c>
      <c r="K82" s="31"/>
      <c r="L82" s="32">
        <v>0</v>
      </c>
    </row>
    <row r="83" spans="1:14" x14ac:dyDescent="0.35">
      <c r="D83" s="7" t="s">
        <v>51</v>
      </c>
      <c r="F83" s="31">
        <v>23314.259100000007</v>
      </c>
      <c r="G83" s="63"/>
      <c r="H83" s="31">
        <v>22016.368330000005</v>
      </c>
      <c r="I83" s="40"/>
      <c r="J83" s="31">
        <f>F83-H83</f>
        <v>1297.8907700000018</v>
      </c>
      <c r="K83" s="31"/>
      <c r="L83" s="32">
        <f>J83/H83*100</f>
        <v>5.8951174441947636</v>
      </c>
    </row>
    <row r="84" spans="1:14" ht="21" thickBot="1" x14ac:dyDescent="0.4">
      <c r="D84" s="47" t="s">
        <v>52</v>
      </c>
      <c r="E84" s="30"/>
      <c r="F84" s="48">
        <f>F70+F74+F75+F76+F77+F78+F83+F82</f>
        <v>214718.50400000002</v>
      </c>
      <c r="G84" s="40"/>
      <c r="H84" s="48">
        <f>H70+H74+H75+H76+H77+H78+H83+H82</f>
        <v>183527.47444000002</v>
      </c>
      <c r="I84" s="40"/>
      <c r="J84" s="48">
        <f>J70+J74+J75+J76+J77+J78+J81</f>
        <v>31191.029559999992</v>
      </c>
      <c r="K84" s="40"/>
      <c r="L84" s="49">
        <f>J84/H84*100</f>
        <v>16.995291661465743</v>
      </c>
      <c r="N84" s="64"/>
    </row>
    <row r="85" spans="1:14" ht="21" thickTop="1" x14ac:dyDescent="0.35">
      <c r="D85" s="29"/>
      <c r="E85" s="30"/>
      <c r="F85" s="65"/>
      <c r="G85" s="65"/>
      <c r="H85" s="65"/>
      <c r="I85" s="65"/>
      <c r="J85" s="65"/>
      <c r="K85" s="65"/>
      <c r="L85" s="66"/>
    </row>
    <row r="86" spans="1:14" ht="21.75" customHeight="1" thickBot="1" x14ac:dyDescent="0.4">
      <c r="D86" s="29" t="s">
        <v>53</v>
      </c>
      <c r="E86" s="30"/>
      <c r="F86" s="67">
        <f>F65+F84</f>
        <v>814519.78385000001</v>
      </c>
      <c r="G86" s="40"/>
      <c r="H86" s="67">
        <f>H65+H84</f>
        <v>666418.26072000002</v>
      </c>
      <c r="I86" s="40"/>
      <c r="J86" s="67">
        <f>F86-H86</f>
        <v>148101.52312999999</v>
      </c>
      <c r="K86" s="40"/>
      <c r="L86" s="68">
        <f>J86/H86*100</f>
        <v>22.223509147241959</v>
      </c>
      <c r="M86" s="1" t="s">
        <v>4</v>
      </c>
      <c r="N86" s="31"/>
    </row>
    <row r="87" spans="1:14" ht="8.6999999999999993" customHeight="1" thickTop="1" x14ac:dyDescent="0.35">
      <c r="D87" s="29" t="s">
        <v>4</v>
      </c>
      <c r="E87" s="30"/>
      <c r="F87" s="50"/>
      <c r="G87" s="50"/>
      <c r="H87" s="50"/>
      <c r="I87" s="50"/>
      <c r="J87" s="50"/>
      <c r="K87" s="50"/>
      <c r="L87" s="51"/>
    </row>
    <row r="88" spans="1:14" ht="7.2" customHeight="1" x14ac:dyDescent="0.35">
      <c r="D88" s="29"/>
      <c r="E88" s="30"/>
      <c r="F88" s="50"/>
      <c r="G88" s="50"/>
      <c r="H88" s="50"/>
      <c r="I88" s="50"/>
      <c r="J88" s="50"/>
      <c r="K88" s="50"/>
      <c r="L88" s="51"/>
    </row>
    <row r="89" spans="1:14" ht="6.75" customHeight="1" x14ac:dyDescent="0.35">
      <c r="D89" s="29"/>
      <c r="E89" s="30"/>
      <c r="F89" s="69" t="s">
        <v>4</v>
      </c>
      <c r="G89" s="69"/>
      <c r="H89" s="69" t="s">
        <v>4</v>
      </c>
      <c r="I89" s="50"/>
      <c r="J89" s="50"/>
      <c r="K89" s="50"/>
      <c r="L89" s="51"/>
    </row>
    <row r="90" spans="1:14" ht="21" hidden="1" thickBot="1" x14ac:dyDescent="0.4">
      <c r="B90" s="1">
        <v>93</v>
      </c>
      <c r="D90" s="29" t="s">
        <v>54</v>
      </c>
      <c r="E90" s="30"/>
      <c r="F90" s="70">
        <f>+F46</f>
        <v>389569.46244000003</v>
      </c>
      <c r="G90" s="31"/>
      <c r="H90" s="70">
        <f>+H46</f>
        <v>318979.84597999998</v>
      </c>
      <c r="I90" s="31"/>
      <c r="J90" s="70">
        <f>F90-H90</f>
        <v>70589.616460000048</v>
      </c>
      <c r="K90" s="31"/>
      <c r="L90" s="71">
        <f>J90/H90*100</f>
        <v>22.129804547095432</v>
      </c>
      <c r="N90" s="31"/>
    </row>
    <row r="91" spans="1:14" ht="16.5" hidden="1" customHeight="1" thickTop="1" x14ac:dyDescent="0.35">
      <c r="D91" s="7" t="s">
        <v>4</v>
      </c>
      <c r="F91" s="50"/>
      <c r="G91" s="50"/>
      <c r="H91" s="50"/>
      <c r="I91" s="50"/>
      <c r="J91" s="50"/>
      <c r="K91" s="50"/>
      <c r="L91" s="51"/>
    </row>
    <row r="92" spans="1:14" hidden="1" x14ac:dyDescent="0.35">
      <c r="D92" s="7"/>
      <c r="F92" s="50"/>
      <c r="G92" s="50"/>
      <c r="H92" s="50"/>
      <c r="I92" s="50"/>
      <c r="J92" s="50"/>
      <c r="K92" s="50"/>
      <c r="L92" s="51"/>
    </row>
    <row r="93" spans="1:14" ht="27" hidden="1" customHeight="1" x14ac:dyDescent="0.35">
      <c r="D93" s="72" t="s">
        <v>55</v>
      </c>
      <c r="E93" s="73"/>
      <c r="F93" s="50"/>
      <c r="G93" s="50"/>
      <c r="H93" s="50"/>
      <c r="I93" s="50"/>
      <c r="J93" s="50"/>
      <c r="K93" s="50"/>
      <c r="L93" s="51"/>
    </row>
    <row r="94" spans="1:14" ht="21" thickBot="1" x14ac:dyDescent="0.4">
      <c r="D94" s="74"/>
      <c r="E94" s="75"/>
      <c r="F94" s="76"/>
      <c r="G94" s="76"/>
      <c r="H94" s="76"/>
      <c r="I94" s="75"/>
      <c r="J94" s="75"/>
      <c r="K94" s="75"/>
      <c r="L94" s="77"/>
    </row>
    <row r="95" spans="1:14" ht="21" thickTop="1" x14ac:dyDescent="0.35">
      <c r="D95" s="7"/>
      <c r="F95" s="31"/>
      <c r="H95" s="31"/>
      <c r="L95" s="42"/>
    </row>
    <row r="96" spans="1:14" ht="21" thickBot="1" x14ac:dyDescent="0.4">
      <c r="D96" s="74"/>
      <c r="E96" s="75"/>
      <c r="F96" s="75"/>
      <c r="G96" s="75"/>
      <c r="H96" s="75"/>
      <c r="I96" s="75"/>
      <c r="J96" s="75"/>
      <c r="K96" s="75"/>
      <c r="L96" s="77"/>
    </row>
    <row r="97" spans="6:10" ht="21" thickTop="1" x14ac:dyDescent="0.35"/>
    <row r="98" spans="6:10" x14ac:dyDescent="0.35">
      <c r="F98" s="31">
        <f>+F39-F86</f>
        <v>0</v>
      </c>
      <c r="H98" s="31">
        <f>+H39-H86</f>
        <v>0</v>
      </c>
      <c r="J98" s="78"/>
    </row>
  </sheetData>
  <mergeCells count="4">
    <mergeCell ref="D1:L1"/>
    <mergeCell ref="D3:L3"/>
    <mergeCell ref="D4:L4"/>
    <mergeCell ref="D5:L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3A35-A657-4046-B091-79F04FADF522}">
  <sheetPr>
    <pageSetUpPr fitToPage="1"/>
  </sheetPr>
  <dimension ref="A1:EA60"/>
  <sheetViews>
    <sheetView showGridLines="0" topLeftCell="C1" zoomScale="80" zoomScaleNormal="80" zoomScaleSheetLayoutView="90" workbookViewId="0">
      <selection activeCell="L4" sqref="L4"/>
    </sheetView>
  </sheetViews>
  <sheetFormatPr baseColWidth="10" defaultColWidth="10" defaultRowHeight="13.2" x14ac:dyDescent="0.25"/>
  <cols>
    <col min="1" max="1" width="11.33203125" style="79" hidden="1" customWidth="1"/>
    <col min="2" max="2" width="11.33203125" style="80" hidden="1" customWidth="1"/>
    <col min="3" max="3" width="11.33203125" style="80" customWidth="1"/>
    <col min="4" max="4" width="53.109375" style="149" customWidth="1"/>
    <col min="5" max="5" width="10.5546875" style="96" bestFit="1" customWidth="1"/>
    <col min="6" max="6" width="1.5546875" style="96" customWidth="1"/>
    <col min="7" max="7" width="10.5546875" style="96" bestFit="1" customWidth="1"/>
    <col min="8" max="8" width="1.5546875" style="96" customWidth="1"/>
    <col min="9" max="9" width="14.88671875" style="96" customWidth="1"/>
    <col min="10" max="10" width="1.5546875" style="96" customWidth="1"/>
    <col min="11" max="11" width="13.6640625" style="96" bestFit="1" customWidth="1"/>
    <col min="12" max="13" width="12.5546875" style="79" customWidth="1"/>
    <col min="14" max="16" width="12.5546875" style="79" hidden="1" customWidth="1"/>
    <col min="17" max="45" width="12.5546875" style="79" customWidth="1"/>
    <col min="46" max="70" width="10" style="79" customWidth="1"/>
    <col min="71" max="71" width="9.5546875" style="79" customWidth="1"/>
    <col min="72" max="72" width="0.33203125" style="79" hidden="1" customWidth="1"/>
    <col min="73" max="89" width="10" style="79" hidden="1" customWidth="1"/>
    <col min="90" max="90" width="1.109375" style="79" customWidth="1"/>
    <col min="91" max="98" width="10" style="79" hidden="1" customWidth="1"/>
    <col min="99" max="99" width="2.33203125" style="79" customWidth="1"/>
    <col min="100" max="107" width="10" style="79" hidden="1" customWidth="1"/>
    <col min="108" max="108" width="0.33203125" style="79" hidden="1" customWidth="1"/>
    <col min="109" max="123" width="10" style="79" hidden="1" customWidth="1"/>
    <col min="124" max="124" width="0.33203125" style="79" customWidth="1"/>
    <col min="125" max="131" width="10" style="79" hidden="1" customWidth="1"/>
    <col min="132" max="259" width="10" style="79"/>
    <col min="260" max="260" width="53.109375" style="79" customWidth="1"/>
    <col min="261" max="261" width="10.5546875" style="79" bestFit="1" customWidth="1"/>
    <col min="262" max="262" width="1.5546875" style="79" customWidth="1"/>
    <col min="263" max="263" width="9.88671875" style="79" bestFit="1" customWidth="1"/>
    <col min="264" max="264" width="1.5546875" style="79" customWidth="1"/>
    <col min="265" max="265" width="13.6640625" style="79" customWidth="1"/>
    <col min="266" max="266" width="1.5546875" style="79" customWidth="1"/>
    <col min="267" max="267" width="10.6640625" style="79" customWidth="1"/>
    <col min="268" max="301" width="12.5546875" style="79" customWidth="1"/>
    <col min="302" max="326" width="10" style="79" customWidth="1"/>
    <col min="327" max="327" width="9.5546875" style="79" customWidth="1"/>
    <col min="328" max="345" width="0" style="79" hidden="1" customWidth="1"/>
    <col min="346" max="346" width="1.109375" style="79" customWidth="1"/>
    <col min="347" max="354" width="0" style="79" hidden="1" customWidth="1"/>
    <col min="355" max="355" width="2.33203125" style="79" customWidth="1"/>
    <col min="356" max="379" width="0" style="79" hidden="1" customWidth="1"/>
    <col min="380" max="380" width="0.33203125" style="79" customWidth="1"/>
    <col min="381" max="387" width="0" style="79" hidden="1" customWidth="1"/>
    <col min="388" max="515" width="10" style="79"/>
    <col min="516" max="516" width="53.109375" style="79" customWidth="1"/>
    <col min="517" max="517" width="10.5546875" style="79" bestFit="1" customWidth="1"/>
    <col min="518" max="518" width="1.5546875" style="79" customWidth="1"/>
    <col min="519" max="519" width="9.88671875" style="79" bestFit="1" customWidth="1"/>
    <col min="520" max="520" width="1.5546875" style="79" customWidth="1"/>
    <col min="521" max="521" width="13.6640625" style="79" customWidth="1"/>
    <col min="522" max="522" width="1.5546875" style="79" customWidth="1"/>
    <col min="523" max="523" width="10.6640625" style="79" customWidth="1"/>
    <col min="524" max="557" width="12.5546875" style="79" customWidth="1"/>
    <col min="558" max="582" width="10" style="79" customWidth="1"/>
    <col min="583" max="583" width="9.5546875" style="79" customWidth="1"/>
    <col min="584" max="601" width="0" style="79" hidden="1" customWidth="1"/>
    <col min="602" max="602" width="1.109375" style="79" customWidth="1"/>
    <col min="603" max="610" width="0" style="79" hidden="1" customWidth="1"/>
    <col min="611" max="611" width="2.33203125" style="79" customWidth="1"/>
    <col min="612" max="635" width="0" style="79" hidden="1" customWidth="1"/>
    <col min="636" max="636" width="0.33203125" style="79" customWidth="1"/>
    <col min="637" max="643" width="0" style="79" hidden="1" customWidth="1"/>
    <col min="644" max="771" width="10" style="79"/>
    <col min="772" max="772" width="53.109375" style="79" customWidth="1"/>
    <col min="773" max="773" width="10.5546875" style="79" bestFit="1" customWidth="1"/>
    <col min="774" max="774" width="1.5546875" style="79" customWidth="1"/>
    <col min="775" max="775" width="9.88671875" style="79" bestFit="1" customWidth="1"/>
    <col min="776" max="776" width="1.5546875" style="79" customWidth="1"/>
    <col min="777" max="777" width="13.6640625" style="79" customWidth="1"/>
    <col min="778" max="778" width="1.5546875" style="79" customWidth="1"/>
    <col min="779" max="779" width="10.6640625" style="79" customWidth="1"/>
    <col min="780" max="813" width="12.5546875" style="79" customWidth="1"/>
    <col min="814" max="838" width="10" style="79" customWidth="1"/>
    <col min="839" max="839" width="9.5546875" style="79" customWidth="1"/>
    <col min="840" max="857" width="0" style="79" hidden="1" customWidth="1"/>
    <col min="858" max="858" width="1.109375" style="79" customWidth="1"/>
    <col min="859" max="866" width="0" style="79" hidden="1" customWidth="1"/>
    <col min="867" max="867" width="2.33203125" style="79" customWidth="1"/>
    <col min="868" max="891" width="0" style="79" hidden="1" customWidth="1"/>
    <col min="892" max="892" width="0.33203125" style="79" customWidth="1"/>
    <col min="893" max="899" width="0" style="79" hidden="1" customWidth="1"/>
    <col min="900" max="1027" width="10" style="79"/>
    <col min="1028" max="1028" width="53.109375" style="79" customWidth="1"/>
    <col min="1029" max="1029" width="10.5546875" style="79" bestFit="1" customWidth="1"/>
    <col min="1030" max="1030" width="1.5546875" style="79" customWidth="1"/>
    <col min="1031" max="1031" width="9.88671875" style="79" bestFit="1" customWidth="1"/>
    <col min="1032" max="1032" width="1.5546875" style="79" customWidth="1"/>
    <col min="1033" max="1033" width="13.6640625" style="79" customWidth="1"/>
    <col min="1034" max="1034" width="1.5546875" style="79" customWidth="1"/>
    <col min="1035" max="1035" width="10.6640625" style="79" customWidth="1"/>
    <col min="1036" max="1069" width="12.5546875" style="79" customWidth="1"/>
    <col min="1070" max="1094" width="10" style="79" customWidth="1"/>
    <col min="1095" max="1095" width="9.5546875" style="79" customWidth="1"/>
    <col min="1096" max="1113" width="0" style="79" hidden="1" customWidth="1"/>
    <col min="1114" max="1114" width="1.109375" style="79" customWidth="1"/>
    <col min="1115" max="1122" width="0" style="79" hidden="1" customWidth="1"/>
    <col min="1123" max="1123" width="2.33203125" style="79" customWidth="1"/>
    <col min="1124" max="1147" width="0" style="79" hidden="1" customWidth="1"/>
    <col min="1148" max="1148" width="0.33203125" style="79" customWidth="1"/>
    <col min="1149" max="1155" width="0" style="79" hidden="1" customWidth="1"/>
    <col min="1156" max="1283" width="10" style="79"/>
    <col min="1284" max="1284" width="53.109375" style="79" customWidth="1"/>
    <col min="1285" max="1285" width="10.5546875" style="79" bestFit="1" customWidth="1"/>
    <col min="1286" max="1286" width="1.5546875" style="79" customWidth="1"/>
    <col min="1287" max="1287" width="9.88671875" style="79" bestFit="1" customWidth="1"/>
    <col min="1288" max="1288" width="1.5546875" style="79" customWidth="1"/>
    <col min="1289" max="1289" width="13.6640625" style="79" customWidth="1"/>
    <col min="1290" max="1290" width="1.5546875" style="79" customWidth="1"/>
    <col min="1291" max="1291" width="10.6640625" style="79" customWidth="1"/>
    <col min="1292" max="1325" width="12.5546875" style="79" customWidth="1"/>
    <col min="1326" max="1350" width="10" style="79" customWidth="1"/>
    <col min="1351" max="1351" width="9.5546875" style="79" customWidth="1"/>
    <col min="1352" max="1369" width="0" style="79" hidden="1" customWidth="1"/>
    <col min="1370" max="1370" width="1.109375" style="79" customWidth="1"/>
    <col min="1371" max="1378" width="0" style="79" hidden="1" customWidth="1"/>
    <col min="1379" max="1379" width="2.33203125" style="79" customWidth="1"/>
    <col min="1380" max="1403" width="0" style="79" hidden="1" customWidth="1"/>
    <col min="1404" max="1404" width="0.33203125" style="79" customWidth="1"/>
    <col min="1405" max="1411" width="0" style="79" hidden="1" customWidth="1"/>
    <col min="1412" max="1539" width="10" style="79"/>
    <col min="1540" max="1540" width="53.109375" style="79" customWidth="1"/>
    <col min="1541" max="1541" width="10.5546875" style="79" bestFit="1" customWidth="1"/>
    <col min="1542" max="1542" width="1.5546875" style="79" customWidth="1"/>
    <col min="1543" max="1543" width="9.88671875" style="79" bestFit="1" customWidth="1"/>
    <col min="1544" max="1544" width="1.5546875" style="79" customWidth="1"/>
    <col min="1545" max="1545" width="13.6640625" style="79" customWidth="1"/>
    <col min="1546" max="1546" width="1.5546875" style="79" customWidth="1"/>
    <col min="1547" max="1547" width="10.6640625" style="79" customWidth="1"/>
    <col min="1548" max="1581" width="12.5546875" style="79" customWidth="1"/>
    <col min="1582" max="1606" width="10" style="79" customWidth="1"/>
    <col min="1607" max="1607" width="9.5546875" style="79" customWidth="1"/>
    <col min="1608" max="1625" width="0" style="79" hidden="1" customWidth="1"/>
    <col min="1626" max="1626" width="1.109375" style="79" customWidth="1"/>
    <col min="1627" max="1634" width="0" style="79" hidden="1" customWidth="1"/>
    <col min="1635" max="1635" width="2.33203125" style="79" customWidth="1"/>
    <col min="1636" max="1659" width="0" style="79" hidden="1" customWidth="1"/>
    <col min="1660" max="1660" width="0.33203125" style="79" customWidth="1"/>
    <col min="1661" max="1667" width="0" style="79" hidden="1" customWidth="1"/>
    <col min="1668" max="1795" width="10" style="79"/>
    <col min="1796" max="1796" width="53.109375" style="79" customWidth="1"/>
    <col min="1797" max="1797" width="10.5546875" style="79" bestFit="1" customWidth="1"/>
    <col min="1798" max="1798" width="1.5546875" style="79" customWidth="1"/>
    <col min="1799" max="1799" width="9.88671875" style="79" bestFit="1" customWidth="1"/>
    <col min="1800" max="1800" width="1.5546875" style="79" customWidth="1"/>
    <col min="1801" max="1801" width="13.6640625" style="79" customWidth="1"/>
    <col min="1802" max="1802" width="1.5546875" style="79" customWidth="1"/>
    <col min="1803" max="1803" width="10.6640625" style="79" customWidth="1"/>
    <col min="1804" max="1837" width="12.5546875" style="79" customWidth="1"/>
    <col min="1838" max="1862" width="10" style="79" customWidth="1"/>
    <col min="1863" max="1863" width="9.5546875" style="79" customWidth="1"/>
    <col min="1864" max="1881" width="0" style="79" hidden="1" customWidth="1"/>
    <col min="1882" max="1882" width="1.109375" style="79" customWidth="1"/>
    <col min="1883" max="1890" width="0" style="79" hidden="1" customWidth="1"/>
    <col min="1891" max="1891" width="2.33203125" style="79" customWidth="1"/>
    <col min="1892" max="1915" width="0" style="79" hidden="1" customWidth="1"/>
    <col min="1916" max="1916" width="0.33203125" style="79" customWidth="1"/>
    <col min="1917" max="1923" width="0" style="79" hidden="1" customWidth="1"/>
    <col min="1924" max="2051" width="10" style="79"/>
    <col min="2052" max="2052" width="53.109375" style="79" customWidth="1"/>
    <col min="2053" max="2053" width="10.5546875" style="79" bestFit="1" customWidth="1"/>
    <col min="2054" max="2054" width="1.5546875" style="79" customWidth="1"/>
    <col min="2055" max="2055" width="9.88671875" style="79" bestFit="1" customWidth="1"/>
    <col min="2056" max="2056" width="1.5546875" style="79" customWidth="1"/>
    <col min="2057" max="2057" width="13.6640625" style="79" customWidth="1"/>
    <col min="2058" max="2058" width="1.5546875" style="79" customWidth="1"/>
    <col min="2059" max="2059" width="10.6640625" style="79" customWidth="1"/>
    <col min="2060" max="2093" width="12.5546875" style="79" customWidth="1"/>
    <col min="2094" max="2118" width="10" style="79" customWidth="1"/>
    <col min="2119" max="2119" width="9.5546875" style="79" customWidth="1"/>
    <col min="2120" max="2137" width="0" style="79" hidden="1" customWidth="1"/>
    <col min="2138" max="2138" width="1.109375" style="79" customWidth="1"/>
    <col min="2139" max="2146" width="0" style="79" hidden="1" customWidth="1"/>
    <col min="2147" max="2147" width="2.33203125" style="79" customWidth="1"/>
    <col min="2148" max="2171" width="0" style="79" hidden="1" customWidth="1"/>
    <col min="2172" max="2172" width="0.33203125" style="79" customWidth="1"/>
    <col min="2173" max="2179" width="0" style="79" hidden="1" customWidth="1"/>
    <col min="2180" max="2307" width="10" style="79"/>
    <col min="2308" max="2308" width="53.109375" style="79" customWidth="1"/>
    <col min="2309" max="2309" width="10.5546875" style="79" bestFit="1" customWidth="1"/>
    <col min="2310" max="2310" width="1.5546875" style="79" customWidth="1"/>
    <col min="2311" max="2311" width="9.88671875" style="79" bestFit="1" customWidth="1"/>
    <col min="2312" max="2312" width="1.5546875" style="79" customWidth="1"/>
    <col min="2313" max="2313" width="13.6640625" style="79" customWidth="1"/>
    <col min="2314" max="2314" width="1.5546875" style="79" customWidth="1"/>
    <col min="2315" max="2315" width="10.6640625" style="79" customWidth="1"/>
    <col min="2316" max="2349" width="12.5546875" style="79" customWidth="1"/>
    <col min="2350" max="2374" width="10" style="79" customWidth="1"/>
    <col min="2375" max="2375" width="9.5546875" style="79" customWidth="1"/>
    <col min="2376" max="2393" width="0" style="79" hidden="1" customWidth="1"/>
    <col min="2394" max="2394" width="1.109375" style="79" customWidth="1"/>
    <col min="2395" max="2402" width="0" style="79" hidden="1" customWidth="1"/>
    <col min="2403" max="2403" width="2.33203125" style="79" customWidth="1"/>
    <col min="2404" max="2427" width="0" style="79" hidden="1" customWidth="1"/>
    <col min="2428" max="2428" width="0.33203125" style="79" customWidth="1"/>
    <col min="2429" max="2435" width="0" style="79" hidden="1" customWidth="1"/>
    <col min="2436" max="2563" width="10" style="79"/>
    <col min="2564" max="2564" width="53.109375" style="79" customWidth="1"/>
    <col min="2565" max="2565" width="10.5546875" style="79" bestFit="1" customWidth="1"/>
    <col min="2566" max="2566" width="1.5546875" style="79" customWidth="1"/>
    <col min="2567" max="2567" width="9.88671875" style="79" bestFit="1" customWidth="1"/>
    <col min="2568" max="2568" width="1.5546875" style="79" customWidth="1"/>
    <col min="2569" max="2569" width="13.6640625" style="79" customWidth="1"/>
    <col min="2570" max="2570" width="1.5546875" style="79" customWidth="1"/>
    <col min="2571" max="2571" width="10.6640625" style="79" customWidth="1"/>
    <col min="2572" max="2605" width="12.5546875" style="79" customWidth="1"/>
    <col min="2606" max="2630" width="10" style="79" customWidth="1"/>
    <col min="2631" max="2631" width="9.5546875" style="79" customWidth="1"/>
    <col min="2632" max="2649" width="0" style="79" hidden="1" customWidth="1"/>
    <col min="2650" max="2650" width="1.109375" style="79" customWidth="1"/>
    <col min="2651" max="2658" width="0" style="79" hidden="1" customWidth="1"/>
    <col min="2659" max="2659" width="2.33203125" style="79" customWidth="1"/>
    <col min="2660" max="2683" width="0" style="79" hidden="1" customWidth="1"/>
    <col min="2684" max="2684" width="0.33203125" style="79" customWidth="1"/>
    <col min="2685" max="2691" width="0" style="79" hidden="1" customWidth="1"/>
    <col min="2692" max="2819" width="10" style="79"/>
    <col min="2820" max="2820" width="53.109375" style="79" customWidth="1"/>
    <col min="2821" max="2821" width="10.5546875" style="79" bestFit="1" customWidth="1"/>
    <col min="2822" max="2822" width="1.5546875" style="79" customWidth="1"/>
    <col min="2823" max="2823" width="9.88671875" style="79" bestFit="1" customWidth="1"/>
    <col min="2824" max="2824" width="1.5546875" style="79" customWidth="1"/>
    <col min="2825" max="2825" width="13.6640625" style="79" customWidth="1"/>
    <col min="2826" max="2826" width="1.5546875" style="79" customWidth="1"/>
    <col min="2827" max="2827" width="10.6640625" style="79" customWidth="1"/>
    <col min="2828" max="2861" width="12.5546875" style="79" customWidth="1"/>
    <col min="2862" max="2886" width="10" style="79" customWidth="1"/>
    <col min="2887" max="2887" width="9.5546875" style="79" customWidth="1"/>
    <col min="2888" max="2905" width="0" style="79" hidden="1" customWidth="1"/>
    <col min="2906" max="2906" width="1.109375" style="79" customWidth="1"/>
    <col min="2907" max="2914" width="0" style="79" hidden="1" customWidth="1"/>
    <col min="2915" max="2915" width="2.33203125" style="79" customWidth="1"/>
    <col min="2916" max="2939" width="0" style="79" hidden="1" customWidth="1"/>
    <col min="2940" max="2940" width="0.33203125" style="79" customWidth="1"/>
    <col min="2941" max="2947" width="0" style="79" hidden="1" customWidth="1"/>
    <col min="2948" max="3075" width="10" style="79"/>
    <col min="3076" max="3076" width="53.109375" style="79" customWidth="1"/>
    <col min="3077" max="3077" width="10.5546875" style="79" bestFit="1" customWidth="1"/>
    <col min="3078" max="3078" width="1.5546875" style="79" customWidth="1"/>
    <col min="3079" max="3079" width="9.88671875" style="79" bestFit="1" customWidth="1"/>
    <col min="3080" max="3080" width="1.5546875" style="79" customWidth="1"/>
    <col min="3081" max="3081" width="13.6640625" style="79" customWidth="1"/>
    <col min="3082" max="3082" width="1.5546875" style="79" customWidth="1"/>
    <col min="3083" max="3083" width="10.6640625" style="79" customWidth="1"/>
    <col min="3084" max="3117" width="12.5546875" style="79" customWidth="1"/>
    <col min="3118" max="3142" width="10" style="79" customWidth="1"/>
    <col min="3143" max="3143" width="9.5546875" style="79" customWidth="1"/>
    <col min="3144" max="3161" width="0" style="79" hidden="1" customWidth="1"/>
    <col min="3162" max="3162" width="1.109375" style="79" customWidth="1"/>
    <col min="3163" max="3170" width="0" style="79" hidden="1" customWidth="1"/>
    <col min="3171" max="3171" width="2.33203125" style="79" customWidth="1"/>
    <col min="3172" max="3195" width="0" style="79" hidden="1" customWidth="1"/>
    <col min="3196" max="3196" width="0.33203125" style="79" customWidth="1"/>
    <col min="3197" max="3203" width="0" style="79" hidden="1" customWidth="1"/>
    <col min="3204" max="3331" width="10" style="79"/>
    <col min="3332" max="3332" width="53.109375" style="79" customWidth="1"/>
    <col min="3333" max="3333" width="10.5546875" style="79" bestFit="1" customWidth="1"/>
    <col min="3334" max="3334" width="1.5546875" style="79" customWidth="1"/>
    <col min="3335" max="3335" width="9.88671875" style="79" bestFit="1" customWidth="1"/>
    <col min="3336" max="3336" width="1.5546875" style="79" customWidth="1"/>
    <col min="3337" max="3337" width="13.6640625" style="79" customWidth="1"/>
    <col min="3338" max="3338" width="1.5546875" style="79" customWidth="1"/>
    <col min="3339" max="3339" width="10.6640625" style="79" customWidth="1"/>
    <col min="3340" max="3373" width="12.5546875" style="79" customWidth="1"/>
    <col min="3374" max="3398" width="10" style="79" customWidth="1"/>
    <col min="3399" max="3399" width="9.5546875" style="79" customWidth="1"/>
    <col min="3400" max="3417" width="0" style="79" hidden="1" customWidth="1"/>
    <col min="3418" max="3418" width="1.109375" style="79" customWidth="1"/>
    <col min="3419" max="3426" width="0" style="79" hidden="1" customWidth="1"/>
    <col min="3427" max="3427" width="2.33203125" style="79" customWidth="1"/>
    <col min="3428" max="3451" width="0" style="79" hidden="1" customWidth="1"/>
    <col min="3452" max="3452" width="0.33203125" style="79" customWidth="1"/>
    <col min="3453" max="3459" width="0" style="79" hidden="1" customWidth="1"/>
    <col min="3460" max="3587" width="10" style="79"/>
    <col min="3588" max="3588" width="53.109375" style="79" customWidth="1"/>
    <col min="3589" max="3589" width="10.5546875" style="79" bestFit="1" customWidth="1"/>
    <col min="3590" max="3590" width="1.5546875" style="79" customWidth="1"/>
    <col min="3591" max="3591" width="9.88671875" style="79" bestFit="1" customWidth="1"/>
    <col min="3592" max="3592" width="1.5546875" style="79" customWidth="1"/>
    <col min="3593" max="3593" width="13.6640625" style="79" customWidth="1"/>
    <col min="3594" max="3594" width="1.5546875" style="79" customWidth="1"/>
    <col min="3595" max="3595" width="10.6640625" style="79" customWidth="1"/>
    <col min="3596" max="3629" width="12.5546875" style="79" customWidth="1"/>
    <col min="3630" max="3654" width="10" style="79" customWidth="1"/>
    <col min="3655" max="3655" width="9.5546875" style="79" customWidth="1"/>
    <col min="3656" max="3673" width="0" style="79" hidden="1" customWidth="1"/>
    <col min="3674" max="3674" width="1.109375" style="79" customWidth="1"/>
    <col min="3675" max="3682" width="0" style="79" hidden="1" customWidth="1"/>
    <col min="3683" max="3683" width="2.33203125" style="79" customWidth="1"/>
    <col min="3684" max="3707" width="0" style="79" hidden="1" customWidth="1"/>
    <col min="3708" max="3708" width="0.33203125" style="79" customWidth="1"/>
    <col min="3709" max="3715" width="0" style="79" hidden="1" customWidth="1"/>
    <col min="3716" max="3843" width="10" style="79"/>
    <col min="3844" max="3844" width="53.109375" style="79" customWidth="1"/>
    <col min="3845" max="3845" width="10.5546875" style="79" bestFit="1" customWidth="1"/>
    <col min="3846" max="3846" width="1.5546875" style="79" customWidth="1"/>
    <col min="3847" max="3847" width="9.88671875" style="79" bestFit="1" customWidth="1"/>
    <col min="3848" max="3848" width="1.5546875" style="79" customWidth="1"/>
    <col min="3849" max="3849" width="13.6640625" style="79" customWidth="1"/>
    <col min="3850" max="3850" width="1.5546875" style="79" customWidth="1"/>
    <col min="3851" max="3851" width="10.6640625" style="79" customWidth="1"/>
    <col min="3852" max="3885" width="12.5546875" style="79" customWidth="1"/>
    <col min="3886" max="3910" width="10" style="79" customWidth="1"/>
    <col min="3911" max="3911" width="9.5546875" style="79" customWidth="1"/>
    <col min="3912" max="3929" width="0" style="79" hidden="1" customWidth="1"/>
    <col min="3930" max="3930" width="1.109375" style="79" customWidth="1"/>
    <col min="3931" max="3938" width="0" style="79" hidden="1" customWidth="1"/>
    <col min="3939" max="3939" width="2.33203125" style="79" customWidth="1"/>
    <col min="3940" max="3963" width="0" style="79" hidden="1" customWidth="1"/>
    <col min="3964" max="3964" width="0.33203125" style="79" customWidth="1"/>
    <col min="3965" max="3971" width="0" style="79" hidden="1" customWidth="1"/>
    <col min="3972" max="4099" width="10" style="79"/>
    <col min="4100" max="4100" width="53.109375" style="79" customWidth="1"/>
    <col min="4101" max="4101" width="10.5546875" style="79" bestFit="1" customWidth="1"/>
    <col min="4102" max="4102" width="1.5546875" style="79" customWidth="1"/>
    <col min="4103" max="4103" width="9.88671875" style="79" bestFit="1" customWidth="1"/>
    <col min="4104" max="4104" width="1.5546875" style="79" customWidth="1"/>
    <col min="4105" max="4105" width="13.6640625" style="79" customWidth="1"/>
    <col min="4106" max="4106" width="1.5546875" style="79" customWidth="1"/>
    <col min="4107" max="4107" width="10.6640625" style="79" customWidth="1"/>
    <col min="4108" max="4141" width="12.5546875" style="79" customWidth="1"/>
    <col min="4142" max="4166" width="10" style="79" customWidth="1"/>
    <col min="4167" max="4167" width="9.5546875" style="79" customWidth="1"/>
    <col min="4168" max="4185" width="0" style="79" hidden="1" customWidth="1"/>
    <col min="4186" max="4186" width="1.109375" style="79" customWidth="1"/>
    <col min="4187" max="4194" width="0" style="79" hidden="1" customWidth="1"/>
    <col min="4195" max="4195" width="2.33203125" style="79" customWidth="1"/>
    <col min="4196" max="4219" width="0" style="79" hidden="1" customWidth="1"/>
    <col min="4220" max="4220" width="0.33203125" style="79" customWidth="1"/>
    <col min="4221" max="4227" width="0" style="79" hidden="1" customWidth="1"/>
    <col min="4228" max="4355" width="10" style="79"/>
    <col min="4356" max="4356" width="53.109375" style="79" customWidth="1"/>
    <col min="4357" max="4357" width="10.5546875" style="79" bestFit="1" customWidth="1"/>
    <col min="4358" max="4358" width="1.5546875" style="79" customWidth="1"/>
    <col min="4359" max="4359" width="9.88671875" style="79" bestFit="1" customWidth="1"/>
    <col min="4360" max="4360" width="1.5546875" style="79" customWidth="1"/>
    <col min="4361" max="4361" width="13.6640625" style="79" customWidth="1"/>
    <col min="4362" max="4362" width="1.5546875" style="79" customWidth="1"/>
    <col min="4363" max="4363" width="10.6640625" style="79" customWidth="1"/>
    <col min="4364" max="4397" width="12.5546875" style="79" customWidth="1"/>
    <col min="4398" max="4422" width="10" style="79" customWidth="1"/>
    <col min="4423" max="4423" width="9.5546875" style="79" customWidth="1"/>
    <col min="4424" max="4441" width="0" style="79" hidden="1" customWidth="1"/>
    <col min="4442" max="4442" width="1.109375" style="79" customWidth="1"/>
    <col min="4443" max="4450" width="0" style="79" hidden="1" customWidth="1"/>
    <col min="4451" max="4451" width="2.33203125" style="79" customWidth="1"/>
    <col min="4452" max="4475" width="0" style="79" hidden="1" customWidth="1"/>
    <col min="4476" max="4476" width="0.33203125" style="79" customWidth="1"/>
    <col min="4477" max="4483" width="0" style="79" hidden="1" customWidth="1"/>
    <col min="4484" max="4611" width="10" style="79"/>
    <col min="4612" max="4612" width="53.109375" style="79" customWidth="1"/>
    <col min="4613" max="4613" width="10.5546875" style="79" bestFit="1" customWidth="1"/>
    <col min="4614" max="4614" width="1.5546875" style="79" customWidth="1"/>
    <col min="4615" max="4615" width="9.88671875" style="79" bestFit="1" customWidth="1"/>
    <col min="4616" max="4616" width="1.5546875" style="79" customWidth="1"/>
    <col min="4617" max="4617" width="13.6640625" style="79" customWidth="1"/>
    <col min="4618" max="4618" width="1.5546875" style="79" customWidth="1"/>
    <col min="4619" max="4619" width="10.6640625" style="79" customWidth="1"/>
    <col min="4620" max="4653" width="12.5546875" style="79" customWidth="1"/>
    <col min="4654" max="4678" width="10" style="79" customWidth="1"/>
    <col min="4679" max="4679" width="9.5546875" style="79" customWidth="1"/>
    <col min="4680" max="4697" width="0" style="79" hidden="1" customWidth="1"/>
    <col min="4698" max="4698" width="1.109375" style="79" customWidth="1"/>
    <col min="4699" max="4706" width="0" style="79" hidden="1" customWidth="1"/>
    <col min="4707" max="4707" width="2.33203125" style="79" customWidth="1"/>
    <col min="4708" max="4731" width="0" style="79" hidden="1" customWidth="1"/>
    <col min="4732" max="4732" width="0.33203125" style="79" customWidth="1"/>
    <col min="4733" max="4739" width="0" style="79" hidden="1" customWidth="1"/>
    <col min="4740" max="4867" width="10" style="79"/>
    <col min="4868" max="4868" width="53.109375" style="79" customWidth="1"/>
    <col min="4869" max="4869" width="10.5546875" style="79" bestFit="1" customWidth="1"/>
    <col min="4870" max="4870" width="1.5546875" style="79" customWidth="1"/>
    <col min="4871" max="4871" width="9.88671875" style="79" bestFit="1" customWidth="1"/>
    <col min="4872" max="4872" width="1.5546875" style="79" customWidth="1"/>
    <col min="4873" max="4873" width="13.6640625" style="79" customWidth="1"/>
    <col min="4874" max="4874" width="1.5546875" style="79" customWidth="1"/>
    <col min="4875" max="4875" width="10.6640625" style="79" customWidth="1"/>
    <col min="4876" max="4909" width="12.5546875" style="79" customWidth="1"/>
    <col min="4910" max="4934" width="10" style="79" customWidth="1"/>
    <col min="4935" max="4935" width="9.5546875" style="79" customWidth="1"/>
    <col min="4936" max="4953" width="0" style="79" hidden="1" customWidth="1"/>
    <col min="4954" max="4954" width="1.109375" style="79" customWidth="1"/>
    <col min="4955" max="4962" width="0" style="79" hidden="1" customWidth="1"/>
    <col min="4963" max="4963" width="2.33203125" style="79" customWidth="1"/>
    <col min="4964" max="4987" width="0" style="79" hidden="1" customWidth="1"/>
    <col min="4988" max="4988" width="0.33203125" style="79" customWidth="1"/>
    <col min="4989" max="4995" width="0" style="79" hidden="1" customWidth="1"/>
    <col min="4996" max="5123" width="10" style="79"/>
    <col min="5124" max="5124" width="53.109375" style="79" customWidth="1"/>
    <col min="5125" max="5125" width="10.5546875" style="79" bestFit="1" customWidth="1"/>
    <col min="5126" max="5126" width="1.5546875" style="79" customWidth="1"/>
    <col min="5127" max="5127" width="9.88671875" style="79" bestFit="1" customWidth="1"/>
    <col min="5128" max="5128" width="1.5546875" style="79" customWidth="1"/>
    <col min="5129" max="5129" width="13.6640625" style="79" customWidth="1"/>
    <col min="5130" max="5130" width="1.5546875" style="79" customWidth="1"/>
    <col min="5131" max="5131" width="10.6640625" style="79" customWidth="1"/>
    <col min="5132" max="5165" width="12.5546875" style="79" customWidth="1"/>
    <col min="5166" max="5190" width="10" style="79" customWidth="1"/>
    <col min="5191" max="5191" width="9.5546875" style="79" customWidth="1"/>
    <col min="5192" max="5209" width="0" style="79" hidden="1" customWidth="1"/>
    <col min="5210" max="5210" width="1.109375" style="79" customWidth="1"/>
    <col min="5211" max="5218" width="0" style="79" hidden="1" customWidth="1"/>
    <col min="5219" max="5219" width="2.33203125" style="79" customWidth="1"/>
    <col min="5220" max="5243" width="0" style="79" hidden="1" customWidth="1"/>
    <col min="5244" max="5244" width="0.33203125" style="79" customWidth="1"/>
    <col min="5245" max="5251" width="0" style="79" hidden="1" customWidth="1"/>
    <col min="5252" max="5379" width="10" style="79"/>
    <col min="5380" max="5380" width="53.109375" style="79" customWidth="1"/>
    <col min="5381" max="5381" width="10.5546875" style="79" bestFit="1" customWidth="1"/>
    <col min="5382" max="5382" width="1.5546875" style="79" customWidth="1"/>
    <col min="5383" max="5383" width="9.88671875" style="79" bestFit="1" customWidth="1"/>
    <col min="5384" max="5384" width="1.5546875" style="79" customWidth="1"/>
    <col min="5385" max="5385" width="13.6640625" style="79" customWidth="1"/>
    <col min="5386" max="5386" width="1.5546875" style="79" customWidth="1"/>
    <col min="5387" max="5387" width="10.6640625" style="79" customWidth="1"/>
    <col min="5388" max="5421" width="12.5546875" style="79" customWidth="1"/>
    <col min="5422" max="5446" width="10" style="79" customWidth="1"/>
    <col min="5447" max="5447" width="9.5546875" style="79" customWidth="1"/>
    <col min="5448" max="5465" width="0" style="79" hidden="1" customWidth="1"/>
    <col min="5466" max="5466" width="1.109375" style="79" customWidth="1"/>
    <col min="5467" max="5474" width="0" style="79" hidden="1" customWidth="1"/>
    <col min="5475" max="5475" width="2.33203125" style="79" customWidth="1"/>
    <col min="5476" max="5499" width="0" style="79" hidden="1" customWidth="1"/>
    <col min="5500" max="5500" width="0.33203125" style="79" customWidth="1"/>
    <col min="5501" max="5507" width="0" style="79" hidden="1" customWidth="1"/>
    <col min="5508" max="5635" width="10" style="79"/>
    <col min="5636" max="5636" width="53.109375" style="79" customWidth="1"/>
    <col min="5637" max="5637" width="10.5546875" style="79" bestFit="1" customWidth="1"/>
    <col min="5638" max="5638" width="1.5546875" style="79" customWidth="1"/>
    <col min="5639" max="5639" width="9.88671875" style="79" bestFit="1" customWidth="1"/>
    <col min="5640" max="5640" width="1.5546875" style="79" customWidth="1"/>
    <col min="5641" max="5641" width="13.6640625" style="79" customWidth="1"/>
    <col min="5642" max="5642" width="1.5546875" style="79" customWidth="1"/>
    <col min="5643" max="5643" width="10.6640625" style="79" customWidth="1"/>
    <col min="5644" max="5677" width="12.5546875" style="79" customWidth="1"/>
    <col min="5678" max="5702" width="10" style="79" customWidth="1"/>
    <col min="5703" max="5703" width="9.5546875" style="79" customWidth="1"/>
    <col min="5704" max="5721" width="0" style="79" hidden="1" customWidth="1"/>
    <col min="5722" max="5722" width="1.109375" style="79" customWidth="1"/>
    <col min="5723" max="5730" width="0" style="79" hidden="1" customWidth="1"/>
    <col min="5731" max="5731" width="2.33203125" style="79" customWidth="1"/>
    <col min="5732" max="5755" width="0" style="79" hidden="1" customWidth="1"/>
    <col min="5756" max="5756" width="0.33203125" style="79" customWidth="1"/>
    <col min="5757" max="5763" width="0" style="79" hidden="1" customWidth="1"/>
    <col min="5764" max="5891" width="10" style="79"/>
    <col min="5892" max="5892" width="53.109375" style="79" customWidth="1"/>
    <col min="5893" max="5893" width="10.5546875" style="79" bestFit="1" customWidth="1"/>
    <col min="5894" max="5894" width="1.5546875" style="79" customWidth="1"/>
    <col min="5895" max="5895" width="9.88671875" style="79" bestFit="1" customWidth="1"/>
    <col min="5896" max="5896" width="1.5546875" style="79" customWidth="1"/>
    <col min="5897" max="5897" width="13.6640625" style="79" customWidth="1"/>
    <col min="5898" max="5898" width="1.5546875" style="79" customWidth="1"/>
    <col min="5899" max="5899" width="10.6640625" style="79" customWidth="1"/>
    <col min="5900" max="5933" width="12.5546875" style="79" customWidth="1"/>
    <col min="5934" max="5958" width="10" style="79" customWidth="1"/>
    <col min="5959" max="5959" width="9.5546875" style="79" customWidth="1"/>
    <col min="5960" max="5977" width="0" style="79" hidden="1" customWidth="1"/>
    <col min="5978" max="5978" width="1.109375" style="79" customWidth="1"/>
    <col min="5979" max="5986" width="0" style="79" hidden="1" customWidth="1"/>
    <col min="5987" max="5987" width="2.33203125" style="79" customWidth="1"/>
    <col min="5988" max="6011" width="0" style="79" hidden="1" customWidth="1"/>
    <col min="6012" max="6012" width="0.33203125" style="79" customWidth="1"/>
    <col min="6013" max="6019" width="0" style="79" hidden="1" customWidth="1"/>
    <col min="6020" max="6147" width="10" style="79"/>
    <col min="6148" max="6148" width="53.109375" style="79" customWidth="1"/>
    <col min="6149" max="6149" width="10.5546875" style="79" bestFit="1" customWidth="1"/>
    <col min="6150" max="6150" width="1.5546875" style="79" customWidth="1"/>
    <col min="6151" max="6151" width="9.88671875" style="79" bestFit="1" customWidth="1"/>
    <col min="6152" max="6152" width="1.5546875" style="79" customWidth="1"/>
    <col min="6153" max="6153" width="13.6640625" style="79" customWidth="1"/>
    <col min="6154" max="6154" width="1.5546875" style="79" customWidth="1"/>
    <col min="6155" max="6155" width="10.6640625" style="79" customWidth="1"/>
    <col min="6156" max="6189" width="12.5546875" style="79" customWidth="1"/>
    <col min="6190" max="6214" width="10" style="79" customWidth="1"/>
    <col min="6215" max="6215" width="9.5546875" style="79" customWidth="1"/>
    <col min="6216" max="6233" width="0" style="79" hidden="1" customWidth="1"/>
    <col min="6234" max="6234" width="1.109375" style="79" customWidth="1"/>
    <col min="6235" max="6242" width="0" style="79" hidden="1" customWidth="1"/>
    <col min="6243" max="6243" width="2.33203125" style="79" customWidth="1"/>
    <col min="6244" max="6267" width="0" style="79" hidden="1" customWidth="1"/>
    <col min="6268" max="6268" width="0.33203125" style="79" customWidth="1"/>
    <col min="6269" max="6275" width="0" style="79" hidden="1" customWidth="1"/>
    <col min="6276" max="6403" width="10" style="79"/>
    <col min="6404" max="6404" width="53.109375" style="79" customWidth="1"/>
    <col min="6405" max="6405" width="10.5546875" style="79" bestFit="1" customWidth="1"/>
    <col min="6406" max="6406" width="1.5546875" style="79" customWidth="1"/>
    <col min="6407" max="6407" width="9.88671875" style="79" bestFit="1" customWidth="1"/>
    <col min="6408" max="6408" width="1.5546875" style="79" customWidth="1"/>
    <col min="6409" max="6409" width="13.6640625" style="79" customWidth="1"/>
    <col min="6410" max="6410" width="1.5546875" style="79" customWidth="1"/>
    <col min="6411" max="6411" width="10.6640625" style="79" customWidth="1"/>
    <col min="6412" max="6445" width="12.5546875" style="79" customWidth="1"/>
    <col min="6446" max="6470" width="10" style="79" customWidth="1"/>
    <col min="6471" max="6471" width="9.5546875" style="79" customWidth="1"/>
    <col min="6472" max="6489" width="0" style="79" hidden="1" customWidth="1"/>
    <col min="6490" max="6490" width="1.109375" style="79" customWidth="1"/>
    <col min="6491" max="6498" width="0" style="79" hidden="1" customWidth="1"/>
    <col min="6499" max="6499" width="2.33203125" style="79" customWidth="1"/>
    <col min="6500" max="6523" width="0" style="79" hidden="1" customWidth="1"/>
    <col min="6524" max="6524" width="0.33203125" style="79" customWidth="1"/>
    <col min="6525" max="6531" width="0" style="79" hidden="1" customWidth="1"/>
    <col min="6532" max="6659" width="10" style="79"/>
    <col min="6660" max="6660" width="53.109375" style="79" customWidth="1"/>
    <col min="6661" max="6661" width="10.5546875" style="79" bestFit="1" customWidth="1"/>
    <col min="6662" max="6662" width="1.5546875" style="79" customWidth="1"/>
    <col min="6663" max="6663" width="9.88671875" style="79" bestFit="1" customWidth="1"/>
    <col min="6664" max="6664" width="1.5546875" style="79" customWidth="1"/>
    <col min="6665" max="6665" width="13.6640625" style="79" customWidth="1"/>
    <col min="6666" max="6666" width="1.5546875" style="79" customWidth="1"/>
    <col min="6667" max="6667" width="10.6640625" style="79" customWidth="1"/>
    <col min="6668" max="6701" width="12.5546875" style="79" customWidth="1"/>
    <col min="6702" max="6726" width="10" style="79" customWidth="1"/>
    <col min="6727" max="6727" width="9.5546875" style="79" customWidth="1"/>
    <col min="6728" max="6745" width="0" style="79" hidden="1" customWidth="1"/>
    <col min="6746" max="6746" width="1.109375" style="79" customWidth="1"/>
    <col min="6747" max="6754" width="0" style="79" hidden="1" customWidth="1"/>
    <col min="6755" max="6755" width="2.33203125" style="79" customWidth="1"/>
    <col min="6756" max="6779" width="0" style="79" hidden="1" customWidth="1"/>
    <col min="6780" max="6780" width="0.33203125" style="79" customWidth="1"/>
    <col min="6781" max="6787" width="0" style="79" hidden="1" customWidth="1"/>
    <col min="6788" max="6915" width="10" style="79"/>
    <col min="6916" max="6916" width="53.109375" style="79" customWidth="1"/>
    <col min="6917" max="6917" width="10.5546875" style="79" bestFit="1" customWidth="1"/>
    <col min="6918" max="6918" width="1.5546875" style="79" customWidth="1"/>
    <col min="6919" max="6919" width="9.88671875" style="79" bestFit="1" customWidth="1"/>
    <col min="6920" max="6920" width="1.5546875" style="79" customWidth="1"/>
    <col min="6921" max="6921" width="13.6640625" style="79" customWidth="1"/>
    <col min="6922" max="6922" width="1.5546875" style="79" customWidth="1"/>
    <col min="6923" max="6923" width="10.6640625" style="79" customWidth="1"/>
    <col min="6924" max="6957" width="12.5546875" style="79" customWidth="1"/>
    <col min="6958" max="6982" width="10" style="79" customWidth="1"/>
    <col min="6983" max="6983" width="9.5546875" style="79" customWidth="1"/>
    <col min="6984" max="7001" width="0" style="79" hidden="1" customWidth="1"/>
    <col min="7002" max="7002" width="1.109375" style="79" customWidth="1"/>
    <col min="7003" max="7010" width="0" style="79" hidden="1" customWidth="1"/>
    <col min="7011" max="7011" width="2.33203125" style="79" customWidth="1"/>
    <col min="7012" max="7035" width="0" style="79" hidden="1" customWidth="1"/>
    <col min="7036" max="7036" width="0.33203125" style="79" customWidth="1"/>
    <col min="7037" max="7043" width="0" style="79" hidden="1" customWidth="1"/>
    <col min="7044" max="7171" width="10" style="79"/>
    <col min="7172" max="7172" width="53.109375" style="79" customWidth="1"/>
    <col min="7173" max="7173" width="10.5546875" style="79" bestFit="1" customWidth="1"/>
    <col min="7174" max="7174" width="1.5546875" style="79" customWidth="1"/>
    <col min="7175" max="7175" width="9.88671875" style="79" bestFit="1" customWidth="1"/>
    <col min="7176" max="7176" width="1.5546875" style="79" customWidth="1"/>
    <col min="7177" max="7177" width="13.6640625" style="79" customWidth="1"/>
    <col min="7178" max="7178" width="1.5546875" style="79" customWidth="1"/>
    <col min="7179" max="7179" width="10.6640625" style="79" customWidth="1"/>
    <col min="7180" max="7213" width="12.5546875" style="79" customWidth="1"/>
    <col min="7214" max="7238" width="10" style="79" customWidth="1"/>
    <col min="7239" max="7239" width="9.5546875" style="79" customWidth="1"/>
    <col min="7240" max="7257" width="0" style="79" hidden="1" customWidth="1"/>
    <col min="7258" max="7258" width="1.109375" style="79" customWidth="1"/>
    <col min="7259" max="7266" width="0" style="79" hidden="1" customWidth="1"/>
    <col min="7267" max="7267" width="2.33203125" style="79" customWidth="1"/>
    <col min="7268" max="7291" width="0" style="79" hidden="1" customWidth="1"/>
    <col min="7292" max="7292" width="0.33203125" style="79" customWidth="1"/>
    <col min="7293" max="7299" width="0" style="79" hidden="1" customWidth="1"/>
    <col min="7300" max="7427" width="10" style="79"/>
    <col min="7428" max="7428" width="53.109375" style="79" customWidth="1"/>
    <col min="7429" max="7429" width="10.5546875" style="79" bestFit="1" customWidth="1"/>
    <col min="7430" max="7430" width="1.5546875" style="79" customWidth="1"/>
    <col min="7431" max="7431" width="9.88671875" style="79" bestFit="1" customWidth="1"/>
    <col min="7432" max="7432" width="1.5546875" style="79" customWidth="1"/>
    <col min="7433" max="7433" width="13.6640625" style="79" customWidth="1"/>
    <col min="7434" max="7434" width="1.5546875" style="79" customWidth="1"/>
    <col min="7435" max="7435" width="10.6640625" style="79" customWidth="1"/>
    <col min="7436" max="7469" width="12.5546875" style="79" customWidth="1"/>
    <col min="7470" max="7494" width="10" style="79" customWidth="1"/>
    <col min="7495" max="7495" width="9.5546875" style="79" customWidth="1"/>
    <col min="7496" max="7513" width="0" style="79" hidden="1" customWidth="1"/>
    <col min="7514" max="7514" width="1.109375" style="79" customWidth="1"/>
    <col min="7515" max="7522" width="0" style="79" hidden="1" customWidth="1"/>
    <col min="7523" max="7523" width="2.33203125" style="79" customWidth="1"/>
    <col min="7524" max="7547" width="0" style="79" hidden="1" customWidth="1"/>
    <col min="7548" max="7548" width="0.33203125" style="79" customWidth="1"/>
    <col min="7549" max="7555" width="0" style="79" hidden="1" customWidth="1"/>
    <col min="7556" max="7683" width="10" style="79"/>
    <col min="7684" max="7684" width="53.109375" style="79" customWidth="1"/>
    <col min="7685" max="7685" width="10.5546875" style="79" bestFit="1" customWidth="1"/>
    <col min="7686" max="7686" width="1.5546875" style="79" customWidth="1"/>
    <col min="7687" max="7687" width="9.88671875" style="79" bestFit="1" customWidth="1"/>
    <col min="7688" max="7688" width="1.5546875" style="79" customWidth="1"/>
    <col min="7689" max="7689" width="13.6640625" style="79" customWidth="1"/>
    <col min="7690" max="7690" width="1.5546875" style="79" customWidth="1"/>
    <col min="7691" max="7691" width="10.6640625" style="79" customWidth="1"/>
    <col min="7692" max="7725" width="12.5546875" style="79" customWidth="1"/>
    <col min="7726" max="7750" width="10" style="79" customWidth="1"/>
    <col min="7751" max="7751" width="9.5546875" style="79" customWidth="1"/>
    <col min="7752" max="7769" width="0" style="79" hidden="1" customWidth="1"/>
    <col min="7770" max="7770" width="1.109375" style="79" customWidth="1"/>
    <col min="7771" max="7778" width="0" style="79" hidden="1" customWidth="1"/>
    <col min="7779" max="7779" width="2.33203125" style="79" customWidth="1"/>
    <col min="7780" max="7803" width="0" style="79" hidden="1" customWidth="1"/>
    <col min="7804" max="7804" width="0.33203125" style="79" customWidth="1"/>
    <col min="7805" max="7811" width="0" style="79" hidden="1" customWidth="1"/>
    <col min="7812" max="7939" width="10" style="79"/>
    <col min="7940" max="7940" width="53.109375" style="79" customWidth="1"/>
    <col min="7941" max="7941" width="10.5546875" style="79" bestFit="1" customWidth="1"/>
    <col min="7942" max="7942" width="1.5546875" style="79" customWidth="1"/>
    <col min="7943" max="7943" width="9.88671875" style="79" bestFit="1" customWidth="1"/>
    <col min="7944" max="7944" width="1.5546875" style="79" customWidth="1"/>
    <col min="7945" max="7945" width="13.6640625" style="79" customWidth="1"/>
    <col min="7946" max="7946" width="1.5546875" style="79" customWidth="1"/>
    <col min="7947" max="7947" width="10.6640625" style="79" customWidth="1"/>
    <col min="7948" max="7981" width="12.5546875" style="79" customWidth="1"/>
    <col min="7982" max="8006" width="10" style="79" customWidth="1"/>
    <col min="8007" max="8007" width="9.5546875" style="79" customWidth="1"/>
    <col min="8008" max="8025" width="0" style="79" hidden="1" customWidth="1"/>
    <col min="8026" max="8026" width="1.109375" style="79" customWidth="1"/>
    <col min="8027" max="8034" width="0" style="79" hidden="1" customWidth="1"/>
    <col min="8035" max="8035" width="2.33203125" style="79" customWidth="1"/>
    <col min="8036" max="8059" width="0" style="79" hidden="1" customWidth="1"/>
    <col min="8060" max="8060" width="0.33203125" style="79" customWidth="1"/>
    <col min="8061" max="8067" width="0" style="79" hidden="1" customWidth="1"/>
    <col min="8068" max="8195" width="10" style="79"/>
    <col min="8196" max="8196" width="53.109375" style="79" customWidth="1"/>
    <col min="8197" max="8197" width="10.5546875" style="79" bestFit="1" customWidth="1"/>
    <col min="8198" max="8198" width="1.5546875" style="79" customWidth="1"/>
    <col min="8199" max="8199" width="9.88671875" style="79" bestFit="1" customWidth="1"/>
    <col min="8200" max="8200" width="1.5546875" style="79" customWidth="1"/>
    <col min="8201" max="8201" width="13.6640625" style="79" customWidth="1"/>
    <col min="8202" max="8202" width="1.5546875" style="79" customWidth="1"/>
    <col min="8203" max="8203" width="10.6640625" style="79" customWidth="1"/>
    <col min="8204" max="8237" width="12.5546875" style="79" customWidth="1"/>
    <col min="8238" max="8262" width="10" style="79" customWidth="1"/>
    <col min="8263" max="8263" width="9.5546875" style="79" customWidth="1"/>
    <col min="8264" max="8281" width="0" style="79" hidden="1" customWidth="1"/>
    <col min="8282" max="8282" width="1.109375" style="79" customWidth="1"/>
    <col min="8283" max="8290" width="0" style="79" hidden="1" customWidth="1"/>
    <col min="8291" max="8291" width="2.33203125" style="79" customWidth="1"/>
    <col min="8292" max="8315" width="0" style="79" hidden="1" customWidth="1"/>
    <col min="8316" max="8316" width="0.33203125" style="79" customWidth="1"/>
    <col min="8317" max="8323" width="0" style="79" hidden="1" customWidth="1"/>
    <col min="8324" max="8451" width="10" style="79"/>
    <col min="8452" max="8452" width="53.109375" style="79" customWidth="1"/>
    <col min="8453" max="8453" width="10.5546875" style="79" bestFit="1" customWidth="1"/>
    <col min="8454" max="8454" width="1.5546875" style="79" customWidth="1"/>
    <col min="8455" max="8455" width="9.88671875" style="79" bestFit="1" customWidth="1"/>
    <col min="8456" max="8456" width="1.5546875" style="79" customWidth="1"/>
    <col min="8457" max="8457" width="13.6640625" style="79" customWidth="1"/>
    <col min="8458" max="8458" width="1.5546875" style="79" customWidth="1"/>
    <col min="8459" max="8459" width="10.6640625" style="79" customWidth="1"/>
    <col min="8460" max="8493" width="12.5546875" style="79" customWidth="1"/>
    <col min="8494" max="8518" width="10" style="79" customWidth="1"/>
    <col min="8519" max="8519" width="9.5546875" style="79" customWidth="1"/>
    <col min="8520" max="8537" width="0" style="79" hidden="1" customWidth="1"/>
    <col min="8538" max="8538" width="1.109375" style="79" customWidth="1"/>
    <col min="8539" max="8546" width="0" style="79" hidden="1" customWidth="1"/>
    <col min="8547" max="8547" width="2.33203125" style="79" customWidth="1"/>
    <col min="8548" max="8571" width="0" style="79" hidden="1" customWidth="1"/>
    <col min="8572" max="8572" width="0.33203125" style="79" customWidth="1"/>
    <col min="8573" max="8579" width="0" style="79" hidden="1" customWidth="1"/>
    <col min="8580" max="8707" width="10" style="79"/>
    <col min="8708" max="8708" width="53.109375" style="79" customWidth="1"/>
    <col min="8709" max="8709" width="10.5546875" style="79" bestFit="1" customWidth="1"/>
    <col min="8710" max="8710" width="1.5546875" style="79" customWidth="1"/>
    <col min="8711" max="8711" width="9.88671875" style="79" bestFit="1" customWidth="1"/>
    <col min="8712" max="8712" width="1.5546875" style="79" customWidth="1"/>
    <col min="8713" max="8713" width="13.6640625" style="79" customWidth="1"/>
    <col min="8714" max="8714" width="1.5546875" style="79" customWidth="1"/>
    <col min="8715" max="8715" width="10.6640625" style="79" customWidth="1"/>
    <col min="8716" max="8749" width="12.5546875" style="79" customWidth="1"/>
    <col min="8750" max="8774" width="10" style="79" customWidth="1"/>
    <col min="8775" max="8775" width="9.5546875" style="79" customWidth="1"/>
    <col min="8776" max="8793" width="0" style="79" hidden="1" customWidth="1"/>
    <col min="8794" max="8794" width="1.109375" style="79" customWidth="1"/>
    <col min="8795" max="8802" width="0" style="79" hidden="1" customWidth="1"/>
    <col min="8803" max="8803" width="2.33203125" style="79" customWidth="1"/>
    <col min="8804" max="8827" width="0" style="79" hidden="1" customWidth="1"/>
    <col min="8828" max="8828" width="0.33203125" style="79" customWidth="1"/>
    <col min="8829" max="8835" width="0" style="79" hidden="1" customWidth="1"/>
    <col min="8836" max="8963" width="10" style="79"/>
    <col min="8964" max="8964" width="53.109375" style="79" customWidth="1"/>
    <col min="8965" max="8965" width="10.5546875" style="79" bestFit="1" customWidth="1"/>
    <col min="8966" max="8966" width="1.5546875" style="79" customWidth="1"/>
    <col min="8967" max="8967" width="9.88671875" style="79" bestFit="1" customWidth="1"/>
    <col min="8968" max="8968" width="1.5546875" style="79" customWidth="1"/>
    <col min="8969" max="8969" width="13.6640625" style="79" customWidth="1"/>
    <col min="8970" max="8970" width="1.5546875" style="79" customWidth="1"/>
    <col min="8971" max="8971" width="10.6640625" style="79" customWidth="1"/>
    <col min="8972" max="9005" width="12.5546875" style="79" customWidth="1"/>
    <col min="9006" max="9030" width="10" style="79" customWidth="1"/>
    <col min="9031" max="9031" width="9.5546875" style="79" customWidth="1"/>
    <col min="9032" max="9049" width="0" style="79" hidden="1" customWidth="1"/>
    <col min="9050" max="9050" width="1.109375" style="79" customWidth="1"/>
    <col min="9051" max="9058" width="0" style="79" hidden="1" customWidth="1"/>
    <col min="9059" max="9059" width="2.33203125" style="79" customWidth="1"/>
    <col min="9060" max="9083" width="0" style="79" hidden="1" customWidth="1"/>
    <col min="9084" max="9084" width="0.33203125" style="79" customWidth="1"/>
    <col min="9085" max="9091" width="0" style="79" hidden="1" customWidth="1"/>
    <col min="9092" max="9219" width="10" style="79"/>
    <col min="9220" max="9220" width="53.109375" style="79" customWidth="1"/>
    <col min="9221" max="9221" width="10.5546875" style="79" bestFit="1" customWidth="1"/>
    <col min="9222" max="9222" width="1.5546875" style="79" customWidth="1"/>
    <col min="9223" max="9223" width="9.88671875" style="79" bestFit="1" customWidth="1"/>
    <col min="9224" max="9224" width="1.5546875" style="79" customWidth="1"/>
    <col min="9225" max="9225" width="13.6640625" style="79" customWidth="1"/>
    <col min="9226" max="9226" width="1.5546875" style="79" customWidth="1"/>
    <col min="9227" max="9227" width="10.6640625" style="79" customWidth="1"/>
    <col min="9228" max="9261" width="12.5546875" style="79" customWidth="1"/>
    <col min="9262" max="9286" width="10" style="79" customWidth="1"/>
    <col min="9287" max="9287" width="9.5546875" style="79" customWidth="1"/>
    <col min="9288" max="9305" width="0" style="79" hidden="1" customWidth="1"/>
    <col min="9306" max="9306" width="1.109375" style="79" customWidth="1"/>
    <col min="9307" max="9314" width="0" style="79" hidden="1" customWidth="1"/>
    <col min="9315" max="9315" width="2.33203125" style="79" customWidth="1"/>
    <col min="9316" max="9339" width="0" style="79" hidden="1" customWidth="1"/>
    <col min="9340" max="9340" width="0.33203125" style="79" customWidth="1"/>
    <col min="9341" max="9347" width="0" style="79" hidden="1" customWidth="1"/>
    <col min="9348" max="9475" width="10" style="79"/>
    <col min="9476" max="9476" width="53.109375" style="79" customWidth="1"/>
    <col min="9477" max="9477" width="10.5546875" style="79" bestFit="1" customWidth="1"/>
    <col min="9478" max="9478" width="1.5546875" style="79" customWidth="1"/>
    <col min="9479" max="9479" width="9.88671875" style="79" bestFit="1" customWidth="1"/>
    <col min="9480" max="9480" width="1.5546875" style="79" customWidth="1"/>
    <col min="9481" max="9481" width="13.6640625" style="79" customWidth="1"/>
    <col min="9482" max="9482" width="1.5546875" style="79" customWidth="1"/>
    <col min="9483" max="9483" width="10.6640625" style="79" customWidth="1"/>
    <col min="9484" max="9517" width="12.5546875" style="79" customWidth="1"/>
    <col min="9518" max="9542" width="10" style="79" customWidth="1"/>
    <col min="9543" max="9543" width="9.5546875" style="79" customWidth="1"/>
    <col min="9544" max="9561" width="0" style="79" hidden="1" customWidth="1"/>
    <col min="9562" max="9562" width="1.109375" style="79" customWidth="1"/>
    <col min="9563" max="9570" width="0" style="79" hidden="1" customWidth="1"/>
    <col min="9571" max="9571" width="2.33203125" style="79" customWidth="1"/>
    <col min="9572" max="9595" width="0" style="79" hidden="1" customWidth="1"/>
    <col min="9596" max="9596" width="0.33203125" style="79" customWidth="1"/>
    <col min="9597" max="9603" width="0" style="79" hidden="1" customWidth="1"/>
    <col min="9604" max="9731" width="10" style="79"/>
    <col min="9732" max="9732" width="53.109375" style="79" customWidth="1"/>
    <col min="9733" max="9733" width="10.5546875" style="79" bestFit="1" customWidth="1"/>
    <col min="9734" max="9734" width="1.5546875" style="79" customWidth="1"/>
    <col min="9735" max="9735" width="9.88671875" style="79" bestFit="1" customWidth="1"/>
    <col min="9736" max="9736" width="1.5546875" style="79" customWidth="1"/>
    <col min="9737" max="9737" width="13.6640625" style="79" customWidth="1"/>
    <col min="9738" max="9738" width="1.5546875" style="79" customWidth="1"/>
    <col min="9739" max="9739" width="10.6640625" style="79" customWidth="1"/>
    <col min="9740" max="9773" width="12.5546875" style="79" customWidth="1"/>
    <col min="9774" max="9798" width="10" style="79" customWidth="1"/>
    <col min="9799" max="9799" width="9.5546875" style="79" customWidth="1"/>
    <col min="9800" max="9817" width="0" style="79" hidden="1" customWidth="1"/>
    <col min="9818" max="9818" width="1.109375" style="79" customWidth="1"/>
    <col min="9819" max="9826" width="0" style="79" hidden="1" customWidth="1"/>
    <col min="9827" max="9827" width="2.33203125" style="79" customWidth="1"/>
    <col min="9828" max="9851" width="0" style="79" hidden="1" customWidth="1"/>
    <col min="9852" max="9852" width="0.33203125" style="79" customWidth="1"/>
    <col min="9853" max="9859" width="0" style="79" hidden="1" customWidth="1"/>
    <col min="9860" max="9987" width="10" style="79"/>
    <col min="9988" max="9988" width="53.109375" style="79" customWidth="1"/>
    <col min="9989" max="9989" width="10.5546875" style="79" bestFit="1" customWidth="1"/>
    <col min="9990" max="9990" width="1.5546875" style="79" customWidth="1"/>
    <col min="9991" max="9991" width="9.88671875" style="79" bestFit="1" customWidth="1"/>
    <col min="9992" max="9992" width="1.5546875" style="79" customWidth="1"/>
    <col min="9993" max="9993" width="13.6640625" style="79" customWidth="1"/>
    <col min="9994" max="9994" width="1.5546875" style="79" customWidth="1"/>
    <col min="9995" max="9995" width="10.6640625" style="79" customWidth="1"/>
    <col min="9996" max="10029" width="12.5546875" style="79" customWidth="1"/>
    <col min="10030" max="10054" width="10" style="79" customWidth="1"/>
    <col min="10055" max="10055" width="9.5546875" style="79" customWidth="1"/>
    <col min="10056" max="10073" width="0" style="79" hidden="1" customWidth="1"/>
    <col min="10074" max="10074" width="1.109375" style="79" customWidth="1"/>
    <col min="10075" max="10082" width="0" style="79" hidden="1" customWidth="1"/>
    <col min="10083" max="10083" width="2.33203125" style="79" customWidth="1"/>
    <col min="10084" max="10107" width="0" style="79" hidden="1" customWidth="1"/>
    <col min="10108" max="10108" width="0.33203125" style="79" customWidth="1"/>
    <col min="10109" max="10115" width="0" style="79" hidden="1" customWidth="1"/>
    <col min="10116" max="10243" width="10" style="79"/>
    <col min="10244" max="10244" width="53.109375" style="79" customWidth="1"/>
    <col min="10245" max="10245" width="10.5546875" style="79" bestFit="1" customWidth="1"/>
    <col min="10246" max="10246" width="1.5546875" style="79" customWidth="1"/>
    <col min="10247" max="10247" width="9.88671875" style="79" bestFit="1" customWidth="1"/>
    <col min="10248" max="10248" width="1.5546875" style="79" customWidth="1"/>
    <col min="10249" max="10249" width="13.6640625" style="79" customWidth="1"/>
    <col min="10250" max="10250" width="1.5546875" style="79" customWidth="1"/>
    <col min="10251" max="10251" width="10.6640625" style="79" customWidth="1"/>
    <col min="10252" max="10285" width="12.5546875" style="79" customWidth="1"/>
    <col min="10286" max="10310" width="10" style="79" customWidth="1"/>
    <col min="10311" max="10311" width="9.5546875" style="79" customWidth="1"/>
    <col min="10312" max="10329" width="0" style="79" hidden="1" customWidth="1"/>
    <col min="10330" max="10330" width="1.109375" style="79" customWidth="1"/>
    <col min="10331" max="10338" width="0" style="79" hidden="1" customWidth="1"/>
    <col min="10339" max="10339" width="2.33203125" style="79" customWidth="1"/>
    <col min="10340" max="10363" width="0" style="79" hidden="1" customWidth="1"/>
    <col min="10364" max="10364" width="0.33203125" style="79" customWidth="1"/>
    <col min="10365" max="10371" width="0" style="79" hidden="1" customWidth="1"/>
    <col min="10372" max="10499" width="10" style="79"/>
    <col min="10500" max="10500" width="53.109375" style="79" customWidth="1"/>
    <col min="10501" max="10501" width="10.5546875" style="79" bestFit="1" customWidth="1"/>
    <col min="10502" max="10502" width="1.5546875" style="79" customWidth="1"/>
    <col min="10503" max="10503" width="9.88671875" style="79" bestFit="1" customWidth="1"/>
    <col min="10504" max="10504" width="1.5546875" style="79" customWidth="1"/>
    <col min="10505" max="10505" width="13.6640625" style="79" customWidth="1"/>
    <col min="10506" max="10506" width="1.5546875" style="79" customWidth="1"/>
    <col min="10507" max="10507" width="10.6640625" style="79" customWidth="1"/>
    <col min="10508" max="10541" width="12.5546875" style="79" customWidth="1"/>
    <col min="10542" max="10566" width="10" style="79" customWidth="1"/>
    <col min="10567" max="10567" width="9.5546875" style="79" customWidth="1"/>
    <col min="10568" max="10585" width="0" style="79" hidden="1" customWidth="1"/>
    <col min="10586" max="10586" width="1.109375" style="79" customWidth="1"/>
    <col min="10587" max="10594" width="0" style="79" hidden="1" customWidth="1"/>
    <col min="10595" max="10595" width="2.33203125" style="79" customWidth="1"/>
    <col min="10596" max="10619" width="0" style="79" hidden="1" customWidth="1"/>
    <col min="10620" max="10620" width="0.33203125" style="79" customWidth="1"/>
    <col min="10621" max="10627" width="0" style="79" hidden="1" customWidth="1"/>
    <col min="10628" max="10755" width="10" style="79"/>
    <col min="10756" max="10756" width="53.109375" style="79" customWidth="1"/>
    <col min="10757" max="10757" width="10.5546875" style="79" bestFit="1" customWidth="1"/>
    <col min="10758" max="10758" width="1.5546875" style="79" customWidth="1"/>
    <col min="10759" max="10759" width="9.88671875" style="79" bestFit="1" customWidth="1"/>
    <col min="10760" max="10760" width="1.5546875" style="79" customWidth="1"/>
    <col min="10761" max="10761" width="13.6640625" style="79" customWidth="1"/>
    <col min="10762" max="10762" width="1.5546875" style="79" customWidth="1"/>
    <col min="10763" max="10763" width="10.6640625" style="79" customWidth="1"/>
    <col min="10764" max="10797" width="12.5546875" style="79" customWidth="1"/>
    <col min="10798" max="10822" width="10" style="79" customWidth="1"/>
    <col min="10823" max="10823" width="9.5546875" style="79" customWidth="1"/>
    <col min="10824" max="10841" width="0" style="79" hidden="1" customWidth="1"/>
    <col min="10842" max="10842" width="1.109375" style="79" customWidth="1"/>
    <col min="10843" max="10850" width="0" style="79" hidden="1" customWidth="1"/>
    <col min="10851" max="10851" width="2.33203125" style="79" customWidth="1"/>
    <col min="10852" max="10875" width="0" style="79" hidden="1" customWidth="1"/>
    <col min="10876" max="10876" width="0.33203125" style="79" customWidth="1"/>
    <col min="10877" max="10883" width="0" style="79" hidden="1" customWidth="1"/>
    <col min="10884" max="11011" width="10" style="79"/>
    <col min="11012" max="11012" width="53.109375" style="79" customWidth="1"/>
    <col min="11013" max="11013" width="10.5546875" style="79" bestFit="1" customWidth="1"/>
    <col min="11014" max="11014" width="1.5546875" style="79" customWidth="1"/>
    <col min="11015" max="11015" width="9.88671875" style="79" bestFit="1" customWidth="1"/>
    <col min="11016" max="11016" width="1.5546875" style="79" customWidth="1"/>
    <col min="11017" max="11017" width="13.6640625" style="79" customWidth="1"/>
    <col min="11018" max="11018" width="1.5546875" style="79" customWidth="1"/>
    <col min="11019" max="11019" width="10.6640625" style="79" customWidth="1"/>
    <col min="11020" max="11053" width="12.5546875" style="79" customWidth="1"/>
    <col min="11054" max="11078" width="10" style="79" customWidth="1"/>
    <col min="11079" max="11079" width="9.5546875" style="79" customWidth="1"/>
    <col min="11080" max="11097" width="0" style="79" hidden="1" customWidth="1"/>
    <col min="11098" max="11098" width="1.109375" style="79" customWidth="1"/>
    <col min="11099" max="11106" width="0" style="79" hidden="1" customWidth="1"/>
    <col min="11107" max="11107" width="2.33203125" style="79" customWidth="1"/>
    <col min="11108" max="11131" width="0" style="79" hidden="1" customWidth="1"/>
    <col min="11132" max="11132" width="0.33203125" style="79" customWidth="1"/>
    <col min="11133" max="11139" width="0" style="79" hidden="1" customWidth="1"/>
    <col min="11140" max="11267" width="10" style="79"/>
    <col min="11268" max="11268" width="53.109375" style="79" customWidth="1"/>
    <col min="11269" max="11269" width="10.5546875" style="79" bestFit="1" customWidth="1"/>
    <col min="11270" max="11270" width="1.5546875" style="79" customWidth="1"/>
    <col min="11271" max="11271" width="9.88671875" style="79" bestFit="1" customWidth="1"/>
    <col min="11272" max="11272" width="1.5546875" style="79" customWidth="1"/>
    <col min="11273" max="11273" width="13.6640625" style="79" customWidth="1"/>
    <col min="11274" max="11274" width="1.5546875" style="79" customWidth="1"/>
    <col min="11275" max="11275" width="10.6640625" style="79" customWidth="1"/>
    <col min="11276" max="11309" width="12.5546875" style="79" customWidth="1"/>
    <col min="11310" max="11334" width="10" style="79" customWidth="1"/>
    <col min="11335" max="11335" width="9.5546875" style="79" customWidth="1"/>
    <col min="11336" max="11353" width="0" style="79" hidden="1" customWidth="1"/>
    <col min="11354" max="11354" width="1.109375" style="79" customWidth="1"/>
    <col min="11355" max="11362" width="0" style="79" hidden="1" customWidth="1"/>
    <col min="11363" max="11363" width="2.33203125" style="79" customWidth="1"/>
    <col min="11364" max="11387" width="0" style="79" hidden="1" customWidth="1"/>
    <col min="11388" max="11388" width="0.33203125" style="79" customWidth="1"/>
    <col min="11389" max="11395" width="0" style="79" hidden="1" customWidth="1"/>
    <col min="11396" max="11523" width="10" style="79"/>
    <col min="11524" max="11524" width="53.109375" style="79" customWidth="1"/>
    <col min="11525" max="11525" width="10.5546875" style="79" bestFit="1" customWidth="1"/>
    <col min="11526" max="11526" width="1.5546875" style="79" customWidth="1"/>
    <col min="11527" max="11527" width="9.88671875" style="79" bestFit="1" customWidth="1"/>
    <col min="11528" max="11528" width="1.5546875" style="79" customWidth="1"/>
    <col min="11529" max="11529" width="13.6640625" style="79" customWidth="1"/>
    <col min="11530" max="11530" width="1.5546875" style="79" customWidth="1"/>
    <col min="11531" max="11531" width="10.6640625" style="79" customWidth="1"/>
    <col min="11532" max="11565" width="12.5546875" style="79" customWidth="1"/>
    <col min="11566" max="11590" width="10" style="79" customWidth="1"/>
    <col min="11591" max="11591" width="9.5546875" style="79" customWidth="1"/>
    <col min="11592" max="11609" width="0" style="79" hidden="1" customWidth="1"/>
    <col min="11610" max="11610" width="1.109375" style="79" customWidth="1"/>
    <col min="11611" max="11618" width="0" style="79" hidden="1" customWidth="1"/>
    <col min="11619" max="11619" width="2.33203125" style="79" customWidth="1"/>
    <col min="11620" max="11643" width="0" style="79" hidden="1" customWidth="1"/>
    <col min="11644" max="11644" width="0.33203125" style="79" customWidth="1"/>
    <col min="11645" max="11651" width="0" style="79" hidden="1" customWidth="1"/>
    <col min="11652" max="11779" width="10" style="79"/>
    <col min="11780" max="11780" width="53.109375" style="79" customWidth="1"/>
    <col min="11781" max="11781" width="10.5546875" style="79" bestFit="1" customWidth="1"/>
    <col min="11782" max="11782" width="1.5546875" style="79" customWidth="1"/>
    <col min="11783" max="11783" width="9.88671875" style="79" bestFit="1" customWidth="1"/>
    <col min="11784" max="11784" width="1.5546875" style="79" customWidth="1"/>
    <col min="11785" max="11785" width="13.6640625" style="79" customWidth="1"/>
    <col min="11786" max="11786" width="1.5546875" style="79" customWidth="1"/>
    <col min="11787" max="11787" width="10.6640625" style="79" customWidth="1"/>
    <col min="11788" max="11821" width="12.5546875" style="79" customWidth="1"/>
    <col min="11822" max="11846" width="10" style="79" customWidth="1"/>
    <col min="11847" max="11847" width="9.5546875" style="79" customWidth="1"/>
    <col min="11848" max="11865" width="0" style="79" hidden="1" customWidth="1"/>
    <col min="11866" max="11866" width="1.109375" style="79" customWidth="1"/>
    <col min="11867" max="11874" width="0" style="79" hidden="1" customWidth="1"/>
    <col min="11875" max="11875" width="2.33203125" style="79" customWidth="1"/>
    <col min="11876" max="11899" width="0" style="79" hidden="1" customWidth="1"/>
    <col min="11900" max="11900" width="0.33203125" style="79" customWidth="1"/>
    <col min="11901" max="11907" width="0" style="79" hidden="1" customWidth="1"/>
    <col min="11908" max="12035" width="10" style="79"/>
    <col min="12036" max="12036" width="53.109375" style="79" customWidth="1"/>
    <col min="12037" max="12037" width="10.5546875" style="79" bestFit="1" customWidth="1"/>
    <col min="12038" max="12038" width="1.5546875" style="79" customWidth="1"/>
    <col min="12039" max="12039" width="9.88671875" style="79" bestFit="1" customWidth="1"/>
    <col min="12040" max="12040" width="1.5546875" style="79" customWidth="1"/>
    <col min="12041" max="12041" width="13.6640625" style="79" customWidth="1"/>
    <col min="12042" max="12042" width="1.5546875" style="79" customWidth="1"/>
    <col min="12043" max="12043" width="10.6640625" style="79" customWidth="1"/>
    <col min="12044" max="12077" width="12.5546875" style="79" customWidth="1"/>
    <col min="12078" max="12102" width="10" style="79" customWidth="1"/>
    <col min="12103" max="12103" width="9.5546875" style="79" customWidth="1"/>
    <col min="12104" max="12121" width="0" style="79" hidden="1" customWidth="1"/>
    <col min="12122" max="12122" width="1.109375" style="79" customWidth="1"/>
    <col min="12123" max="12130" width="0" style="79" hidden="1" customWidth="1"/>
    <col min="12131" max="12131" width="2.33203125" style="79" customWidth="1"/>
    <col min="12132" max="12155" width="0" style="79" hidden="1" customWidth="1"/>
    <col min="12156" max="12156" width="0.33203125" style="79" customWidth="1"/>
    <col min="12157" max="12163" width="0" style="79" hidden="1" customWidth="1"/>
    <col min="12164" max="12291" width="10" style="79"/>
    <col min="12292" max="12292" width="53.109375" style="79" customWidth="1"/>
    <col min="12293" max="12293" width="10.5546875" style="79" bestFit="1" customWidth="1"/>
    <col min="12294" max="12294" width="1.5546875" style="79" customWidth="1"/>
    <col min="12295" max="12295" width="9.88671875" style="79" bestFit="1" customWidth="1"/>
    <col min="12296" max="12296" width="1.5546875" style="79" customWidth="1"/>
    <col min="12297" max="12297" width="13.6640625" style="79" customWidth="1"/>
    <col min="12298" max="12298" width="1.5546875" style="79" customWidth="1"/>
    <col min="12299" max="12299" width="10.6640625" style="79" customWidth="1"/>
    <col min="12300" max="12333" width="12.5546875" style="79" customWidth="1"/>
    <col min="12334" max="12358" width="10" style="79" customWidth="1"/>
    <col min="12359" max="12359" width="9.5546875" style="79" customWidth="1"/>
    <col min="12360" max="12377" width="0" style="79" hidden="1" customWidth="1"/>
    <col min="12378" max="12378" width="1.109375" style="79" customWidth="1"/>
    <col min="12379" max="12386" width="0" style="79" hidden="1" customWidth="1"/>
    <col min="12387" max="12387" width="2.33203125" style="79" customWidth="1"/>
    <col min="12388" max="12411" width="0" style="79" hidden="1" customWidth="1"/>
    <col min="12412" max="12412" width="0.33203125" style="79" customWidth="1"/>
    <col min="12413" max="12419" width="0" style="79" hidden="1" customWidth="1"/>
    <col min="12420" max="12547" width="10" style="79"/>
    <col min="12548" max="12548" width="53.109375" style="79" customWidth="1"/>
    <col min="12549" max="12549" width="10.5546875" style="79" bestFit="1" customWidth="1"/>
    <col min="12550" max="12550" width="1.5546875" style="79" customWidth="1"/>
    <col min="12551" max="12551" width="9.88671875" style="79" bestFit="1" customWidth="1"/>
    <col min="12552" max="12552" width="1.5546875" style="79" customWidth="1"/>
    <col min="12553" max="12553" width="13.6640625" style="79" customWidth="1"/>
    <col min="12554" max="12554" width="1.5546875" style="79" customWidth="1"/>
    <col min="12555" max="12555" width="10.6640625" style="79" customWidth="1"/>
    <col min="12556" max="12589" width="12.5546875" style="79" customWidth="1"/>
    <col min="12590" max="12614" width="10" style="79" customWidth="1"/>
    <col min="12615" max="12615" width="9.5546875" style="79" customWidth="1"/>
    <col min="12616" max="12633" width="0" style="79" hidden="1" customWidth="1"/>
    <col min="12634" max="12634" width="1.109375" style="79" customWidth="1"/>
    <col min="12635" max="12642" width="0" style="79" hidden="1" customWidth="1"/>
    <col min="12643" max="12643" width="2.33203125" style="79" customWidth="1"/>
    <col min="12644" max="12667" width="0" style="79" hidden="1" customWidth="1"/>
    <col min="12668" max="12668" width="0.33203125" style="79" customWidth="1"/>
    <col min="12669" max="12675" width="0" style="79" hidden="1" customWidth="1"/>
    <col min="12676" max="12803" width="10" style="79"/>
    <col min="12804" max="12804" width="53.109375" style="79" customWidth="1"/>
    <col min="12805" max="12805" width="10.5546875" style="79" bestFit="1" customWidth="1"/>
    <col min="12806" max="12806" width="1.5546875" style="79" customWidth="1"/>
    <col min="12807" max="12807" width="9.88671875" style="79" bestFit="1" customWidth="1"/>
    <col min="12808" max="12808" width="1.5546875" style="79" customWidth="1"/>
    <col min="12809" max="12809" width="13.6640625" style="79" customWidth="1"/>
    <col min="12810" max="12810" width="1.5546875" style="79" customWidth="1"/>
    <col min="12811" max="12811" width="10.6640625" style="79" customWidth="1"/>
    <col min="12812" max="12845" width="12.5546875" style="79" customWidth="1"/>
    <col min="12846" max="12870" width="10" style="79" customWidth="1"/>
    <col min="12871" max="12871" width="9.5546875" style="79" customWidth="1"/>
    <col min="12872" max="12889" width="0" style="79" hidden="1" customWidth="1"/>
    <col min="12890" max="12890" width="1.109375" style="79" customWidth="1"/>
    <col min="12891" max="12898" width="0" style="79" hidden="1" customWidth="1"/>
    <col min="12899" max="12899" width="2.33203125" style="79" customWidth="1"/>
    <col min="12900" max="12923" width="0" style="79" hidden="1" customWidth="1"/>
    <col min="12924" max="12924" width="0.33203125" style="79" customWidth="1"/>
    <col min="12925" max="12931" width="0" style="79" hidden="1" customWidth="1"/>
    <col min="12932" max="13059" width="10" style="79"/>
    <col min="13060" max="13060" width="53.109375" style="79" customWidth="1"/>
    <col min="13061" max="13061" width="10.5546875" style="79" bestFit="1" customWidth="1"/>
    <col min="13062" max="13062" width="1.5546875" style="79" customWidth="1"/>
    <col min="13063" max="13063" width="9.88671875" style="79" bestFit="1" customWidth="1"/>
    <col min="13064" max="13064" width="1.5546875" style="79" customWidth="1"/>
    <col min="13065" max="13065" width="13.6640625" style="79" customWidth="1"/>
    <col min="13066" max="13066" width="1.5546875" style="79" customWidth="1"/>
    <col min="13067" max="13067" width="10.6640625" style="79" customWidth="1"/>
    <col min="13068" max="13101" width="12.5546875" style="79" customWidth="1"/>
    <col min="13102" max="13126" width="10" style="79" customWidth="1"/>
    <col min="13127" max="13127" width="9.5546875" style="79" customWidth="1"/>
    <col min="13128" max="13145" width="0" style="79" hidden="1" customWidth="1"/>
    <col min="13146" max="13146" width="1.109375" style="79" customWidth="1"/>
    <col min="13147" max="13154" width="0" style="79" hidden="1" customWidth="1"/>
    <col min="13155" max="13155" width="2.33203125" style="79" customWidth="1"/>
    <col min="13156" max="13179" width="0" style="79" hidden="1" customWidth="1"/>
    <col min="13180" max="13180" width="0.33203125" style="79" customWidth="1"/>
    <col min="13181" max="13187" width="0" style="79" hidden="1" customWidth="1"/>
    <col min="13188" max="13315" width="10" style="79"/>
    <col min="13316" max="13316" width="53.109375" style="79" customWidth="1"/>
    <col min="13317" max="13317" width="10.5546875" style="79" bestFit="1" customWidth="1"/>
    <col min="13318" max="13318" width="1.5546875" style="79" customWidth="1"/>
    <col min="13319" max="13319" width="9.88671875" style="79" bestFit="1" customWidth="1"/>
    <col min="13320" max="13320" width="1.5546875" style="79" customWidth="1"/>
    <col min="13321" max="13321" width="13.6640625" style="79" customWidth="1"/>
    <col min="13322" max="13322" width="1.5546875" style="79" customWidth="1"/>
    <col min="13323" max="13323" width="10.6640625" style="79" customWidth="1"/>
    <col min="13324" max="13357" width="12.5546875" style="79" customWidth="1"/>
    <col min="13358" max="13382" width="10" style="79" customWidth="1"/>
    <col min="13383" max="13383" width="9.5546875" style="79" customWidth="1"/>
    <col min="13384" max="13401" width="0" style="79" hidden="1" customWidth="1"/>
    <col min="13402" max="13402" width="1.109375" style="79" customWidth="1"/>
    <col min="13403" max="13410" width="0" style="79" hidden="1" customWidth="1"/>
    <col min="13411" max="13411" width="2.33203125" style="79" customWidth="1"/>
    <col min="13412" max="13435" width="0" style="79" hidden="1" customWidth="1"/>
    <col min="13436" max="13436" width="0.33203125" style="79" customWidth="1"/>
    <col min="13437" max="13443" width="0" style="79" hidden="1" customWidth="1"/>
    <col min="13444" max="13571" width="10" style="79"/>
    <col min="13572" max="13572" width="53.109375" style="79" customWidth="1"/>
    <col min="13573" max="13573" width="10.5546875" style="79" bestFit="1" customWidth="1"/>
    <col min="13574" max="13574" width="1.5546875" style="79" customWidth="1"/>
    <col min="13575" max="13575" width="9.88671875" style="79" bestFit="1" customWidth="1"/>
    <col min="13576" max="13576" width="1.5546875" style="79" customWidth="1"/>
    <col min="13577" max="13577" width="13.6640625" style="79" customWidth="1"/>
    <col min="13578" max="13578" width="1.5546875" style="79" customWidth="1"/>
    <col min="13579" max="13579" width="10.6640625" style="79" customWidth="1"/>
    <col min="13580" max="13613" width="12.5546875" style="79" customWidth="1"/>
    <col min="13614" max="13638" width="10" style="79" customWidth="1"/>
    <col min="13639" max="13639" width="9.5546875" style="79" customWidth="1"/>
    <col min="13640" max="13657" width="0" style="79" hidden="1" customWidth="1"/>
    <col min="13658" max="13658" width="1.109375" style="79" customWidth="1"/>
    <col min="13659" max="13666" width="0" style="79" hidden="1" customWidth="1"/>
    <col min="13667" max="13667" width="2.33203125" style="79" customWidth="1"/>
    <col min="13668" max="13691" width="0" style="79" hidden="1" customWidth="1"/>
    <col min="13692" max="13692" width="0.33203125" style="79" customWidth="1"/>
    <col min="13693" max="13699" width="0" style="79" hidden="1" customWidth="1"/>
    <col min="13700" max="13827" width="10" style="79"/>
    <col min="13828" max="13828" width="53.109375" style="79" customWidth="1"/>
    <col min="13829" max="13829" width="10.5546875" style="79" bestFit="1" customWidth="1"/>
    <col min="13830" max="13830" width="1.5546875" style="79" customWidth="1"/>
    <col min="13831" max="13831" width="9.88671875" style="79" bestFit="1" customWidth="1"/>
    <col min="13832" max="13832" width="1.5546875" style="79" customWidth="1"/>
    <col min="13833" max="13833" width="13.6640625" style="79" customWidth="1"/>
    <col min="13834" max="13834" width="1.5546875" style="79" customWidth="1"/>
    <col min="13835" max="13835" width="10.6640625" style="79" customWidth="1"/>
    <col min="13836" max="13869" width="12.5546875" style="79" customWidth="1"/>
    <col min="13870" max="13894" width="10" style="79" customWidth="1"/>
    <col min="13895" max="13895" width="9.5546875" style="79" customWidth="1"/>
    <col min="13896" max="13913" width="0" style="79" hidden="1" customWidth="1"/>
    <col min="13914" max="13914" width="1.109375" style="79" customWidth="1"/>
    <col min="13915" max="13922" width="0" style="79" hidden="1" customWidth="1"/>
    <col min="13923" max="13923" width="2.33203125" style="79" customWidth="1"/>
    <col min="13924" max="13947" width="0" style="79" hidden="1" customWidth="1"/>
    <col min="13948" max="13948" width="0.33203125" style="79" customWidth="1"/>
    <col min="13949" max="13955" width="0" style="79" hidden="1" customWidth="1"/>
    <col min="13956" max="14083" width="10" style="79"/>
    <col min="14084" max="14084" width="53.109375" style="79" customWidth="1"/>
    <col min="14085" max="14085" width="10.5546875" style="79" bestFit="1" customWidth="1"/>
    <col min="14086" max="14086" width="1.5546875" style="79" customWidth="1"/>
    <col min="14087" max="14087" width="9.88671875" style="79" bestFit="1" customWidth="1"/>
    <col min="14088" max="14088" width="1.5546875" style="79" customWidth="1"/>
    <col min="14089" max="14089" width="13.6640625" style="79" customWidth="1"/>
    <col min="14090" max="14090" width="1.5546875" style="79" customWidth="1"/>
    <col min="14091" max="14091" width="10.6640625" style="79" customWidth="1"/>
    <col min="14092" max="14125" width="12.5546875" style="79" customWidth="1"/>
    <col min="14126" max="14150" width="10" style="79" customWidth="1"/>
    <col min="14151" max="14151" width="9.5546875" style="79" customWidth="1"/>
    <col min="14152" max="14169" width="0" style="79" hidden="1" customWidth="1"/>
    <col min="14170" max="14170" width="1.109375" style="79" customWidth="1"/>
    <col min="14171" max="14178" width="0" style="79" hidden="1" customWidth="1"/>
    <col min="14179" max="14179" width="2.33203125" style="79" customWidth="1"/>
    <col min="14180" max="14203" width="0" style="79" hidden="1" customWidth="1"/>
    <col min="14204" max="14204" width="0.33203125" style="79" customWidth="1"/>
    <col min="14205" max="14211" width="0" style="79" hidden="1" customWidth="1"/>
    <col min="14212" max="14339" width="10" style="79"/>
    <col min="14340" max="14340" width="53.109375" style="79" customWidth="1"/>
    <col min="14341" max="14341" width="10.5546875" style="79" bestFit="1" customWidth="1"/>
    <col min="14342" max="14342" width="1.5546875" style="79" customWidth="1"/>
    <col min="14343" max="14343" width="9.88671875" style="79" bestFit="1" customWidth="1"/>
    <col min="14344" max="14344" width="1.5546875" style="79" customWidth="1"/>
    <col min="14345" max="14345" width="13.6640625" style="79" customWidth="1"/>
    <col min="14346" max="14346" width="1.5546875" style="79" customWidth="1"/>
    <col min="14347" max="14347" width="10.6640625" style="79" customWidth="1"/>
    <col min="14348" max="14381" width="12.5546875" style="79" customWidth="1"/>
    <col min="14382" max="14406" width="10" style="79" customWidth="1"/>
    <col min="14407" max="14407" width="9.5546875" style="79" customWidth="1"/>
    <col min="14408" max="14425" width="0" style="79" hidden="1" customWidth="1"/>
    <col min="14426" max="14426" width="1.109375" style="79" customWidth="1"/>
    <col min="14427" max="14434" width="0" style="79" hidden="1" customWidth="1"/>
    <col min="14435" max="14435" width="2.33203125" style="79" customWidth="1"/>
    <col min="14436" max="14459" width="0" style="79" hidden="1" customWidth="1"/>
    <col min="14460" max="14460" width="0.33203125" style="79" customWidth="1"/>
    <col min="14461" max="14467" width="0" style="79" hidden="1" customWidth="1"/>
    <col min="14468" max="14595" width="10" style="79"/>
    <col min="14596" max="14596" width="53.109375" style="79" customWidth="1"/>
    <col min="14597" max="14597" width="10.5546875" style="79" bestFit="1" customWidth="1"/>
    <col min="14598" max="14598" width="1.5546875" style="79" customWidth="1"/>
    <col min="14599" max="14599" width="9.88671875" style="79" bestFit="1" customWidth="1"/>
    <col min="14600" max="14600" width="1.5546875" style="79" customWidth="1"/>
    <col min="14601" max="14601" width="13.6640625" style="79" customWidth="1"/>
    <col min="14602" max="14602" width="1.5546875" style="79" customWidth="1"/>
    <col min="14603" max="14603" width="10.6640625" style="79" customWidth="1"/>
    <col min="14604" max="14637" width="12.5546875" style="79" customWidth="1"/>
    <col min="14638" max="14662" width="10" style="79" customWidth="1"/>
    <col min="14663" max="14663" width="9.5546875" style="79" customWidth="1"/>
    <col min="14664" max="14681" width="0" style="79" hidden="1" customWidth="1"/>
    <col min="14682" max="14682" width="1.109375" style="79" customWidth="1"/>
    <col min="14683" max="14690" width="0" style="79" hidden="1" customWidth="1"/>
    <col min="14691" max="14691" width="2.33203125" style="79" customWidth="1"/>
    <col min="14692" max="14715" width="0" style="79" hidden="1" customWidth="1"/>
    <col min="14716" max="14716" width="0.33203125" style="79" customWidth="1"/>
    <col min="14717" max="14723" width="0" style="79" hidden="1" customWidth="1"/>
    <col min="14724" max="14851" width="10" style="79"/>
    <col min="14852" max="14852" width="53.109375" style="79" customWidth="1"/>
    <col min="14853" max="14853" width="10.5546875" style="79" bestFit="1" customWidth="1"/>
    <col min="14854" max="14854" width="1.5546875" style="79" customWidth="1"/>
    <col min="14855" max="14855" width="9.88671875" style="79" bestFit="1" customWidth="1"/>
    <col min="14856" max="14856" width="1.5546875" style="79" customWidth="1"/>
    <col min="14857" max="14857" width="13.6640625" style="79" customWidth="1"/>
    <col min="14858" max="14858" width="1.5546875" style="79" customWidth="1"/>
    <col min="14859" max="14859" width="10.6640625" style="79" customWidth="1"/>
    <col min="14860" max="14893" width="12.5546875" style="79" customWidth="1"/>
    <col min="14894" max="14918" width="10" style="79" customWidth="1"/>
    <col min="14919" max="14919" width="9.5546875" style="79" customWidth="1"/>
    <col min="14920" max="14937" width="0" style="79" hidden="1" customWidth="1"/>
    <col min="14938" max="14938" width="1.109375" style="79" customWidth="1"/>
    <col min="14939" max="14946" width="0" style="79" hidden="1" customWidth="1"/>
    <col min="14947" max="14947" width="2.33203125" style="79" customWidth="1"/>
    <col min="14948" max="14971" width="0" style="79" hidden="1" customWidth="1"/>
    <col min="14972" max="14972" width="0.33203125" style="79" customWidth="1"/>
    <col min="14973" max="14979" width="0" style="79" hidden="1" customWidth="1"/>
    <col min="14980" max="15107" width="10" style="79"/>
    <col min="15108" max="15108" width="53.109375" style="79" customWidth="1"/>
    <col min="15109" max="15109" width="10.5546875" style="79" bestFit="1" customWidth="1"/>
    <col min="15110" max="15110" width="1.5546875" style="79" customWidth="1"/>
    <col min="15111" max="15111" width="9.88671875" style="79" bestFit="1" customWidth="1"/>
    <col min="15112" max="15112" width="1.5546875" style="79" customWidth="1"/>
    <col min="15113" max="15113" width="13.6640625" style="79" customWidth="1"/>
    <col min="15114" max="15114" width="1.5546875" style="79" customWidth="1"/>
    <col min="15115" max="15115" width="10.6640625" style="79" customWidth="1"/>
    <col min="15116" max="15149" width="12.5546875" style="79" customWidth="1"/>
    <col min="15150" max="15174" width="10" style="79" customWidth="1"/>
    <col min="15175" max="15175" width="9.5546875" style="79" customWidth="1"/>
    <col min="15176" max="15193" width="0" style="79" hidden="1" customWidth="1"/>
    <col min="15194" max="15194" width="1.109375" style="79" customWidth="1"/>
    <col min="15195" max="15202" width="0" style="79" hidden="1" customWidth="1"/>
    <col min="15203" max="15203" width="2.33203125" style="79" customWidth="1"/>
    <col min="15204" max="15227" width="0" style="79" hidden="1" customWidth="1"/>
    <col min="15228" max="15228" width="0.33203125" style="79" customWidth="1"/>
    <col min="15229" max="15235" width="0" style="79" hidden="1" customWidth="1"/>
    <col min="15236" max="15363" width="10" style="79"/>
    <col min="15364" max="15364" width="53.109375" style="79" customWidth="1"/>
    <col min="15365" max="15365" width="10.5546875" style="79" bestFit="1" customWidth="1"/>
    <col min="15366" max="15366" width="1.5546875" style="79" customWidth="1"/>
    <col min="15367" max="15367" width="9.88671875" style="79" bestFit="1" customWidth="1"/>
    <col min="15368" max="15368" width="1.5546875" style="79" customWidth="1"/>
    <col min="15369" max="15369" width="13.6640625" style="79" customWidth="1"/>
    <col min="15370" max="15370" width="1.5546875" style="79" customWidth="1"/>
    <col min="15371" max="15371" width="10.6640625" style="79" customWidth="1"/>
    <col min="15372" max="15405" width="12.5546875" style="79" customWidth="1"/>
    <col min="15406" max="15430" width="10" style="79" customWidth="1"/>
    <col min="15431" max="15431" width="9.5546875" style="79" customWidth="1"/>
    <col min="15432" max="15449" width="0" style="79" hidden="1" customWidth="1"/>
    <col min="15450" max="15450" width="1.109375" style="79" customWidth="1"/>
    <col min="15451" max="15458" width="0" style="79" hidden="1" customWidth="1"/>
    <col min="15459" max="15459" width="2.33203125" style="79" customWidth="1"/>
    <col min="15460" max="15483" width="0" style="79" hidden="1" customWidth="1"/>
    <col min="15484" max="15484" width="0.33203125" style="79" customWidth="1"/>
    <col min="15485" max="15491" width="0" style="79" hidden="1" customWidth="1"/>
    <col min="15492" max="15619" width="10" style="79"/>
    <col min="15620" max="15620" width="53.109375" style="79" customWidth="1"/>
    <col min="15621" max="15621" width="10.5546875" style="79" bestFit="1" customWidth="1"/>
    <col min="15622" max="15622" width="1.5546875" style="79" customWidth="1"/>
    <col min="15623" max="15623" width="9.88671875" style="79" bestFit="1" customWidth="1"/>
    <col min="15624" max="15624" width="1.5546875" style="79" customWidth="1"/>
    <col min="15625" max="15625" width="13.6640625" style="79" customWidth="1"/>
    <col min="15626" max="15626" width="1.5546875" style="79" customWidth="1"/>
    <col min="15627" max="15627" width="10.6640625" style="79" customWidth="1"/>
    <col min="15628" max="15661" width="12.5546875" style="79" customWidth="1"/>
    <col min="15662" max="15686" width="10" style="79" customWidth="1"/>
    <col min="15687" max="15687" width="9.5546875" style="79" customWidth="1"/>
    <col min="15688" max="15705" width="0" style="79" hidden="1" customWidth="1"/>
    <col min="15706" max="15706" width="1.109375" style="79" customWidth="1"/>
    <col min="15707" max="15714" width="0" style="79" hidden="1" customWidth="1"/>
    <col min="15715" max="15715" width="2.33203125" style="79" customWidth="1"/>
    <col min="15716" max="15739" width="0" style="79" hidden="1" customWidth="1"/>
    <col min="15740" max="15740" width="0.33203125" style="79" customWidth="1"/>
    <col min="15741" max="15747" width="0" style="79" hidden="1" customWidth="1"/>
    <col min="15748" max="15875" width="10" style="79"/>
    <col min="15876" max="15876" width="53.109375" style="79" customWidth="1"/>
    <col min="15877" max="15877" width="10.5546875" style="79" bestFit="1" customWidth="1"/>
    <col min="15878" max="15878" width="1.5546875" style="79" customWidth="1"/>
    <col min="15879" max="15879" width="9.88671875" style="79" bestFit="1" customWidth="1"/>
    <col min="15880" max="15880" width="1.5546875" style="79" customWidth="1"/>
    <col min="15881" max="15881" width="13.6640625" style="79" customWidth="1"/>
    <col min="15882" max="15882" width="1.5546875" style="79" customWidth="1"/>
    <col min="15883" max="15883" width="10.6640625" style="79" customWidth="1"/>
    <col min="15884" max="15917" width="12.5546875" style="79" customWidth="1"/>
    <col min="15918" max="15942" width="10" style="79" customWidth="1"/>
    <col min="15943" max="15943" width="9.5546875" style="79" customWidth="1"/>
    <col min="15944" max="15961" width="0" style="79" hidden="1" customWidth="1"/>
    <col min="15962" max="15962" width="1.109375" style="79" customWidth="1"/>
    <col min="15963" max="15970" width="0" style="79" hidden="1" customWidth="1"/>
    <col min="15971" max="15971" width="2.33203125" style="79" customWidth="1"/>
    <col min="15972" max="15995" width="0" style="79" hidden="1" customWidth="1"/>
    <col min="15996" max="15996" width="0.33203125" style="79" customWidth="1"/>
    <col min="15997" max="16003" width="0" style="79" hidden="1" customWidth="1"/>
    <col min="16004" max="16131" width="10" style="79"/>
    <col min="16132" max="16132" width="53.109375" style="79" customWidth="1"/>
    <col min="16133" max="16133" width="10.5546875" style="79" bestFit="1" customWidth="1"/>
    <col min="16134" max="16134" width="1.5546875" style="79" customWidth="1"/>
    <col min="16135" max="16135" width="9.88671875" style="79" bestFit="1" customWidth="1"/>
    <col min="16136" max="16136" width="1.5546875" style="79" customWidth="1"/>
    <col min="16137" max="16137" width="13.6640625" style="79" customWidth="1"/>
    <col min="16138" max="16138" width="1.5546875" style="79" customWidth="1"/>
    <col min="16139" max="16139" width="10.6640625" style="79" customWidth="1"/>
    <col min="16140" max="16173" width="12.5546875" style="79" customWidth="1"/>
    <col min="16174" max="16198" width="10" style="79" customWidth="1"/>
    <col min="16199" max="16199" width="9.5546875" style="79" customWidth="1"/>
    <col min="16200" max="16217" width="0" style="79" hidden="1" customWidth="1"/>
    <col min="16218" max="16218" width="1.109375" style="79" customWidth="1"/>
    <col min="16219" max="16226" width="0" style="79" hidden="1" customWidth="1"/>
    <col min="16227" max="16227" width="2.33203125" style="79" customWidth="1"/>
    <col min="16228" max="16251" width="0" style="79" hidden="1" customWidth="1"/>
    <col min="16252" max="16252" width="0.33203125" style="79" customWidth="1"/>
    <col min="16253" max="16259" width="0" style="79" hidden="1" customWidth="1"/>
    <col min="16260" max="16384" width="10" style="79"/>
  </cols>
  <sheetData>
    <row r="1" spans="1:45" ht="13.5" customHeight="1" thickTop="1" x14ac:dyDescent="0.25">
      <c r="D1" s="168" t="s">
        <v>56</v>
      </c>
      <c r="E1" s="169"/>
      <c r="F1" s="169"/>
      <c r="G1" s="169"/>
      <c r="H1" s="169"/>
      <c r="I1" s="169"/>
      <c r="J1" s="169"/>
      <c r="K1" s="170"/>
    </row>
    <row r="2" spans="1:45" x14ac:dyDescent="0.25">
      <c r="D2" s="171" t="s">
        <v>57</v>
      </c>
      <c r="E2" s="172"/>
      <c r="F2" s="172"/>
      <c r="G2" s="172"/>
      <c r="H2" s="172"/>
      <c r="I2" s="172"/>
      <c r="J2" s="172"/>
      <c r="K2" s="173"/>
    </row>
    <row r="3" spans="1:45" x14ac:dyDescent="0.25">
      <c r="D3" s="171" t="s">
        <v>58</v>
      </c>
      <c r="E3" s="172"/>
      <c r="F3" s="172"/>
      <c r="G3" s="172"/>
      <c r="H3" s="172"/>
      <c r="I3" s="172"/>
      <c r="J3" s="172"/>
      <c r="K3" s="173"/>
      <c r="AS3" s="79" t="s">
        <v>4</v>
      </c>
    </row>
    <row r="4" spans="1:45" ht="14.7" customHeight="1" thickBot="1" x14ac:dyDescent="0.3">
      <c r="D4" s="174" t="s">
        <v>3</v>
      </c>
      <c r="E4" s="175"/>
      <c r="F4" s="175"/>
      <c r="G4" s="175"/>
      <c r="H4" s="175"/>
      <c r="I4" s="175"/>
      <c r="J4" s="175"/>
      <c r="K4" s="176"/>
    </row>
    <row r="5" spans="1:45" ht="13.8" thickTop="1" x14ac:dyDescent="0.25">
      <c r="D5" s="177"/>
      <c r="E5" s="178"/>
      <c r="F5" s="178"/>
      <c r="G5" s="178"/>
      <c r="H5" s="178"/>
      <c r="I5" s="178"/>
      <c r="J5" s="178"/>
      <c r="K5" s="179"/>
    </row>
    <row r="6" spans="1:45" x14ac:dyDescent="0.25">
      <c r="D6" s="81"/>
      <c r="E6" s="82"/>
      <c r="F6" s="82"/>
      <c r="G6" s="82"/>
      <c r="H6" s="83" t="s">
        <v>59</v>
      </c>
      <c r="I6" s="84"/>
      <c r="J6" s="85"/>
      <c r="K6" s="86"/>
    </row>
    <row r="7" spans="1:45" x14ac:dyDescent="0.25">
      <c r="A7" s="87">
        <v>2024</v>
      </c>
      <c r="B7" s="87">
        <v>2023</v>
      </c>
      <c r="C7" s="87"/>
      <c r="D7" s="88" t="s">
        <v>60</v>
      </c>
      <c r="E7" s="89">
        <v>2025</v>
      </c>
      <c r="F7" s="90"/>
      <c r="G7" s="89">
        <v>2024</v>
      </c>
      <c r="H7" s="90"/>
      <c r="I7" s="91" t="s">
        <v>7</v>
      </c>
      <c r="J7" s="92"/>
      <c r="K7" s="93" t="s">
        <v>61</v>
      </c>
    </row>
    <row r="8" spans="1:45" x14ac:dyDescent="0.25">
      <c r="D8" s="94"/>
      <c r="E8" s="95"/>
      <c r="F8" s="95"/>
      <c r="G8" s="95"/>
      <c r="H8" s="95"/>
      <c r="K8" s="97"/>
      <c r="M8" s="44"/>
      <c r="N8" s="44"/>
    </row>
    <row r="9" spans="1:45" x14ac:dyDescent="0.25">
      <c r="A9" s="80">
        <v>611001</v>
      </c>
      <c r="B9" s="80">
        <v>611001</v>
      </c>
      <c r="D9" s="98" t="s">
        <v>62</v>
      </c>
      <c r="E9" s="99">
        <v>24210.909030000003</v>
      </c>
      <c r="F9" s="99"/>
      <c r="G9" s="99">
        <v>26953.430420000001</v>
      </c>
      <c r="H9" s="100"/>
      <c r="I9" s="101">
        <f>E9-G9</f>
        <v>-2742.5213899999981</v>
      </c>
      <c r="J9" s="101"/>
      <c r="K9" s="102">
        <f>I9/G9*100</f>
        <v>-10.175036525091036</v>
      </c>
    </row>
    <row r="10" spans="1:45" ht="15.75" hidden="1" customHeight="1" x14ac:dyDescent="0.25">
      <c r="A10" s="80"/>
      <c r="D10" s="98"/>
      <c r="E10" s="99"/>
      <c r="F10" s="100"/>
      <c r="G10" s="99"/>
      <c r="H10" s="100"/>
      <c r="I10" s="101"/>
      <c r="J10" s="101"/>
      <c r="K10" s="102"/>
    </row>
    <row r="11" spans="1:45" x14ac:dyDescent="0.25">
      <c r="A11" s="80">
        <v>611002</v>
      </c>
      <c r="B11" s="80">
        <v>611002</v>
      </c>
      <c r="D11" s="98" t="s">
        <v>12</v>
      </c>
      <c r="E11" s="99">
        <v>9046.5548200000012</v>
      </c>
      <c r="F11" s="100"/>
      <c r="G11" s="99">
        <v>6326.9379800000006</v>
      </c>
      <c r="H11" s="100"/>
      <c r="I11" s="101">
        <f>E11-G11</f>
        <v>2719.6168400000006</v>
      </c>
      <c r="J11" s="101"/>
      <c r="K11" s="102">
        <f>I11/G11*100</f>
        <v>42.984724184067318</v>
      </c>
    </row>
    <row r="12" spans="1:45" x14ac:dyDescent="0.25">
      <c r="A12" s="80">
        <v>611003</v>
      </c>
      <c r="B12" s="80">
        <v>611003</v>
      </c>
      <c r="D12" s="98" t="s">
        <v>63</v>
      </c>
      <c r="E12" s="99">
        <v>97.145570000000006</v>
      </c>
      <c r="F12" s="100"/>
      <c r="G12" s="99">
        <v>36.839839999999995</v>
      </c>
      <c r="H12" s="100"/>
      <c r="I12" s="101">
        <f>E12-G12</f>
        <v>60.305730000000011</v>
      </c>
      <c r="J12" s="101"/>
      <c r="K12" s="102">
        <f>I12/G12*100</f>
        <v>163.69704645839946</v>
      </c>
    </row>
    <row r="13" spans="1:45" x14ac:dyDescent="0.25">
      <c r="A13" s="80">
        <v>611004</v>
      </c>
      <c r="B13" s="80">
        <v>611004</v>
      </c>
      <c r="D13" s="98" t="s">
        <v>64</v>
      </c>
      <c r="E13" s="99">
        <v>4797.4671399999997</v>
      </c>
      <c r="F13" s="100"/>
      <c r="G13" s="99">
        <v>1268.7782999999999</v>
      </c>
      <c r="H13" s="100"/>
      <c r="I13" s="101">
        <f>E13-G13</f>
        <v>3528.6888399999998</v>
      </c>
      <c r="J13" s="101"/>
      <c r="K13" s="102">
        <f>I13/G13*100</f>
        <v>278.11705480776271</v>
      </c>
    </row>
    <row r="14" spans="1:45" ht="6.75" customHeight="1" x14ac:dyDescent="0.25">
      <c r="D14" s="81"/>
      <c r="K14" s="97"/>
    </row>
    <row r="15" spans="1:45" ht="12.6" customHeight="1" x14ac:dyDescent="0.25">
      <c r="D15" s="81"/>
      <c r="E15" s="103">
        <f>SUM(E9:E13)</f>
        <v>38152.076560000001</v>
      </c>
      <c r="F15" s="83"/>
      <c r="G15" s="103">
        <f>SUM(G9:G13)</f>
        <v>34585.986539999998</v>
      </c>
      <c r="H15" s="83"/>
      <c r="I15" s="104">
        <f>E15-G15</f>
        <v>3566.0900200000033</v>
      </c>
      <c r="J15" s="105"/>
      <c r="K15" s="106">
        <f>I15/G15*100</f>
        <v>10.310794563791568</v>
      </c>
      <c r="L15" s="100"/>
    </row>
    <row r="16" spans="1:45" ht="6.6" customHeight="1" x14ac:dyDescent="0.25">
      <c r="D16" s="81"/>
      <c r="K16" s="97"/>
    </row>
    <row r="17" spans="1:15" ht="8.25" customHeight="1" x14ac:dyDescent="0.25">
      <c r="D17" s="81"/>
      <c r="K17" s="97"/>
    </row>
    <row r="18" spans="1:15" ht="12.75" customHeight="1" x14ac:dyDescent="0.25">
      <c r="D18" s="88" t="s">
        <v>65</v>
      </c>
      <c r="E18" s="95"/>
      <c r="F18" s="95"/>
      <c r="G18" s="95"/>
      <c r="H18" s="95"/>
      <c r="K18" s="97"/>
    </row>
    <row r="19" spans="1:15" ht="6" customHeight="1" x14ac:dyDescent="0.25">
      <c r="D19" s="81"/>
      <c r="K19" s="97"/>
    </row>
    <row r="20" spans="1:15" ht="13.5" customHeight="1" x14ac:dyDescent="0.25">
      <c r="A20" s="80">
        <v>711001</v>
      </c>
      <c r="B20" s="80">
        <v>711001</v>
      </c>
      <c r="D20" s="81" t="s">
        <v>29</v>
      </c>
      <c r="E20" s="99">
        <v>301.97497999999996</v>
      </c>
      <c r="G20" s="99">
        <v>110.76332000000001</v>
      </c>
      <c r="I20" s="101">
        <f t="shared" ref="I20:I26" si="0">E20-G20</f>
        <v>191.21165999999994</v>
      </c>
      <c r="K20" s="102">
        <f>I20/G20*100</f>
        <v>172.63084927392924</v>
      </c>
    </row>
    <row r="21" spans="1:15" ht="15.6" customHeight="1" x14ac:dyDescent="0.25">
      <c r="A21" s="80">
        <v>7110020100</v>
      </c>
      <c r="B21" s="80">
        <v>7110020100</v>
      </c>
      <c r="D21" s="98" t="s">
        <v>66</v>
      </c>
      <c r="E21" s="99">
        <v>9881.4720699999998</v>
      </c>
      <c r="F21" s="100"/>
      <c r="G21" s="99">
        <v>7631.1339699999999</v>
      </c>
      <c r="H21" s="100"/>
      <c r="I21" s="101">
        <f t="shared" si="0"/>
        <v>2250.3380999999999</v>
      </c>
      <c r="J21" s="101"/>
      <c r="K21" s="102">
        <f>I21/G21*100</f>
        <v>29.48890831751444</v>
      </c>
    </row>
    <row r="22" spans="1:15" x14ac:dyDescent="0.25">
      <c r="A22" s="80">
        <v>7110020200</v>
      </c>
      <c r="B22" s="80">
        <v>7110020200</v>
      </c>
      <c r="D22" s="98" t="s">
        <v>67</v>
      </c>
      <c r="E22" s="99">
        <v>927.41700000000003</v>
      </c>
      <c r="F22" s="100"/>
      <c r="G22" s="99">
        <v>701.95664999999997</v>
      </c>
      <c r="H22" s="100"/>
      <c r="I22" s="101">
        <f t="shared" si="0"/>
        <v>225.46035000000006</v>
      </c>
      <c r="J22" s="101"/>
      <c r="K22" s="102">
        <f>IFERROR(I22/G22*100,0)</f>
        <v>32.118842381506049</v>
      </c>
    </row>
    <row r="23" spans="1:15" x14ac:dyDescent="0.25">
      <c r="A23" s="80">
        <v>711004</v>
      </c>
      <c r="B23" s="80">
        <v>711004</v>
      </c>
      <c r="D23" s="98" t="s">
        <v>37</v>
      </c>
      <c r="E23" s="99">
        <v>56.913230000000006</v>
      </c>
      <c r="F23" s="100"/>
      <c r="G23" s="99">
        <v>331.39646000000005</v>
      </c>
      <c r="H23" s="100"/>
      <c r="I23" s="101">
        <f t="shared" si="0"/>
        <v>-274.48323000000005</v>
      </c>
      <c r="J23" s="101"/>
      <c r="K23" s="102">
        <f>IFERROR(I23/G23*100,0)</f>
        <v>-82.826240811383443</v>
      </c>
    </row>
    <row r="24" spans="1:15" hidden="1" x14ac:dyDescent="0.25">
      <c r="A24" s="80">
        <v>711201</v>
      </c>
      <c r="B24" s="80">
        <v>711005</v>
      </c>
      <c r="D24" s="98" t="s">
        <v>68</v>
      </c>
      <c r="E24" s="99">
        <v>570.82974000000002</v>
      </c>
      <c r="F24" s="100"/>
      <c r="G24" s="99">
        <v>0</v>
      </c>
      <c r="H24" s="100"/>
      <c r="I24" s="101">
        <f>E24-G24</f>
        <v>570.82974000000002</v>
      </c>
      <c r="J24" s="101"/>
      <c r="K24" s="102">
        <f>IFERROR(I24/G24*100,0)</f>
        <v>0</v>
      </c>
    </row>
    <row r="25" spans="1:15" x14ac:dyDescent="0.25">
      <c r="A25" s="80">
        <v>711013</v>
      </c>
      <c r="B25" s="80">
        <v>711007</v>
      </c>
      <c r="D25" s="98" t="s">
        <v>69</v>
      </c>
      <c r="E25" s="99">
        <v>215.58515</v>
      </c>
      <c r="F25" s="100"/>
      <c r="G25" s="99">
        <v>97.309240000000003</v>
      </c>
      <c r="H25" s="100"/>
      <c r="I25" s="101">
        <f t="shared" si="0"/>
        <v>118.27591</v>
      </c>
      <c r="J25" s="101"/>
      <c r="K25" s="102">
        <f>IFERROR(I25/G25*100,0)</f>
        <v>121.5464327950768</v>
      </c>
    </row>
    <row r="26" spans="1:15" x14ac:dyDescent="0.25">
      <c r="D26" s="98"/>
      <c r="E26" s="107">
        <f>SUM(E20:E25)</f>
        <v>11954.192169999998</v>
      </c>
      <c r="F26" s="83"/>
      <c r="G26" s="107">
        <f>SUM(G20:G25)</f>
        <v>8872.5596399999995</v>
      </c>
      <c r="H26" s="83"/>
      <c r="I26" s="108">
        <f t="shared" si="0"/>
        <v>3081.632529999999</v>
      </c>
      <c r="J26" s="105"/>
      <c r="K26" s="109">
        <f>I26/G26*100</f>
        <v>34.732170366115447</v>
      </c>
      <c r="L26" s="100"/>
      <c r="O26" s="79">
        <f>E41/E31</f>
        <v>0.34236225057255465</v>
      </c>
    </row>
    <row r="27" spans="1:15" ht="8.25" customHeight="1" x14ac:dyDescent="0.25">
      <c r="D27" s="98"/>
      <c r="E27" s="100"/>
      <c r="F27" s="100"/>
      <c r="G27" s="100"/>
      <c r="H27" s="100"/>
      <c r="I27" s="101"/>
      <c r="J27" s="101"/>
      <c r="K27" s="102"/>
    </row>
    <row r="28" spans="1:15" ht="29.7" customHeight="1" x14ac:dyDescent="0.25">
      <c r="A28" s="80">
        <v>712</v>
      </c>
      <c r="B28" s="80">
        <v>712</v>
      </c>
      <c r="D28" s="110" t="s">
        <v>70</v>
      </c>
      <c r="E28" s="99">
        <v>0</v>
      </c>
      <c r="G28" s="99">
        <v>220.88532999999998</v>
      </c>
      <c r="I28" s="101">
        <f>E28-G28</f>
        <v>-220.88532999999998</v>
      </c>
      <c r="K28" s="102">
        <v>100</v>
      </c>
    </row>
    <row r="29" spans="1:15" x14ac:dyDescent="0.25">
      <c r="D29" s="81"/>
      <c r="E29" s="103">
        <f>SUM(E26:E28)</f>
        <v>11954.192169999998</v>
      </c>
      <c r="F29" s="83"/>
      <c r="G29" s="103">
        <f>SUM(G26:G28)</f>
        <v>9093.4449699999986</v>
      </c>
      <c r="H29" s="83"/>
      <c r="I29" s="104">
        <f>E29-G29</f>
        <v>2860.7471999999998</v>
      </c>
      <c r="J29" s="105"/>
      <c r="K29" s="106">
        <f>I29/G29*100</f>
        <v>31.459443691998285</v>
      </c>
      <c r="L29" s="100"/>
    </row>
    <row r="30" spans="1:15" ht="8.25" customHeight="1" x14ac:dyDescent="0.25">
      <c r="D30" s="81"/>
      <c r="K30" s="97"/>
    </row>
    <row r="31" spans="1:15" ht="15.6" customHeight="1" x14ac:dyDescent="0.25">
      <c r="D31" s="111" t="s">
        <v>71</v>
      </c>
      <c r="E31" s="112">
        <f>+E15-E29</f>
        <v>26197.884390000003</v>
      </c>
      <c r="F31" s="112"/>
      <c r="G31" s="112">
        <f>+G15-G29</f>
        <v>25492.541570000001</v>
      </c>
      <c r="H31" s="112"/>
      <c r="I31" s="105">
        <f>E31-G31</f>
        <v>705.34282000000167</v>
      </c>
      <c r="J31" s="105"/>
      <c r="K31" s="113">
        <f>I31/G31*100</f>
        <v>2.7668595462057008</v>
      </c>
      <c r="L31" s="114"/>
    </row>
    <row r="32" spans="1:15" ht="12" customHeight="1" x14ac:dyDescent="0.25">
      <c r="D32" s="115"/>
      <c r="E32" s="116"/>
      <c r="F32" s="116"/>
      <c r="G32" s="116"/>
      <c r="H32" s="116"/>
      <c r="K32" s="97"/>
    </row>
    <row r="33" spans="1:15" ht="15" customHeight="1" x14ac:dyDescent="0.25">
      <c r="A33" s="80">
        <v>62</v>
      </c>
      <c r="B33" s="80">
        <v>62</v>
      </c>
      <c r="D33" s="117" t="s">
        <v>72</v>
      </c>
      <c r="E33" s="99">
        <v>18184.654429999999</v>
      </c>
      <c r="F33" s="101"/>
      <c r="G33" s="99">
        <v>15731.43</v>
      </c>
      <c r="H33" s="101"/>
      <c r="I33" s="101">
        <f>E33-G33</f>
        <v>2453.2244299999984</v>
      </c>
      <c r="J33" s="101"/>
      <c r="K33" s="102">
        <f>I33/G33*100</f>
        <v>15.594414684488303</v>
      </c>
    </row>
    <row r="34" spans="1:15" ht="12" customHeight="1" x14ac:dyDescent="0.25">
      <c r="D34" s="118"/>
      <c r="E34" s="101"/>
      <c r="F34" s="101"/>
      <c r="G34" s="101"/>
      <c r="H34" s="101"/>
      <c r="K34" s="97"/>
      <c r="N34" s="119"/>
    </row>
    <row r="35" spans="1:15" ht="14.25" customHeight="1" x14ac:dyDescent="0.25">
      <c r="A35" s="80">
        <v>72</v>
      </c>
      <c r="B35" s="80">
        <v>72</v>
      </c>
      <c r="D35" s="117" t="s">
        <v>73</v>
      </c>
      <c r="E35" s="99">
        <v>8802.5456799999993</v>
      </c>
      <c r="F35" s="101"/>
      <c r="G35" s="99">
        <v>8338.7549199999994</v>
      </c>
      <c r="H35" s="101"/>
      <c r="I35" s="101">
        <f>E35-G35</f>
        <v>463.79075999999986</v>
      </c>
      <c r="J35" s="101"/>
      <c r="K35" s="102">
        <f>I35/G35*100</f>
        <v>5.561870620368345</v>
      </c>
      <c r="N35" s="119"/>
    </row>
    <row r="36" spans="1:15" ht="14.25" customHeight="1" x14ac:dyDescent="0.25">
      <c r="D36" s="117"/>
      <c r="E36" s="99"/>
      <c r="F36" s="101"/>
      <c r="G36" s="99"/>
      <c r="H36" s="101"/>
      <c r="I36" s="101"/>
      <c r="J36" s="101"/>
      <c r="K36" s="102"/>
      <c r="N36" s="119"/>
      <c r="O36" s="119">
        <f>(E31-E41)/E49</f>
        <v>0.62308962632147757</v>
      </c>
    </row>
    <row r="37" spans="1:15" ht="14.25" customHeight="1" x14ac:dyDescent="0.25">
      <c r="D37" s="120" t="s">
        <v>74</v>
      </c>
      <c r="E37" s="121">
        <f>SUM(E33-E35)</f>
        <v>9382.1087499999994</v>
      </c>
      <c r="F37" s="105"/>
      <c r="G37" s="121">
        <f>SUM(G33-G35)</f>
        <v>7392.6750800000009</v>
      </c>
      <c r="H37" s="105"/>
      <c r="I37" s="121">
        <f>SUM(I33-I35)</f>
        <v>1989.4336699999985</v>
      </c>
      <c r="J37" s="105"/>
      <c r="K37" s="122">
        <f>I37/G37*100</f>
        <v>26.910876624108283</v>
      </c>
    </row>
    <row r="38" spans="1:15" ht="14.25" customHeight="1" x14ac:dyDescent="0.25">
      <c r="D38" s="123"/>
      <c r="E38" s="121"/>
      <c r="F38" s="105"/>
      <c r="G38" s="121"/>
      <c r="H38" s="105"/>
      <c r="I38" s="121"/>
      <c r="J38" s="105"/>
      <c r="K38" s="102"/>
      <c r="O38" s="119">
        <f>E37/E49</f>
        <v>0.33931106927160526</v>
      </c>
    </row>
    <row r="39" spans="1:15" ht="15" customHeight="1" x14ac:dyDescent="0.25">
      <c r="A39" s="80">
        <v>63</v>
      </c>
      <c r="B39" s="80">
        <v>63</v>
      </c>
      <c r="D39" s="124" t="s">
        <v>75</v>
      </c>
      <c r="E39" s="99">
        <v>1039.63824</v>
      </c>
      <c r="F39" s="101"/>
      <c r="G39" s="99">
        <v>1082.6024199999999</v>
      </c>
      <c r="H39" s="101"/>
      <c r="I39" s="101">
        <f>E39-G39</f>
        <v>-42.964179999999942</v>
      </c>
      <c r="J39" s="101"/>
      <c r="K39" s="102">
        <f>I39/G39*100</f>
        <v>-3.9686018806423826</v>
      </c>
    </row>
    <row r="40" spans="1:15" ht="13.2" customHeight="1" x14ac:dyDescent="0.25">
      <c r="D40" s="118"/>
      <c r="E40" s="101"/>
      <c r="F40" s="101"/>
      <c r="G40" s="101"/>
      <c r="H40" s="101"/>
      <c r="K40" s="97"/>
      <c r="M40" s="125"/>
      <c r="N40" s="125"/>
      <c r="O40" s="126">
        <f>E39/E49</f>
        <v>3.7599304406917028E-2</v>
      </c>
    </row>
    <row r="41" spans="1:15" ht="15" customHeight="1" x14ac:dyDescent="0.25">
      <c r="A41" s="80">
        <v>81</v>
      </c>
      <c r="B41" s="80">
        <v>81</v>
      </c>
      <c r="D41" s="127" t="s">
        <v>76</v>
      </c>
      <c r="E41" s="128">
        <v>8969.166659999999</v>
      </c>
      <c r="F41" s="83"/>
      <c r="G41" s="128">
        <v>8933.6267900000003</v>
      </c>
      <c r="H41" s="83"/>
      <c r="I41" s="129">
        <f>E41-G41</f>
        <v>35.5398699999987</v>
      </c>
      <c r="J41" s="105"/>
      <c r="K41" s="130">
        <f>I41/G41*100</f>
        <v>0.39782129739044875</v>
      </c>
      <c r="M41" s="125"/>
      <c r="N41" s="125"/>
      <c r="O41" s="125"/>
    </row>
    <row r="42" spans="1:15" ht="15" customHeight="1" x14ac:dyDescent="0.25">
      <c r="D42" s="98" t="s">
        <v>77</v>
      </c>
      <c r="E42" s="100">
        <v>7238.6</v>
      </c>
      <c r="F42" s="100">
        <v>3669</v>
      </c>
      <c r="G42" s="100">
        <v>7256</v>
      </c>
      <c r="H42" s="100"/>
      <c r="I42" s="101">
        <f>E42-G42</f>
        <v>-17.399999999999636</v>
      </c>
      <c r="K42" s="102">
        <f>I42/G42*100</f>
        <v>-0.2398015435501604</v>
      </c>
      <c r="M42" s="125"/>
      <c r="N42" s="125"/>
      <c r="O42" s="125"/>
    </row>
    <row r="43" spans="1:15" ht="15" customHeight="1" x14ac:dyDescent="0.25">
      <c r="D43" s="98" t="s">
        <v>78</v>
      </c>
      <c r="E43" s="100">
        <v>332.3</v>
      </c>
      <c r="F43" s="100">
        <v>146.1</v>
      </c>
      <c r="G43" s="100">
        <v>395.6</v>
      </c>
      <c r="H43" s="100"/>
      <c r="I43" s="101">
        <f>E43-G43</f>
        <v>-63.300000000000011</v>
      </c>
      <c r="K43" s="102">
        <f>I43/G43*100</f>
        <v>-16.001011122345808</v>
      </c>
      <c r="M43" s="125"/>
      <c r="N43" s="125"/>
      <c r="O43" s="125"/>
    </row>
    <row r="44" spans="1:15" x14ac:dyDescent="0.25">
      <c r="A44" s="80"/>
      <c r="B44" s="80">
        <v>82</v>
      </c>
      <c r="D44" s="131" t="s">
        <v>79</v>
      </c>
      <c r="E44" s="99">
        <v>142</v>
      </c>
      <c r="F44" s="101">
        <v>57.7</v>
      </c>
      <c r="G44" s="99">
        <v>216.1</v>
      </c>
      <c r="H44" s="101"/>
      <c r="I44" s="101">
        <f>E44-G44</f>
        <v>-74.099999999999994</v>
      </c>
      <c r="J44" s="101"/>
      <c r="K44" s="102">
        <f>I44/G44*100</f>
        <v>-34.28968070337806</v>
      </c>
      <c r="M44" s="132"/>
    </row>
    <row r="45" spans="1:15" ht="15" hidden="1" customHeight="1" x14ac:dyDescent="0.25">
      <c r="D45" s="133"/>
      <c r="E45" s="134"/>
      <c r="F45" s="112"/>
      <c r="G45" s="134"/>
      <c r="H45" s="112"/>
      <c r="I45" s="108"/>
      <c r="J45" s="105"/>
      <c r="K45" s="109"/>
      <c r="L45" s="114"/>
      <c r="M45" s="125"/>
      <c r="N45" s="125"/>
      <c r="O45" s="125"/>
    </row>
    <row r="46" spans="1:15" ht="14.25" hidden="1" customHeight="1" x14ac:dyDescent="0.25">
      <c r="D46" s="81"/>
      <c r="E46" s="103"/>
      <c r="F46" s="83"/>
      <c r="G46" s="103"/>
      <c r="H46" s="83"/>
      <c r="I46" s="104"/>
      <c r="J46" s="105"/>
      <c r="K46" s="106"/>
      <c r="L46" s="100"/>
    </row>
    <row r="47" spans="1:15" ht="7.5" hidden="1" customHeight="1" x14ac:dyDescent="0.25">
      <c r="D47" s="81"/>
      <c r="E47" s="100"/>
      <c r="F47" s="100"/>
      <c r="G47" s="100"/>
      <c r="H47" s="100"/>
      <c r="K47" s="97"/>
    </row>
    <row r="48" spans="1:15" ht="7.5" customHeight="1" x14ac:dyDescent="0.25">
      <c r="B48" s="80">
        <v>1.3</v>
      </c>
      <c r="D48" s="81"/>
      <c r="E48" s="100"/>
      <c r="F48" s="100"/>
      <c r="G48" s="100"/>
      <c r="H48" s="100"/>
      <c r="K48" s="97"/>
    </row>
    <row r="49" spans="1:13" x14ac:dyDescent="0.25">
      <c r="D49" s="111" t="s">
        <v>80</v>
      </c>
      <c r="E49" s="112">
        <f>+E31+E37+E39-E41</f>
        <v>27650.464720000007</v>
      </c>
      <c r="F49" s="112"/>
      <c r="G49" s="112">
        <f>+G31+G37+G39-G41</f>
        <v>25034.192280000003</v>
      </c>
      <c r="H49" s="112"/>
      <c r="I49" s="105">
        <f>E49-G49</f>
        <v>2616.2724400000043</v>
      </c>
      <c r="J49" s="105"/>
      <c r="K49" s="113">
        <f>I49/G49*100</f>
        <v>10.450796297870426</v>
      </c>
      <c r="L49" s="114"/>
    </row>
    <row r="50" spans="1:13" x14ac:dyDescent="0.25">
      <c r="A50" s="80">
        <v>815</v>
      </c>
      <c r="B50" s="80">
        <v>83</v>
      </c>
      <c r="D50" s="118" t="s">
        <v>81</v>
      </c>
      <c r="E50" s="99">
        <v>4336.2056199999997</v>
      </c>
      <c r="F50" s="101"/>
      <c r="G50" s="99">
        <v>3017.82395</v>
      </c>
      <c r="H50" s="101"/>
      <c r="I50" s="101">
        <f>E50-G50</f>
        <v>1318.3816699999998</v>
      </c>
      <c r="J50" s="101"/>
      <c r="K50" s="102">
        <f>I50/G50*100</f>
        <v>43.686500334123195</v>
      </c>
    </row>
    <row r="51" spans="1:13" x14ac:dyDescent="0.25">
      <c r="D51" s="118"/>
      <c r="E51" s="99"/>
      <c r="F51" s="101"/>
      <c r="G51" s="99"/>
      <c r="H51" s="101"/>
      <c r="I51" s="101"/>
      <c r="J51" s="101"/>
      <c r="K51" s="102"/>
    </row>
    <row r="52" spans="1:13" ht="13.8" thickBot="1" x14ac:dyDescent="0.3">
      <c r="D52" s="135" t="s">
        <v>82</v>
      </c>
      <c r="E52" s="136">
        <f>SUM(E49-E50-E51)</f>
        <v>23314.259100000007</v>
      </c>
      <c r="F52" s="105"/>
      <c r="G52" s="136">
        <f>SUM(G49-G50-G51)</f>
        <v>22016.368330000005</v>
      </c>
      <c r="H52" s="105"/>
      <c r="I52" s="136">
        <f>SUM(I49-I50)</f>
        <v>1297.8907700000045</v>
      </c>
      <c r="J52" s="105"/>
      <c r="K52" s="137">
        <f>I52/G52*100</f>
        <v>5.8951174441947769</v>
      </c>
      <c r="L52" s="101"/>
    </row>
    <row r="53" spans="1:13" ht="13.8" hidden="1" thickTop="1" x14ac:dyDescent="0.25">
      <c r="D53" s="118" t="s">
        <v>83</v>
      </c>
      <c r="E53" s="138"/>
      <c r="F53" s="138"/>
      <c r="G53" s="138"/>
      <c r="H53" s="101"/>
      <c r="I53" s="101">
        <f>E53-G53</f>
        <v>0</v>
      </c>
      <c r="J53" s="101"/>
      <c r="K53" s="102" t="e">
        <f>I53/G53*100</f>
        <v>#DIV/0!</v>
      </c>
      <c r="M53" s="79">
        <f>+E52*0.2</f>
        <v>4662.8518200000017</v>
      </c>
    </row>
    <row r="54" spans="1:13" ht="14.4" hidden="1" thickTop="1" thickBot="1" x14ac:dyDescent="0.3">
      <c r="D54" s="118" t="s">
        <v>84</v>
      </c>
      <c r="E54" s="139">
        <f>SUM(E52-E53)</f>
        <v>23314.259100000007</v>
      </c>
      <c r="F54" s="114"/>
      <c r="G54" s="139">
        <f>SUM(G52-G53)</f>
        <v>22016.368330000005</v>
      </c>
      <c r="H54" s="100"/>
      <c r="I54" s="139">
        <f>SUM(I52-I53)</f>
        <v>1297.8907700000045</v>
      </c>
      <c r="J54" s="101"/>
      <c r="K54" s="137">
        <f>I54/G54*100</f>
        <v>5.8951174441947769</v>
      </c>
    </row>
    <row r="55" spans="1:13" ht="14.4" thickTop="1" thickBot="1" x14ac:dyDescent="0.3">
      <c r="D55" s="140"/>
      <c r="E55" s="141"/>
      <c r="F55" s="141"/>
      <c r="G55" s="141"/>
      <c r="H55" s="141"/>
      <c r="I55" s="142"/>
      <c r="J55" s="142"/>
      <c r="K55" s="143"/>
    </row>
    <row r="56" spans="1:13" ht="9.75" customHeight="1" thickTop="1" x14ac:dyDescent="0.25">
      <c r="D56" s="118"/>
      <c r="E56" s="101"/>
      <c r="F56" s="101"/>
      <c r="G56" s="101"/>
      <c r="H56" s="101"/>
      <c r="K56" s="97"/>
    </row>
    <row r="57" spans="1:13" ht="14.25" customHeight="1" x14ac:dyDescent="0.25">
      <c r="D57" s="144"/>
      <c r="E57" s="145"/>
      <c r="F57" s="145"/>
      <c r="G57" s="145"/>
      <c r="H57" s="145"/>
      <c r="K57" s="146"/>
    </row>
    <row r="58" spans="1:13" ht="13.8" thickBot="1" x14ac:dyDescent="0.3">
      <c r="D58" s="147"/>
      <c r="E58" s="148"/>
      <c r="F58" s="148"/>
      <c r="G58" s="148"/>
      <c r="H58" s="148"/>
      <c r="I58" s="142"/>
      <c r="J58" s="142"/>
      <c r="K58" s="143"/>
    </row>
    <row r="59" spans="1:13" ht="11.7" customHeight="1" thickTop="1" x14ac:dyDescent="0.25">
      <c r="E59" s="145"/>
      <c r="F59" s="145"/>
      <c r="G59" s="145"/>
      <c r="H59" s="145"/>
    </row>
    <row r="60" spans="1:13" x14ac:dyDescent="0.25">
      <c r="E60" s="145"/>
      <c r="F60" s="145"/>
      <c r="G60" s="145"/>
      <c r="H60" s="145"/>
    </row>
  </sheetData>
  <mergeCells count="5">
    <mergeCell ref="D1:K1"/>
    <mergeCell ref="D2:K2"/>
    <mergeCell ref="D3:K3"/>
    <mergeCell ref="D4:K4"/>
    <mergeCell ref="D5:K5"/>
  </mergeCells>
  <hyperlinks>
    <hyperlink ref="D33" location="ING.OT.OPERAC.!D1" display="INGRESOS DE OTRAS OPERACIONES" xr:uid="{887961B7-9777-4CF1-8CC9-23E6FAD12335}"/>
    <hyperlink ref="D35" location="'COSTOS DE OT.OPERAC.'!D1" display="COSTOS DE OTRAS OPERACIONES" xr:uid="{4738C182-CE90-4F7A-88DB-0C6605990348}"/>
    <hyperlink ref="D39" location="'INGRESOS NO OPERAC.'!D1" display="INGRESOS" xr:uid="{3381FDB8-47CD-4083-A405-021831DC19CA}"/>
    <hyperlink ref="D44" location="'GASTOS NO OPERAC.'!D1" display="GASTOS" xr:uid="{FB3BA4F8-FDD8-45E4-B380-ECAEA3141379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4598-00BA-4F68-BF50-F5C164C3DDCB}">
  <sheetPr>
    <pageSetUpPr fitToPage="1"/>
  </sheetPr>
  <dimension ref="A1:R93"/>
  <sheetViews>
    <sheetView showGridLines="0" topLeftCell="C1" zoomScale="60" zoomScaleNormal="60" zoomScaleSheetLayoutView="70" workbookViewId="0">
      <selection activeCell="M4" sqref="M4"/>
    </sheetView>
  </sheetViews>
  <sheetFormatPr baseColWidth="10" defaultRowHeight="20.399999999999999" x14ac:dyDescent="0.35"/>
  <cols>
    <col min="1" max="1" width="14.33203125" style="1" customWidth="1"/>
    <col min="2" max="2" width="14.33203125" style="1" hidden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1:15" ht="21" thickTop="1" x14ac:dyDescent="0.35">
      <c r="C1" s="156" t="s">
        <v>0</v>
      </c>
      <c r="D1" s="157"/>
      <c r="E1" s="157"/>
      <c r="F1" s="157"/>
      <c r="G1" s="157"/>
      <c r="H1" s="157"/>
      <c r="I1" s="157"/>
      <c r="J1" s="157"/>
      <c r="K1" s="158"/>
    </row>
    <row r="2" spans="1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1:15" x14ac:dyDescent="0.35">
      <c r="C3" s="159" t="s">
        <v>85</v>
      </c>
      <c r="D3" s="160"/>
      <c r="E3" s="160"/>
      <c r="F3" s="160"/>
      <c r="G3" s="160"/>
      <c r="H3" s="160"/>
      <c r="I3" s="160"/>
      <c r="J3" s="160"/>
      <c r="K3" s="161"/>
    </row>
    <row r="4" spans="1:15" ht="21" thickBot="1" x14ac:dyDescent="0.4">
      <c r="C4" s="162" t="s">
        <v>3</v>
      </c>
      <c r="D4" s="163"/>
      <c r="E4" s="163"/>
      <c r="F4" s="163"/>
      <c r="G4" s="163"/>
      <c r="H4" s="163"/>
      <c r="I4" s="163"/>
      <c r="J4" s="163"/>
      <c r="K4" s="164"/>
    </row>
    <row r="5" spans="1:15" ht="21" hidden="1" thickTop="1" x14ac:dyDescent="0.35">
      <c r="C5" s="165"/>
      <c r="D5" s="166"/>
      <c r="E5" s="166"/>
      <c r="F5" s="166"/>
      <c r="G5" s="166"/>
      <c r="H5" s="166"/>
      <c r="I5" s="166"/>
      <c r="J5" s="166"/>
      <c r="K5" s="167"/>
    </row>
    <row r="6" spans="1:15" ht="21" thickTop="1" x14ac:dyDescent="0.35">
      <c r="C6" s="7"/>
      <c r="E6" s="9" t="s">
        <v>4</v>
      </c>
      <c r="F6" s="9"/>
      <c r="G6" s="9" t="s">
        <v>4</v>
      </c>
      <c r="H6" s="10"/>
      <c r="I6" s="11" t="s">
        <v>5</v>
      </c>
      <c r="J6" s="10"/>
      <c r="K6" s="12"/>
    </row>
    <row r="7" spans="1:15" x14ac:dyDescent="0.35">
      <c r="A7" s="1">
        <v>2024</v>
      </c>
      <c r="B7" s="1">
        <v>2023</v>
      </c>
      <c r="C7" s="13" t="s">
        <v>6</v>
      </c>
      <c r="D7" s="14"/>
      <c r="E7" s="15" t="s">
        <v>86</v>
      </c>
      <c r="F7" s="16"/>
      <c r="G7" s="15" t="s">
        <v>87</v>
      </c>
      <c r="H7" s="16"/>
      <c r="I7" s="17" t="s">
        <v>7</v>
      </c>
      <c r="J7" s="18"/>
      <c r="K7" s="19" t="s">
        <v>8</v>
      </c>
    </row>
    <row r="8" spans="1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1:15" x14ac:dyDescent="0.35">
      <c r="C9" s="22" t="s">
        <v>9</v>
      </c>
      <c r="D9" s="23"/>
      <c r="E9" s="24">
        <f>E10+E11+E12+E13+E30</f>
        <v>765978.17759999994</v>
      </c>
      <c r="F9" s="25"/>
      <c r="G9" s="24">
        <f>G10+G11+G12+G13+G30</f>
        <v>765056.47781000007</v>
      </c>
      <c r="H9" s="25"/>
      <c r="I9" s="24">
        <f t="shared" ref="I9:I14" si="0">E9-G9</f>
        <v>921.69978999986779</v>
      </c>
      <c r="J9" s="25"/>
      <c r="K9" s="26">
        <f t="shared" ref="K9:K14" si="1">I9/G9*100</f>
        <v>0.12047473836680193</v>
      </c>
      <c r="M9" s="27"/>
      <c r="N9" s="28"/>
    </row>
    <row r="10" spans="1:15" x14ac:dyDescent="0.35">
      <c r="A10" s="1">
        <v>111</v>
      </c>
      <c r="B10" s="1">
        <v>111</v>
      </c>
      <c r="C10" s="29" t="s">
        <v>10</v>
      </c>
      <c r="D10" s="30"/>
      <c r="E10" s="31">
        <v>320453.85113999998</v>
      </c>
      <c r="F10" s="31"/>
      <c r="G10" s="31">
        <v>224460.59219999998</v>
      </c>
      <c r="H10" s="31"/>
      <c r="I10" s="31">
        <f t="shared" si="0"/>
        <v>95993.25894</v>
      </c>
      <c r="J10" s="31"/>
      <c r="K10" s="32">
        <f t="shared" si="1"/>
        <v>42.766196952054557</v>
      </c>
    </row>
    <row r="11" spans="1:15" ht="19.95" customHeight="1" x14ac:dyDescent="0.35">
      <c r="A11" s="1">
        <v>112</v>
      </c>
      <c r="B11" s="1">
        <v>112</v>
      </c>
      <c r="C11" s="29" t="s">
        <v>88</v>
      </c>
      <c r="D11" s="30"/>
      <c r="E11" s="31">
        <v>0</v>
      </c>
      <c r="F11" s="31"/>
      <c r="G11" s="31">
        <v>5000</v>
      </c>
      <c r="H11" s="31"/>
      <c r="I11" s="31">
        <f t="shared" si="0"/>
        <v>-5000</v>
      </c>
      <c r="J11" s="31"/>
      <c r="K11" s="32">
        <f t="shared" si="1"/>
        <v>-100</v>
      </c>
    </row>
    <row r="12" spans="1:15" x14ac:dyDescent="0.35">
      <c r="A12" s="1">
        <v>113</v>
      </c>
      <c r="B12" s="1">
        <v>113</v>
      </c>
      <c r="C12" s="29" t="s">
        <v>12</v>
      </c>
      <c r="D12" s="30"/>
      <c r="E12" s="31">
        <v>124846.62501</v>
      </c>
      <c r="F12" s="31"/>
      <c r="G12" s="31">
        <v>199715.21868000002</v>
      </c>
      <c r="H12" s="31"/>
      <c r="I12" s="31">
        <f t="shared" si="0"/>
        <v>-74868.593670000017</v>
      </c>
      <c r="J12" s="31"/>
      <c r="K12" s="32">
        <f t="shared" si="1"/>
        <v>-37.487675783967454</v>
      </c>
    </row>
    <row r="13" spans="1:15" x14ac:dyDescent="0.35">
      <c r="C13" s="13" t="s">
        <v>13</v>
      </c>
      <c r="D13" s="14"/>
      <c r="E13" s="35">
        <f>E14+E24</f>
        <v>324927.06865999999</v>
      </c>
      <c r="F13" s="36"/>
      <c r="G13" s="35">
        <f>G14+G24</f>
        <v>340130.57565000001</v>
      </c>
      <c r="H13" s="36"/>
      <c r="I13" s="35">
        <f t="shared" si="0"/>
        <v>-15203.506990000024</v>
      </c>
      <c r="J13" s="36"/>
      <c r="K13" s="37">
        <f t="shared" si="1"/>
        <v>-4.4699030544212777</v>
      </c>
      <c r="O13" s="38"/>
    </row>
    <row r="14" spans="1:15" x14ac:dyDescent="0.35">
      <c r="C14" s="29" t="s">
        <v>14</v>
      </c>
      <c r="D14" s="30"/>
      <c r="E14" s="31">
        <f>SUM(E15:E23)</f>
        <v>323979.26740000001</v>
      </c>
      <c r="F14" s="31"/>
      <c r="G14" s="31">
        <f>SUM(G15:G23)</f>
        <v>339027.21019000001</v>
      </c>
      <c r="H14" s="31"/>
      <c r="I14" s="31">
        <f t="shared" si="0"/>
        <v>-15047.942790000001</v>
      </c>
      <c r="J14" s="31"/>
      <c r="K14" s="32">
        <f t="shared" si="1"/>
        <v>-4.4385649109305199</v>
      </c>
    </row>
    <row r="15" spans="1:15" hidden="1" x14ac:dyDescent="0.35">
      <c r="A15" s="1">
        <v>1141040101</v>
      </c>
      <c r="B15" s="1">
        <v>1141040101</v>
      </c>
      <c r="C15" s="29"/>
      <c r="D15" s="30"/>
      <c r="E15" s="31">
        <v>22.385930000000002</v>
      </c>
      <c r="F15" s="31"/>
      <c r="G15" s="31">
        <v>22.385930000000002</v>
      </c>
      <c r="H15" s="31"/>
      <c r="I15" s="31"/>
      <c r="J15" s="31"/>
      <c r="K15" s="32"/>
    </row>
    <row r="16" spans="1:15" hidden="1" x14ac:dyDescent="0.35">
      <c r="A16" s="1">
        <v>1141060401</v>
      </c>
      <c r="B16" s="1">
        <v>1141060101</v>
      </c>
      <c r="C16" s="29"/>
      <c r="D16" s="30"/>
      <c r="E16" s="31">
        <v>0</v>
      </c>
      <c r="F16" s="31"/>
      <c r="G16" s="31">
        <v>0</v>
      </c>
      <c r="H16" s="31"/>
      <c r="I16" s="31"/>
      <c r="J16" s="31"/>
      <c r="K16" s="32"/>
    </row>
    <row r="17" spans="1:16" hidden="1" x14ac:dyDescent="0.35">
      <c r="A17" s="1">
        <v>1141060101</v>
      </c>
      <c r="B17" s="1">
        <v>114106020101</v>
      </c>
      <c r="C17" s="29"/>
      <c r="D17" s="30"/>
      <c r="E17" s="31">
        <v>2813.7181399999999</v>
      </c>
      <c r="F17" s="31"/>
      <c r="G17" s="31">
        <v>3444.5103799999997</v>
      </c>
      <c r="H17" s="31"/>
      <c r="I17" s="31"/>
      <c r="J17" s="31"/>
      <c r="K17" s="32"/>
    </row>
    <row r="18" spans="1:16" hidden="1" x14ac:dyDescent="0.35">
      <c r="A18" s="1">
        <v>1141990201</v>
      </c>
      <c r="B18" s="1">
        <v>1141990201</v>
      </c>
      <c r="C18" s="29"/>
      <c r="D18" s="30"/>
      <c r="E18" s="31">
        <v>0</v>
      </c>
      <c r="F18" s="31"/>
      <c r="G18" s="31">
        <v>0</v>
      </c>
      <c r="H18" s="31"/>
      <c r="I18" s="31"/>
      <c r="J18" s="31"/>
      <c r="K18" s="32"/>
    </row>
    <row r="19" spans="1:16" hidden="1" x14ac:dyDescent="0.35">
      <c r="A19" s="1">
        <v>1142040101</v>
      </c>
      <c r="B19" s="1">
        <v>1142040101</v>
      </c>
      <c r="C19" s="29"/>
      <c r="D19" s="30"/>
      <c r="E19" s="31">
        <v>151.64884000000001</v>
      </c>
      <c r="F19" s="31"/>
      <c r="G19" s="31">
        <v>151.23652999999999</v>
      </c>
      <c r="H19" s="31"/>
      <c r="I19" s="31"/>
      <c r="J19" s="31"/>
      <c r="K19" s="32"/>
    </row>
    <row r="20" spans="1:16" hidden="1" x14ac:dyDescent="0.35">
      <c r="A20" s="1">
        <v>1142040701</v>
      </c>
      <c r="B20" s="1">
        <v>1142040701</v>
      </c>
      <c r="C20" s="29"/>
      <c r="D20" s="30"/>
      <c r="E20" s="31">
        <v>4516.8164800000004</v>
      </c>
      <c r="F20" s="31"/>
      <c r="G20" s="31">
        <v>4450.1140800000003</v>
      </c>
      <c r="H20" s="31"/>
      <c r="I20" s="31"/>
      <c r="J20" s="31"/>
      <c r="K20" s="32"/>
    </row>
    <row r="21" spans="1:16" hidden="1" x14ac:dyDescent="0.35">
      <c r="A21" s="1">
        <v>1142060101</v>
      </c>
      <c r="B21" s="1">
        <v>114206010101</v>
      </c>
      <c r="C21" s="29"/>
      <c r="D21" s="30"/>
      <c r="E21" s="31">
        <v>316474.69800999999</v>
      </c>
      <c r="F21" s="31"/>
      <c r="G21" s="31">
        <v>330958.96327000001</v>
      </c>
      <c r="H21" s="31"/>
      <c r="I21" s="31"/>
      <c r="J21" s="31"/>
      <c r="K21" s="32"/>
    </row>
    <row r="22" spans="1:16" hidden="1" x14ac:dyDescent="0.35">
      <c r="A22" s="1">
        <v>1148</v>
      </c>
      <c r="B22" s="1">
        <v>1148</v>
      </c>
      <c r="C22" s="29"/>
      <c r="D22" s="30"/>
      <c r="E22" s="31">
        <v>0</v>
      </c>
      <c r="F22" s="31"/>
      <c r="G22" s="31">
        <v>0</v>
      </c>
      <c r="H22" s="31"/>
      <c r="I22" s="31"/>
      <c r="J22" s="31"/>
      <c r="K22" s="32"/>
    </row>
    <row r="23" spans="1:16" hidden="1" x14ac:dyDescent="0.35">
      <c r="A23" s="1">
        <v>1142060601</v>
      </c>
      <c r="B23" s="1">
        <v>1142060201</v>
      </c>
      <c r="C23" s="29"/>
      <c r="D23" s="30"/>
      <c r="E23" s="31">
        <v>0</v>
      </c>
      <c r="F23" s="31"/>
      <c r="G23" s="31">
        <v>0</v>
      </c>
      <c r="H23" s="31"/>
      <c r="I23" s="31"/>
      <c r="J23" s="31"/>
      <c r="K23" s="32"/>
    </row>
    <row r="24" spans="1:16" x14ac:dyDescent="0.35">
      <c r="C24" s="29" t="s">
        <v>15</v>
      </c>
      <c r="D24" s="30"/>
      <c r="E24" s="31">
        <f>SUM(E25:E28)</f>
        <v>947.80126000000007</v>
      </c>
      <c r="F24" s="31"/>
      <c r="G24" s="31">
        <f>SUM(G25:G28)</f>
        <v>1103.36546</v>
      </c>
      <c r="H24" s="31"/>
      <c r="I24" s="31">
        <f>E24-G24</f>
        <v>-155.56419999999991</v>
      </c>
      <c r="J24" s="31"/>
      <c r="K24" s="32">
        <f>I24/G24*100</f>
        <v>-14.099063786172888</v>
      </c>
    </row>
    <row r="25" spans="1:16" hidden="1" x14ac:dyDescent="0.35">
      <c r="A25" s="1">
        <v>1141049901</v>
      </c>
      <c r="B25" s="1">
        <v>1141049901</v>
      </c>
      <c r="C25" s="29"/>
      <c r="D25" s="30"/>
      <c r="E25" s="31">
        <v>0.56499999999999995</v>
      </c>
      <c r="F25" s="31"/>
      <c r="G25" s="31">
        <v>0.45457999999999998</v>
      </c>
      <c r="H25" s="31"/>
      <c r="I25" s="31"/>
      <c r="J25" s="31"/>
      <c r="K25" s="32"/>
    </row>
    <row r="26" spans="1:16" hidden="1" x14ac:dyDescent="0.35">
      <c r="A26" s="1">
        <v>1141069901</v>
      </c>
      <c r="B26" s="1">
        <v>1141069901</v>
      </c>
      <c r="C26" s="29"/>
      <c r="D26" s="30"/>
      <c r="E26" s="31">
        <v>7.2356000000000007</v>
      </c>
      <c r="F26" s="31"/>
      <c r="G26" s="31">
        <v>9.8986000000000001</v>
      </c>
      <c r="H26" s="31"/>
      <c r="I26" s="31"/>
      <c r="J26" s="31"/>
      <c r="K26" s="32"/>
    </row>
    <row r="27" spans="1:16" hidden="1" x14ac:dyDescent="0.35">
      <c r="A27" s="1">
        <v>1142049901</v>
      </c>
      <c r="B27" s="1">
        <v>1142049901</v>
      </c>
      <c r="C27" s="29"/>
      <c r="D27" s="30"/>
      <c r="E27" s="31">
        <v>0</v>
      </c>
      <c r="F27" s="31"/>
      <c r="G27" s="31">
        <v>0.57350999999999996</v>
      </c>
      <c r="H27" s="31"/>
      <c r="I27" s="31"/>
      <c r="J27" s="31"/>
      <c r="K27" s="32"/>
    </row>
    <row r="28" spans="1:16" hidden="1" x14ac:dyDescent="0.35">
      <c r="A28" s="1">
        <v>1142069901</v>
      </c>
      <c r="B28" s="1">
        <v>1142069901</v>
      </c>
      <c r="C28" s="29"/>
      <c r="D28" s="30"/>
      <c r="E28" s="31">
        <v>940.00066000000004</v>
      </c>
      <c r="F28" s="31"/>
      <c r="G28" s="31">
        <v>1092.43877</v>
      </c>
      <c r="H28" s="31"/>
      <c r="I28" s="31"/>
      <c r="J28" s="31"/>
      <c r="K28" s="32"/>
    </row>
    <row r="29" spans="1:16" x14ac:dyDescent="0.35">
      <c r="C29" s="29"/>
      <c r="D29" s="30"/>
      <c r="E29" s="31"/>
      <c r="F29" s="31"/>
      <c r="G29" s="31"/>
      <c r="H29" s="31"/>
      <c r="I29" s="31"/>
      <c r="J29" s="31"/>
      <c r="K29" s="32"/>
    </row>
    <row r="30" spans="1:16" x14ac:dyDescent="0.35">
      <c r="A30" s="1">
        <v>1149</v>
      </c>
      <c r="B30" s="1">
        <v>1149</v>
      </c>
      <c r="C30" s="39" t="s">
        <v>16</v>
      </c>
      <c r="D30" s="30"/>
      <c r="E30" s="40">
        <v>-4249.3672100000003</v>
      </c>
      <c r="F30" s="40"/>
      <c r="G30" s="40">
        <v>-4249.9087199999994</v>
      </c>
      <c r="H30" s="40"/>
      <c r="I30" s="40">
        <f>E30-G30</f>
        <v>0.54150999999910709</v>
      </c>
      <c r="J30" s="40"/>
      <c r="K30" s="41">
        <f>I30/G30*100</f>
        <v>-1.2741685426107392E-2</v>
      </c>
    </row>
    <row r="31" spans="1:16" ht="9.75" customHeight="1" x14ac:dyDescent="0.35">
      <c r="C31" s="29"/>
      <c r="D31" s="30"/>
      <c r="E31" s="8" t="s">
        <v>4</v>
      </c>
      <c r="G31" s="8" t="s">
        <v>4</v>
      </c>
      <c r="K31" s="42"/>
    </row>
    <row r="32" spans="1:16" ht="24.75" customHeight="1" x14ac:dyDescent="0.35">
      <c r="A32" s="1">
        <v>12</v>
      </c>
      <c r="B32" s="1">
        <v>12</v>
      </c>
      <c r="C32" s="29" t="s">
        <v>17</v>
      </c>
      <c r="D32" s="30"/>
      <c r="E32" s="43">
        <v>24317.340700000001</v>
      </c>
      <c r="F32" s="31"/>
      <c r="G32" s="43">
        <v>23726.00704</v>
      </c>
      <c r="H32" s="31"/>
      <c r="I32" s="31">
        <f>E32-G32</f>
        <v>591.33366000000024</v>
      </c>
      <c r="J32" s="31"/>
      <c r="K32" s="32">
        <f>I32/G32*100</f>
        <v>2.4923437770336272</v>
      </c>
      <c r="P32" s="44"/>
    </row>
    <row r="33" spans="1:18" ht="24.75" customHeight="1" x14ac:dyDescent="0.35">
      <c r="A33" s="1">
        <v>126</v>
      </c>
      <c r="B33" s="1">
        <v>126</v>
      </c>
      <c r="C33" s="29" t="s">
        <v>18</v>
      </c>
      <c r="D33" s="30"/>
      <c r="E33" s="31">
        <v>5870.5132100000001</v>
      </c>
      <c r="F33" s="31"/>
      <c r="G33" s="31">
        <v>5870.5132100000001</v>
      </c>
      <c r="H33" s="31"/>
      <c r="I33" s="31">
        <f>E33-G33</f>
        <v>0</v>
      </c>
      <c r="J33" s="31"/>
      <c r="K33" s="32">
        <f>I33/G33*100</f>
        <v>0</v>
      </c>
      <c r="P33" s="44"/>
    </row>
    <row r="34" spans="1:18" x14ac:dyDescent="0.35">
      <c r="A34" s="1">
        <v>13</v>
      </c>
      <c r="B34" s="1">
        <v>13</v>
      </c>
      <c r="C34" s="29" t="s">
        <v>19</v>
      </c>
      <c r="D34" s="30"/>
      <c r="E34" s="31">
        <v>18353.752339999999</v>
      </c>
      <c r="F34" s="31"/>
      <c r="G34" s="31">
        <v>18108.843739999997</v>
      </c>
      <c r="H34" s="31"/>
      <c r="I34" s="31">
        <f>E34-G34</f>
        <v>244.90860000000248</v>
      </c>
      <c r="J34" s="31"/>
      <c r="K34" s="32">
        <f>I34/G34*100</f>
        <v>1.3524253868237448</v>
      </c>
      <c r="M34" s="45"/>
    </row>
    <row r="35" spans="1:18" ht="6.75" customHeight="1" x14ac:dyDescent="0.35">
      <c r="C35" s="29" t="s">
        <v>4</v>
      </c>
      <c r="D35" s="30"/>
      <c r="E35" s="35"/>
      <c r="F35" s="31"/>
      <c r="G35" s="35"/>
      <c r="H35" s="31"/>
      <c r="I35" s="35"/>
      <c r="J35" s="31"/>
      <c r="K35" s="37"/>
    </row>
    <row r="36" spans="1:18" ht="21" thickBot="1" x14ac:dyDescent="0.4">
      <c r="C36" s="47" t="s">
        <v>23</v>
      </c>
      <c r="D36" s="30"/>
      <c r="E36" s="48">
        <f>E9+E32+E33+E34</f>
        <v>814519.78384999989</v>
      </c>
      <c r="F36" s="40"/>
      <c r="G36" s="48">
        <f>G9+G32+G33+G34</f>
        <v>812761.84180000017</v>
      </c>
      <c r="H36" s="40"/>
      <c r="I36" s="48">
        <f>I9+I32+I33+I34</f>
        <v>1757.9420499998705</v>
      </c>
      <c r="J36" s="40"/>
      <c r="K36" s="49">
        <f>I36/G36*100</f>
        <v>0.21629239459699623</v>
      </c>
      <c r="M36" s="31"/>
      <c r="O36" s="44"/>
    </row>
    <row r="37" spans="1:18" ht="7.5" hidden="1" customHeight="1" thickTop="1" x14ac:dyDescent="0.35">
      <c r="C37" s="29"/>
      <c r="D37" s="30"/>
      <c r="E37" s="50"/>
      <c r="F37" s="50"/>
      <c r="G37" s="50"/>
      <c r="H37" s="50"/>
      <c r="I37" s="50"/>
      <c r="J37" s="50"/>
      <c r="K37" s="51"/>
    </row>
    <row r="38" spans="1:18" ht="7.5" hidden="1" customHeight="1" x14ac:dyDescent="0.35">
      <c r="C38" s="29"/>
      <c r="D38" s="30"/>
      <c r="E38" s="50"/>
      <c r="F38" s="50"/>
      <c r="G38" s="50"/>
      <c r="H38" s="50"/>
      <c r="I38" s="50"/>
      <c r="J38" s="50"/>
      <c r="K38" s="51"/>
    </row>
    <row r="39" spans="1:18" ht="13.2" hidden="1" customHeight="1" x14ac:dyDescent="0.35">
      <c r="C39" s="29" t="s">
        <v>4</v>
      </c>
      <c r="D39" s="30"/>
      <c r="H39" s="50"/>
      <c r="I39" s="50"/>
      <c r="J39" s="50"/>
      <c r="K39" s="51"/>
    </row>
    <row r="40" spans="1:18" ht="21" hidden="1" thickTop="1" x14ac:dyDescent="0.35">
      <c r="B40" s="1">
        <v>91</v>
      </c>
      <c r="C40" s="29" t="s">
        <v>24</v>
      </c>
      <c r="D40" s="30">
        <v>134513.5</v>
      </c>
      <c r="E40" s="31">
        <v>154165.60702000002</v>
      </c>
      <c r="F40" s="31"/>
      <c r="G40" s="31">
        <v>157755.50394</v>
      </c>
      <c r="H40" s="31"/>
      <c r="I40" s="31">
        <f>E40-G40</f>
        <v>-3589.8969199999701</v>
      </c>
      <c r="J40" s="31"/>
      <c r="K40" s="32">
        <f>I40/G40*100</f>
        <v>-2.2756080328996542</v>
      </c>
    </row>
    <row r="41" spans="1:18" ht="21" hidden="1" thickTop="1" x14ac:dyDescent="0.35">
      <c r="B41" s="1">
        <v>92</v>
      </c>
      <c r="C41" s="29" t="s">
        <v>25</v>
      </c>
      <c r="D41" s="30"/>
      <c r="E41" s="31">
        <v>235403.85541999998</v>
      </c>
      <c r="F41" s="31"/>
      <c r="G41" s="31">
        <v>235403.85541999998</v>
      </c>
      <c r="H41" s="31"/>
      <c r="I41" s="31">
        <f>E41-G41</f>
        <v>0</v>
      </c>
      <c r="J41" s="31"/>
      <c r="K41" s="32">
        <f>I41/G41*100</f>
        <v>0</v>
      </c>
      <c r="M41" s="44"/>
    </row>
    <row r="42" spans="1:18" ht="10.5" hidden="1" customHeight="1" x14ac:dyDescent="0.35">
      <c r="C42" s="29"/>
      <c r="D42" s="30"/>
      <c r="E42" s="31"/>
      <c r="F42" s="31"/>
      <c r="G42" s="31"/>
      <c r="H42" s="31"/>
      <c r="I42" s="31"/>
      <c r="J42" s="31"/>
      <c r="K42" s="52"/>
    </row>
    <row r="43" spans="1:18" ht="21.6" hidden="1" thickTop="1" thickBot="1" x14ac:dyDescent="0.4">
      <c r="C43" s="29" t="s">
        <v>26</v>
      </c>
      <c r="D43" s="30"/>
      <c r="E43" s="53">
        <f>SUM(E40:E41)</f>
        <v>389569.46244000003</v>
      </c>
      <c r="F43" s="31"/>
      <c r="G43" s="53">
        <f>SUM(G40:G41)</f>
        <v>393159.35936</v>
      </c>
      <c r="H43" s="31"/>
      <c r="I43" s="53">
        <f>SUM(I40:I41)</f>
        <v>-3589.8969199999701</v>
      </c>
      <c r="J43" s="31"/>
      <c r="K43" s="54">
        <f>I43/G43*100</f>
        <v>-0.9130895232517785</v>
      </c>
      <c r="M43" s="31"/>
    </row>
    <row r="44" spans="1:18" ht="6.75" hidden="1" customHeight="1" thickTop="1" x14ac:dyDescent="0.35">
      <c r="C44" s="29" t="s">
        <v>4</v>
      </c>
      <c r="D44" s="30"/>
      <c r="E44" s="50"/>
      <c r="F44" s="50"/>
      <c r="G44" s="50"/>
      <c r="H44" s="50"/>
      <c r="I44" s="50"/>
      <c r="J44" s="50"/>
      <c r="K44" s="51"/>
    </row>
    <row r="45" spans="1:18" ht="21" thickTop="1" x14ac:dyDescent="0.35">
      <c r="C45" s="29"/>
      <c r="D45" s="30"/>
      <c r="E45" s="50"/>
      <c r="F45" s="50"/>
      <c r="G45" s="50"/>
      <c r="H45" s="50"/>
      <c r="I45" s="50"/>
      <c r="J45" s="50"/>
      <c r="K45" s="55" t="s">
        <v>4</v>
      </c>
      <c r="R45" s="1" t="s">
        <v>89</v>
      </c>
    </row>
    <row r="46" spans="1:18" x14ac:dyDescent="0.35">
      <c r="C46" s="13" t="s">
        <v>27</v>
      </c>
      <c r="D46" s="14"/>
      <c r="K46" s="56" t="s">
        <v>4</v>
      </c>
    </row>
    <row r="47" spans="1:18" ht="8.6999999999999993" customHeight="1" x14ac:dyDescent="0.35">
      <c r="C47" s="13"/>
      <c r="D47" s="14"/>
      <c r="K47" s="56"/>
    </row>
    <row r="48" spans="1:18" x14ac:dyDescent="0.35">
      <c r="C48" s="57" t="s">
        <v>28</v>
      </c>
      <c r="D48" s="14"/>
      <c r="E48" s="35">
        <f>SUM(E49,E52,E56,E57)</f>
        <v>257697.04839999997</v>
      </c>
      <c r="F48" s="36"/>
      <c r="G48" s="35">
        <f>SUM(G49,G52,G56,G57)</f>
        <v>232249.13703000004</v>
      </c>
      <c r="H48" s="36"/>
      <c r="I48" s="35">
        <f t="shared" ref="I48:I58" si="2">E48-G48</f>
        <v>25447.911369999929</v>
      </c>
      <c r="J48" s="36"/>
      <c r="K48" s="37">
        <f>I48/G48*100</f>
        <v>10.957160786656777</v>
      </c>
    </row>
    <row r="49" spans="1:18" x14ac:dyDescent="0.35">
      <c r="C49" s="29" t="s">
        <v>29</v>
      </c>
      <c r="D49" s="14"/>
      <c r="E49" s="31">
        <f>SUM(E50:E51)</f>
        <v>81949.234339999995</v>
      </c>
      <c r="F49" s="31">
        <f>SUM(F50:F51)</f>
        <v>0</v>
      </c>
      <c r="G49" s="31">
        <f>SUM(G50:G51)</f>
        <v>55087.322239999994</v>
      </c>
      <c r="H49" s="36"/>
      <c r="I49" s="31">
        <f t="shared" si="2"/>
        <v>26861.912100000001</v>
      </c>
      <c r="J49" s="31"/>
      <c r="K49" s="32">
        <f>I49/G49*100</f>
        <v>48.762421202777276</v>
      </c>
    </row>
    <row r="50" spans="1:18" x14ac:dyDescent="0.35">
      <c r="A50" s="1">
        <v>2110</v>
      </c>
      <c r="B50" s="1">
        <v>2110</v>
      </c>
      <c r="C50" s="29" t="s">
        <v>30</v>
      </c>
      <c r="D50" s="14"/>
      <c r="E50" s="31">
        <v>76434.256410000002</v>
      </c>
      <c r="F50" s="36"/>
      <c r="G50" s="31">
        <v>49567.101909999998</v>
      </c>
      <c r="H50" s="36"/>
      <c r="I50" s="31">
        <f t="shared" si="2"/>
        <v>26867.154500000004</v>
      </c>
      <c r="J50" s="31"/>
      <c r="K50" s="32">
        <f>I50/G50*100</f>
        <v>54.203601713054049</v>
      </c>
    </row>
    <row r="51" spans="1:18" x14ac:dyDescent="0.35">
      <c r="A51" s="1">
        <v>2111</v>
      </c>
      <c r="B51" s="1">
        <v>2111</v>
      </c>
      <c r="C51" s="29" t="s">
        <v>31</v>
      </c>
      <c r="D51" s="14"/>
      <c r="E51" s="31">
        <v>5514.97793</v>
      </c>
      <c r="F51" s="36"/>
      <c r="G51" s="31">
        <v>5520.2203300000001</v>
      </c>
      <c r="H51" s="36"/>
      <c r="I51" s="31">
        <f t="shared" si="2"/>
        <v>-5.2424000000000888</v>
      </c>
      <c r="J51" s="31"/>
      <c r="K51" s="32">
        <f>I51/G51*100</f>
        <v>-9.4967223889777033E-2</v>
      </c>
    </row>
    <row r="52" spans="1:18" x14ac:dyDescent="0.35">
      <c r="B52" s="1">
        <v>212</v>
      </c>
      <c r="C52" s="29" t="s">
        <v>13</v>
      </c>
      <c r="D52" s="30"/>
      <c r="E52" s="31">
        <f>SUM(E53:E55)</f>
        <v>167436.49781999999</v>
      </c>
      <c r="F52" s="31"/>
      <c r="G52" s="31">
        <f>SUM(G53:G55)</f>
        <v>168927.62391000002</v>
      </c>
      <c r="H52" s="31"/>
      <c r="I52" s="31">
        <f t="shared" si="2"/>
        <v>-1491.1260900000343</v>
      </c>
      <c r="J52" s="31"/>
      <c r="K52" s="32">
        <f>I52/G52*100</f>
        <v>-0.88270115655830517</v>
      </c>
    </row>
    <row r="53" spans="1:18" hidden="1" x14ac:dyDescent="0.35">
      <c r="A53" s="1">
        <v>2116</v>
      </c>
      <c r="C53" s="29" t="s">
        <v>32</v>
      </c>
      <c r="D53" s="30"/>
      <c r="E53" s="31">
        <v>5017.0855000000001</v>
      </c>
      <c r="F53" s="31"/>
      <c r="G53" s="31">
        <v>5018.48315</v>
      </c>
      <c r="H53" s="31"/>
      <c r="I53" s="31"/>
      <c r="J53" s="31"/>
      <c r="K53" s="32"/>
    </row>
    <row r="54" spans="1:18" hidden="1" x14ac:dyDescent="0.35">
      <c r="A54" s="1">
        <v>2117</v>
      </c>
      <c r="C54" s="29" t="s">
        <v>33</v>
      </c>
      <c r="D54" s="30"/>
      <c r="E54" s="31">
        <v>22051.394399999997</v>
      </c>
      <c r="F54" s="31"/>
      <c r="G54" s="31">
        <v>21946.339760000003</v>
      </c>
      <c r="H54" s="31"/>
      <c r="I54" s="31"/>
      <c r="J54" s="31"/>
      <c r="K54" s="32"/>
    </row>
    <row r="55" spans="1:18" hidden="1" x14ac:dyDescent="0.35">
      <c r="A55" s="1">
        <v>2118</v>
      </c>
      <c r="C55" s="29" t="s">
        <v>34</v>
      </c>
      <c r="D55" s="30"/>
      <c r="E55" s="31">
        <v>140368.01791999998</v>
      </c>
      <c r="F55" s="31"/>
      <c r="G55" s="31">
        <v>141962.80100000001</v>
      </c>
      <c r="H55" s="31"/>
      <c r="I55" s="31"/>
      <c r="J55" s="31"/>
      <c r="K55" s="32"/>
    </row>
    <row r="56" spans="1:18" s="2" customFormat="1" x14ac:dyDescent="0.35">
      <c r="A56" s="1">
        <v>212</v>
      </c>
      <c r="B56" s="1">
        <v>214</v>
      </c>
      <c r="C56" s="29" t="s">
        <v>37</v>
      </c>
      <c r="D56" s="30"/>
      <c r="E56" s="31">
        <v>8015.6404299999995</v>
      </c>
      <c r="F56" s="31"/>
      <c r="G56" s="31">
        <v>8017.29115</v>
      </c>
      <c r="H56" s="31"/>
      <c r="I56" s="31">
        <f>E56-G56</f>
        <v>-1.6507200000005469</v>
      </c>
      <c r="J56" s="31"/>
      <c r="K56" s="32">
        <f>IFERROR(I56/G56*100,0)</f>
        <v>-2.0589497987740495E-2</v>
      </c>
      <c r="L56" s="1"/>
      <c r="M56" s="1"/>
      <c r="O56" s="1"/>
      <c r="P56" s="1"/>
      <c r="Q56" s="1"/>
      <c r="R56" s="1"/>
    </row>
    <row r="57" spans="1:18" s="2" customFormat="1" x14ac:dyDescent="0.35">
      <c r="A57" s="1">
        <v>213</v>
      </c>
      <c r="B57" s="1">
        <v>213</v>
      </c>
      <c r="C57" s="29" t="s">
        <v>38</v>
      </c>
      <c r="D57" s="30"/>
      <c r="E57" s="31">
        <v>295.67581000000001</v>
      </c>
      <c r="F57" s="31"/>
      <c r="G57" s="31">
        <v>216.89973000000001</v>
      </c>
      <c r="H57" s="31"/>
      <c r="I57" s="31">
        <f t="shared" si="2"/>
        <v>78.776080000000007</v>
      </c>
      <c r="J57" s="31"/>
      <c r="K57" s="32">
        <f>I57/G57*100</f>
        <v>36.319123126617079</v>
      </c>
      <c r="L57" s="1"/>
      <c r="M57" s="1"/>
      <c r="O57" s="1"/>
      <c r="P57" s="1"/>
      <c r="Q57" s="1"/>
      <c r="R57" s="1"/>
    </row>
    <row r="58" spans="1:18" s="2" customFormat="1" x14ac:dyDescent="0.35">
      <c r="A58" s="1">
        <v>22</v>
      </c>
      <c r="B58" s="1">
        <v>22</v>
      </c>
      <c r="C58" s="29" t="s">
        <v>39</v>
      </c>
      <c r="D58" s="30"/>
      <c r="E58" s="31">
        <v>342104.23144999996</v>
      </c>
      <c r="F58" s="31"/>
      <c r="G58" s="31">
        <v>368447.91615</v>
      </c>
      <c r="H58" s="31"/>
      <c r="I58" s="31">
        <f t="shared" si="2"/>
        <v>-26343.684700000042</v>
      </c>
      <c r="J58" s="31"/>
      <c r="K58" s="32">
        <f>IFERROR(I58/G58*100,0)</f>
        <v>-7.1499073669004503</v>
      </c>
      <c r="L58" s="1"/>
      <c r="M58" s="1"/>
      <c r="O58" s="1"/>
      <c r="P58" s="1"/>
      <c r="Q58" s="1"/>
      <c r="R58" s="1"/>
    </row>
    <row r="59" spans="1:18" s="2" customFormat="1" x14ac:dyDescent="0.35">
      <c r="A59" s="1"/>
      <c r="B59" s="1"/>
      <c r="C59" s="29"/>
      <c r="D59" s="30"/>
      <c r="E59" s="31"/>
      <c r="F59" s="31"/>
      <c r="G59" s="31"/>
      <c r="H59" s="31"/>
      <c r="I59" s="31"/>
      <c r="J59" s="31"/>
      <c r="K59" s="32"/>
      <c r="L59" s="1"/>
      <c r="M59" s="1"/>
      <c r="O59" s="1"/>
      <c r="P59" s="1"/>
      <c r="Q59" s="1"/>
      <c r="R59" s="1"/>
    </row>
    <row r="60" spans="1:18" s="2" customFormat="1" ht="21" thickBot="1" x14ac:dyDescent="0.4">
      <c r="A60" s="1"/>
      <c r="B60" s="1"/>
      <c r="C60" s="47" t="s">
        <v>40</v>
      </c>
      <c r="D60" s="30"/>
      <c r="E60" s="48">
        <f>SUM(E48,E58)</f>
        <v>599801.27984999993</v>
      </c>
      <c r="F60" s="40"/>
      <c r="G60" s="48">
        <f>SUM(G48,G58)</f>
        <v>600697.05318000005</v>
      </c>
      <c r="H60" s="40"/>
      <c r="I60" s="48">
        <f>E60-G60</f>
        <v>-895.77333000011276</v>
      </c>
      <c r="J60" s="40"/>
      <c r="K60" s="49">
        <f>I60/G60*100</f>
        <v>-0.1491223113644429</v>
      </c>
      <c r="L60" s="1"/>
      <c r="M60" s="31"/>
      <c r="O60" s="1"/>
      <c r="P60" s="1"/>
      <c r="Q60" s="1"/>
      <c r="R60" s="1"/>
    </row>
    <row r="61" spans="1:18" s="2" customFormat="1" ht="21.6" thickTop="1" x14ac:dyDescent="0.4">
      <c r="A61" s="1"/>
      <c r="B61" s="1"/>
      <c r="C61" s="29" t="s">
        <v>4</v>
      </c>
      <c r="D61" s="30"/>
      <c r="E61" s="50"/>
      <c r="F61" s="50"/>
      <c r="G61" s="50"/>
      <c r="H61" s="50"/>
      <c r="I61" s="50"/>
      <c r="J61" s="50"/>
      <c r="K61" s="51"/>
      <c r="L61" s="58"/>
      <c r="M61" s="1"/>
      <c r="O61" s="1"/>
      <c r="P61" s="1"/>
      <c r="Q61" s="1"/>
      <c r="R61" s="1"/>
    </row>
    <row r="62" spans="1:18" s="2" customFormat="1" x14ac:dyDescent="0.35">
      <c r="A62" s="1"/>
      <c r="B62" s="1"/>
      <c r="C62" s="29"/>
      <c r="D62" s="30"/>
      <c r="E62" s="50"/>
      <c r="F62" s="50"/>
      <c r="G62" s="50"/>
      <c r="H62" s="50"/>
      <c r="I62" s="50"/>
      <c r="J62" s="50"/>
      <c r="K62" s="51"/>
      <c r="L62" s="1"/>
      <c r="M62" s="1"/>
      <c r="O62" s="1"/>
      <c r="P62" s="1"/>
      <c r="Q62" s="1"/>
      <c r="R62" s="1"/>
    </row>
    <row r="63" spans="1:18" s="2" customFormat="1" ht="22.2" x14ac:dyDescent="0.5">
      <c r="A63" s="1"/>
      <c r="B63" s="1"/>
      <c r="C63" s="13" t="s">
        <v>41</v>
      </c>
      <c r="D63" s="14"/>
      <c r="E63" s="59"/>
      <c r="F63" s="59"/>
      <c r="G63" s="59"/>
      <c r="H63" s="8"/>
      <c r="I63" s="8"/>
      <c r="J63" s="8"/>
      <c r="K63" s="42"/>
      <c r="L63" s="1"/>
      <c r="M63" s="1"/>
      <c r="O63" s="1"/>
      <c r="P63" s="1"/>
      <c r="Q63" s="1"/>
      <c r="R63" s="1"/>
    </row>
    <row r="64" spans="1:18" s="2" customFormat="1" ht="7.2" customHeight="1" x14ac:dyDescent="0.35">
      <c r="A64" s="1"/>
      <c r="B64" s="1"/>
      <c r="C64" s="29" t="s">
        <v>4</v>
      </c>
      <c r="D64" s="30"/>
      <c r="E64" s="60" t="s">
        <v>4</v>
      </c>
      <c r="F64" s="60"/>
      <c r="G64" s="60" t="s">
        <v>4</v>
      </c>
      <c r="H64" s="60"/>
      <c r="I64" s="30" t="s">
        <v>4</v>
      </c>
      <c r="J64" s="30"/>
      <c r="K64" s="56" t="s">
        <v>4</v>
      </c>
      <c r="L64" s="1"/>
      <c r="M64" s="1"/>
      <c r="O64" s="1"/>
      <c r="P64" s="1"/>
      <c r="Q64" s="1"/>
      <c r="R64" s="1"/>
    </row>
    <row r="65" spans="1:18" s="2" customFormat="1" x14ac:dyDescent="0.35">
      <c r="A65" s="1"/>
      <c r="B65" s="1"/>
      <c r="C65" s="57" t="s">
        <v>42</v>
      </c>
      <c r="D65" s="14"/>
      <c r="E65" s="24">
        <f>SUM(E66:E68)</f>
        <v>132123.19999999998</v>
      </c>
      <c r="F65" s="25"/>
      <c r="G65" s="24">
        <f>SUM(G66:G68)</f>
        <v>131963.5</v>
      </c>
      <c r="H65" s="25"/>
      <c r="I65" s="24">
        <f>E65-G65</f>
        <v>159.69999999998254</v>
      </c>
      <c r="J65" s="25"/>
      <c r="K65" s="26">
        <f>I65/G65*100</f>
        <v>0.12101831188168133</v>
      </c>
      <c r="L65" s="1"/>
      <c r="M65" s="31"/>
      <c r="O65" s="1"/>
      <c r="P65" s="1"/>
      <c r="Q65" s="1"/>
      <c r="R65" s="1"/>
    </row>
    <row r="66" spans="1:18" s="2" customFormat="1" x14ac:dyDescent="0.35">
      <c r="A66" s="1">
        <v>311001</v>
      </c>
      <c r="B66" s="1">
        <v>311001</v>
      </c>
      <c r="C66" s="29" t="s">
        <v>43</v>
      </c>
      <c r="D66" s="30"/>
      <c r="E66" s="31">
        <v>132603.79999999999</v>
      </c>
      <c r="F66" s="31"/>
      <c r="G66" s="31">
        <v>132603.79999999999</v>
      </c>
      <c r="H66" s="31"/>
      <c r="I66" s="31">
        <f>E66-G66</f>
        <v>0</v>
      </c>
      <c r="J66" s="31"/>
      <c r="K66" s="32">
        <f>I66/G66*100</f>
        <v>0</v>
      </c>
      <c r="L66" s="1"/>
      <c r="M66" s="1"/>
      <c r="O66" s="1"/>
      <c r="P66" s="1"/>
      <c r="Q66" s="1"/>
      <c r="R66" s="1"/>
    </row>
    <row r="67" spans="1:18" s="2" customFormat="1" ht="26.1" hidden="1" customHeight="1" x14ac:dyDescent="0.35">
      <c r="A67" s="1">
        <v>311101</v>
      </c>
      <c r="B67" s="1">
        <v>311101</v>
      </c>
      <c r="C67" s="29"/>
      <c r="D67" s="30"/>
      <c r="E67" s="31"/>
      <c r="F67" s="31"/>
      <c r="G67" s="31"/>
      <c r="H67" s="31"/>
      <c r="I67" s="31"/>
      <c r="J67" s="31"/>
      <c r="K67" s="32"/>
      <c r="L67" s="1"/>
      <c r="M67" s="1"/>
      <c r="O67" s="1"/>
      <c r="P67" s="1"/>
      <c r="Q67" s="1"/>
      <c r="R67" s="1"/>
    </row>
    <row r="68" spans="1:18" s="2" customFormat="1" hidden="1" x14ac:dyDescent="0.35">
      <c r="A68" s="1">
        <v>311102</v>
      </c>
      <c r="B68" s="1">
        <v>311102</v>
      </c>
      <c r="C68" s="29" t="s">
        <v>44</v>
      </c>
      <c r="D68" s="30"/>
      <c r="E68" s="31">
        <v>-480.6</v>
      </c>
      <c r="F68" s="31"/>
      <c r="G68" s="31">
        <v>-640.29999999999995</v>
      </c>
      <c r="H68" s="31"/>
      <c r="I68" s="31">
        <f>E68-G68</f>
        <v>159.69999999999993</v>
      </c>
      <c r="J68" s="31"/>
      <c r="K68" s="32">
        <f>I68/G68*100</f>
        <v>-24.941433702951731</v>
      </c>
      <c r="L68" s="1"/>
      <c r="M68" s="1"/>
      <c r="O68" s="1"/>
      <c r="P68" s="1"/>
      <c r="Q68" s="1"/>
      <c r="R68" s="1"/>
    </row>
    <row r="69" spans="1:18" s="2" customFormat="1" x14ac:dyDescent="0.35">
      <c r="A69" s="1">
        <v>313</v>
      </c>
      <c r="B69" s="1">
        <v>313</v>
      </c>
      <c r="C69" s="29" t="s">
        <v>45</v>
      </c>
      <c r="D69" s="30"/>
      <c r="E69" s="31">
        <v>46444.610810000006</v>
      </c>
      <c r="F69" s="31"/>
      <c r="G69" s="31">
        <v>46444.610810000006</v>
      </c>
      <c r="H69" s="31"/>
      <c r="I69" s="31">
        <f>E69-G69</f>
        <v>0</v>
      </c>
      <c r="J69" s="31"/>
      <c r="K69" s="32">
        <f>I69/G69*100</f>
        <v>0</v>
      </c>
      <c r="L69" s="1"/>
      <c r="M69" s="1"/>
      <c r="O69" s="1"/>
      <c r="P69" s="1"/>
      <c r="Q69" s="1"/>
      <c r="R69" s="1"/>
    </row>
    <row r="70" spans="1:18" s="2" customFormat="1" x14ac:dyDescent="0.35">
      <c r="A70" s="1">
        <v>321</v>
      </c>
      <c r="B70" s="1">
        <v>321</v>
      </c>
      <c r="C70" s="61" t="s">
        <v>46</v>
      </c>
      <c r="D70" s="30"/>
      <c r="E70" s="31">
        <v>8007.69661</v>
      </c>
      <c r="F70" s="31"/>
      <c r="G70" s="31">
        <v>8007.69661</v>
      </c>
      <c r="H70" s="31"/>
      <c r="I70" s="31">
        <f>E70-G70</f>
        <v>0</v>
      </c>
      <c r="J70" s="31"/>
      <c r="K70" s="32">
        <f>I70/G70*100</f>
        <v>0</v>
      </c>
      <c r="L70" s="1"/>
      <c r="M70" s="1"/>
      <c r="O70" s="1"/>
      <c r="P70" s="1"/>
      <c r="Q70" s="1"/>
      <c r="R70" s="1"/>
    </row>
    <row r="71" spans="1:18" s="2" customFormat="1" x14ac:dyDescent="0.35">
      <c r="A71" s="1">
        <v>3230010101</v>
      </c>
      <c r="B71" s="1">
        <v>322</v>
      </c>
      <c r="C71" s="29" t="s">
        <v>47</v>
      </c>
      <c r="D71" s="30"/>
      <c r="E71" s="31">
        <v>4827.8581299999996</v>
      </c>
      <c r="F71" s="31"/>
      <c r="G71" s="31">
        <v>4827.8581299999996</v>
      </c>
      <c r="H71" s="31"/>
      <c r="I71" s="31">
        <f>E71-G71</f>
        <v>0</v>
      </c>
      <c r="J71" s="31"/>
      <c r="K71" s="32">
        <f>I71/G71*100</f>
        <v>0</v>
      </c>
      <c r="L71" s="1"/>
      <c r="M71" s="1"/>
      <c r="O71" s="1"/>
      <c r="P71" s="1"/>
      <c r="Q71" s="1"/>
      <c r="R71" s="1"/>
    </row>
    <row r="72" spans="1:18" s="2" customFormat="1" x14ac:dyDescent="0.35">
      <c r="A72" s="1">
        <v>322</v>
      </c>
      <c r="B72" s="1">
        <v>324</v>
      </c>
      <c r="C72" s="29" t="s">
        <v>48</v>
      </c>
      <c r="D72" s="30"/>
      <c r="E72" s="31">
        <v>0.87935000000000008</v>
      </c>
      <c r="F72" s="31"/>
      <c r="G72" s="31">
        <v>0.87935000000000008</v>
      </c>
      <c r="H72" s="31"/>
      <c r="I72" s="31">
        <f>E72-G72</f>
        <v>0</v>
      </c>
      <c r="J72" s="31"/>
      <c r="K72" s="32">
        <v>0</v>
      </c>
      <c r="L72" s="1"/>
      <c r="M72" s="44"/>
      <c r="O72" s="1"/>
      <c r="P72" s="1"/>
      <c r="Q72" s="1"/>
      <c r="R72" s="1"/>
    </row>
    <row r="73" spans="1:18" s="2" customFormat="1" x14ac:dyDescent="0.35">
      <c r="A73" s="1"/>
      <c r="B73" s="1"/>
      <c r="C73" s="29"/>
      <c r="D73" s="30"/>
      <c r="E73" s="31"/>
      <c r="F73" s="31"/>
      <c r="G73" s="31"/>
      <c r="H73" s="31"/>
      <c r="I73" s="31"/>
      <c r="J73" s="31"/>
      <c r="K73" s="32"/>
      <c r="L73" s="1"/>
      <c r="M73" s="1"/>
      <c r="O73" s="1"/>
      <c r="P73" s="1"/>
      <c r="Q73" s="1"/>
      <c r="R73" s="1"/>
    </row>
    <row r="74" spans="1:18" s="2" customFormat="1" x14ac:dyDescent="0.35">
      <c r="A74" s="1"/>
      <c r="B74" s="1"/>
      <c r="C74" s="47" t="s">
        <v>49</v>
      </c>
      <c r="D74" s="10"/>
      <c r="E74" s="24">
        <f>SUM(E75:E76)</f>
        <v>23314.259100000007</v>
      </c>
      <c r="F74" s="24">
        <f>SUM(F75:F76)</f>
        <v>0</v>
      </c>
      <c r="G74" s="24">
        <f>SUM(G75:G76)</f>
        <v>20820.243719999999</v>
      </c>
      <c r="H74" s="40"/>
      <c r="I74" s="24">
        <f>SUM(I75:I78)</f>
        <v>4988.030760000016</v>
      </c>
      <c r="J74" s="40"/>
      <c r="K74" s="26">
        <f>SUM(K75:K78)</f>
        <v>23.95760024273153</v>
      </c>
      <c r="L74" s="1"/>
      <c r="M74" s="1"/>
      <c r="O74" s="1"/>
      <c r="P74" s="1"/>
      <c r="Q74" s="1"/>
      <c r="R74" s="1"/>
    </row>
    <row r="75" spans="1:18" s="2" customFormat="1" x14ac:dyDescent="0.35">
      <c r="A75" s="1"/>
      <c r="B75" s="1"/>
      <c r="C75" s="29" t="s">
        <v>50</v>
      </c>
      <c r="D75" s="8"/>
      <c r="E75" s="62">
        <v>0</v>
      </c>
      <c r="F75" s="62"/>
      <c r="G75" s="62">
        <v>0</v>
      </c>
      <c r="H75" s="31"/>
      <c r="I75" s="31">
        <f>E75-G75</f>
        <v>0</v>
      </c>
      <c r="J75" s="31"/>
      <c r="K75" s="32">
        <v>0</v>
      </c>
      <c r="L75" s="1"/>
      <c r="M75" s="1"/>
      <c r="O75" s="1"/>
      <c r="P75" s="1"/>
      <c r="Q75" s="1"/>
      <c r="R75" s="1"/>
    </row>
    <row r="76" spans="1:18" s="2" customFormat="1" x14ac:dyDescent="0.35">
      <c r="A76" s="1"/>
      <c r="B76" s="1"/>
      <c r="C76" s="47" t="s">
        <v>49</v>
      </c>
      <c r="D76" s="8"/>
      <c r="E76" s="40">
        <f>+E77+E78</f>
        <v>23314.259100000007</v>
      </c>
      <c r="F76" s="31"/>
      <c r="G76" s="40">
        <f>+G77+G78</f>
        <v>20820.243719999999</v>
      </c>
      <c r="H76" s="31"/>
      <c r="I76" s="40">
        <f>E76-G76</f>
        <v>2494.015380000008</v>
      </c>
      <c r="J76" s="40"/>
      <c r="K76" s="41">
        <f>I76/G76*100</f>
        <v>11.978800121365765</v>
      </c>
      <c r="L76" s="1"/>
      <c r="M76" s="44"/>
      <c r="O76" s="1"/>
      <c r="P76" s="1"/>
      <c r="Q76" s="1"/>
      <c r="R76" s="1"/>
    </row>
    <row r="77" spans="1:18" s="2" customFormat="1" x14ac:dyDescent="0.35">
      <c r="A77" s="1">
        <v>314</v>
      </c>
      <c r="B77" s="1">
        <v>314</v>
      </c>
      <c r="C77" s="29" t="s">
        <v>49</v>
      </c>
      <c r="D77" s="8"/>
      <c r="E77" s="31">
        <v>0</v>
      </c>
      <c r="F77" s="31"/>
      <c r="G77" s="31">
        <v>0</v>
      </c>
      <c r="H77" s="31"/>
      <c r="I77" s="31">
        <f>E77-G77</f>
        <v>0</v>
      </c>
      <c r="J77" s="31"/>
      <c r="K77" s="32">
        <v>0</v>
      </c>
      <c r="L77" s="1"/>
      <c r="M77" s="1"/>
      <c r="O77" s="1"/>
      <c r="P77" s="1"/>
      <c r="Q77" s="1"/>
      <c r="R77" s="1"/>
    </row>
    <row r="78" spans="1:18" s="2" customFormat="1" x14ac:dyDescent="0.35">
      <c r="A78" s="1"/>
      <c r="B78" s="1"/>
      <c r="C78" s="7" t="s">
        <v>51</v>
      </c>
      <c r="D78" s="8"/>
      <c r="E78" s="150">
        <v>23314.259100000007</v>
      </c>
      <c r="F78" s="151"/>
      <c r="G78" s="150">
        <v>20820.243719999999</v>
      </c>
      <c r="H78" s="40"/>
      <c r="I78" s="31">
        <f>E78-G78</f>
        <v>2494.015380000008</v>
      </c>
      <c r="J78" s="31"/>
      <c r="K78" s="32">
        <f>I78/G78*100</f>
        <v>11.978800121365765</v>
      </c>
      <c r="L78" s="1"/>
      <c r="M78" s="1"/>
      <c r="O78" s="1"/>
      <c r="P78" s="1"/>
      <c r="Q78" s="1"/>
      <c r="R78" s="1"/>
    </row>
    <row r="79" spans="1:18" s="2" customFormat="1" ht="21" thickBot="1" x14ac:dyDescent="0.4">
      <c r="A79" s="1"/>
      <c r="B79" s="1"/>
      <c r="C79" s="47" t="s">
        <v>52</v>
      </c>
      <c r="D79" s="30"/>
      <c r="E79" s="48">
        <f>E65+E69+E70+E71+E72+E73+E78+E77</f>
        <v>214718.50400000002</v>
      </c>
      <c r="F79" s="40"/>
      <c r="G79" s="48">
        <f>G65+G69+G70+G71+G72+G73+G78+G77</f>
        <v>212064.78862000004</v>
      </c>
      <c r="H79" s="40"/>
      <c r="I79" s="48">
        <f>I65+I69+I70+I71+I72+I73+I76</f>
        <v>2653.7153799999905</v>
      </c>
      <c r="J79" s="40"/>
      <c r="K79" s="49">
        <f>I79/G79*100</f>
        <v>1.2513701106482116</v>
      </c>
      <c r="L79" s="1"/>
      <c r="M79" s="64"/>
      <c r="O79" s="1"/>
      <c r="P79" s="1"/>
      <c r="Q79" s="1"/>
      <c r="R79" s="1"/>
    </row>
    <row r="80" spans="1:18" s="2" customFormat="1" ht="21" thickTop="1" x14ac:dyDescent="0.35">
      <c r="A80" s="1"/>
      <c r="B80" s="1"/>
      <c r="C80" s="29"/>
      <c r="D80" s="30"/>
      <c r="E80" s="65"/>
      <c r="F80" s="65"/>
      <c r="G80" s="65"/>
      <c r="H80" s="65"/>
      <c r="I80" s="65"/>
      <c r="J80" s="65"/>
      <c r="K80" s="66"/>
      <c r="L80" s="1"/>
      <c r="M80" s="1"/>
      <c r="O80" s="1"/>
      <c r="P80" s="1"/>
      <c r="Q80" s="1"/>
      <c r="R80" s="1"/>
    </row>
    <row r="81" spans="1:18" s="2" customFormat="1" ht="21.75" customHeight="1" thickBot="1" x14ac:dyDescent="0.4">
      <c r="A81" s="1"/>
      <c r="B81" s="1"/>
      <c r="C81" s="29" t="s">
        <v>53</v>
      </c>
      <c r="D81" s="30"/>
      <c r="E81" s="67">
        <f>E60+E79</f>
        <v>814519.78385000001</v>
      </c>
      <c r="F81" s="40"/>
      <c r="G81" s="67">
        <f>G60+G79</f>
        <v>812761.84180000005</v>
      </c>
      <c r="H81" s="40"/>
      <c r="I81" s="67">
        <f>E81-G81</f>
        <v>1757.9420499999542</v>
      </c>
      <c r="J81" s="40"/>
      <c r="K81" s="68">
        <f>I81/G81*100</f>
        <v>0.21629239459700655</v>
      </c>
      <c r="L81" s="1" t="s">
        <v>4</v>
      </c>
      <c r="M81" s="31"/>
      <c r="O81" s="1"/>
      <c r="P81" s="1"/>
      <c r="Q81" s="1"/>
      <c r="R81" s="1"/>
    </row>
    <row r="82" spans="1:18" s="2" customFormat="1" ht="8.6999999999999993" customHeight="1" thickTop="1" x14ac:dyDescent="0.35">
      <c r="A82" s="1"/>
      <c r="B82" s="1"/>
      <c r="C82" s="29" t="s">
        <v>4</v>
      </c>
      <c r="D82" s="30"/>
      <c r="E82" s="50"/>
      <c r="F82" s="50"/>
      <c r="G82" s="50"/>
      <c r="H82" s="50"/>
      <c r="I82" s="50"/>
      <c r="J82" s="50"/>
      <c r="K82" s="51"/>
      <c r="L82" s="1"/>
      <c r="M82" s="1"/>
      <c r="O82" s="1"/>
      <c r="P82" s="1"/>
      <c r="Q82" s="1"/>
      <c r="R82" s="1"/>
    </row>
    <row r="83" spans="1:18" s="2" customFormat="1" ht="7.2" customHeight="1" x14ac:dyDescent="0.35">
      <c r="A83" s="1"/>
      <c r="B83" s="1"/>
      <c r="C83" s="29"/>
      <c r="D83" s="30"/>
      <c r="E83" s="50"/>
      <c r="F83" s="50"/>
      <c r="G83" s="50"/>
      <c r="H83" s="50"/>
      <c r="I83" s="50"/>
      <c r="J83" s="50"/>
      <c r="K83" s="51"/>
      <c r="L83" s="1"/>
      <c r="M83" s="1"/>
      <c r="O83" s="1"/>
      <c r="P83" s="1"/>
      <c r="Q83" s="1"/>
      <c r="R83" s="1"/>
    </row>
    <row r="84" spans="1:18" s="2" customFormat="1" ht="6.75" customHeight="1" x14ac:dyDescent="0.35">
      <c r="A84" s="1"/>
      <c r="B84" s="1"/>
      <c r="C84" s="29"/>
      <c r="D84" s="30"/>
      <c r="E84" s="69" t="s">
        <v>4</v>
      </c>
      <c r="F84" s="69"/>
      <c r="G84" s="69" t="s">
        <v>4</v>
      </c>
      <c r="H84" s="50"/>
      <c r="I84" s="50"/>
      <c r="J84" s="50"/>
      <c r="K84" s="51"/>
      <c r="L84" s="1"/>
      <c r="M84" s="1"/>
      <c r="O84" s="1"/>
      <c r="P84" s="1"/>
      <c r="Q84" s="1"/>
      <c r="R84" s="1"/>
    </row>
    <row r="85" spans="1:18" s="2" customFormat="1" ht="21" hidden="1" thickBot="1" x14ac:dyDescent="0.4">
      <c r="A85" s="1"/>
      <c r="B85" s="1">
        <v>93</v>
      </c>
      <c r="C85" s="29" t="s">
        <v>54</v>
      </c>
      <c r="D85" s="30"/>
      <c r="E85" s="70">
        <f>+E43</f>
        <v>389569.46244000003</v>
      </c>
      <c r="F85" s="31"/>
      <c r="G85" s="70">
        <f>+G43</f>
        <v>393159.35936</v>
      </c>
      <c r="H85" s="31"/>
      <c r="I85" s="70">
        <f>E85-G85</f>
        <v>-3589.8969199999701</v>
      </c>
      <c r="J85" s="31"/>
      <c r="K85" s="71">
        <f>I85/G85*100</f>
        <v>-0.9130895232517785</v>
      </c>
      <c r="L85" s="1"/>
      <c r="M85" s="31"/>
      <c r="O85" s="1"/>
      <c r="P85" s="1"/>
      <c r="Q85" s="1"/>
      <c r="R85" s="1"/>
    </row>
    <row r="86" spans="1:18" s="2" customFormat="1" ht="16.5" hidden="1" customHeight="1" thickTop="1" x14ac:dyDescent="0.35">
      <c r="A86" s="1"/>
      <c r="B86" s="1"/>
      <c r="C86" s="7" t="s">
        <v>4</v>
      </c>
      <c r="D86" s="8"/>
      <c r="E86" s="50"/>
      <c r="F86" s="50"/>
      <c r="G86" s="50"/>
      <c r="H86" s="50"/>
      <c r="I86" s="50"/>
      <c r="J86" s="50"/>
      <c r="K86" s="51"/>
      <c r="L86" s="1"/>
      <c r="M86" s="1"/>
      <c r="O86" s="1"/>
      <c r="P86" s="1"/>
      <c r="Q86" s="1"/>
      <c r="R86" s="1"/>
    </row>
    <row r="87" spans="1:18" s="2" customFormat="1" hidden="1" x14ac:dyDescent="0.35">
      <c r="A87" s="1"/>
      <c r="B87" s="1"/>
      <c r="C87" s="7"/>
      <c r="D87" s="8"/>
      <c r="E87" s="50"/>
      <c r="F87" s="50"/>
      <c r="G87" s="50"/>
      <c r="H87" s="50"/>
      <c r="I87" s="50"/>
      <c r="J87" s="50"/>
      <c r="K87" s="51"/>
      <c r="L87" s="1"/>
      <c r="M87" s="1"/>
      <c r="O87" s="1"/>
      <c r="P87" s="1"/>
      <c r="Q87" s="1"/>
      <c r="R87" s="1"/>
    </row>
    <row r="88" spans="1:18" s="2" customFormat="1" ht="27" hidden="1" customHeight="1" x14ac:dyDescent="0.35">
      <c r="A88" s="1"/>
      <c r="B88" s="1"/>
      <c r="C88" s="72" t="s">
        <v>55</v>
      </c>
      <c r="D88" s="73"/>
      <c r="E88" s="50"/>
      <c r="F88" s="50"/>
      <c r="G88" s="50"/>
      <c r="H88" s="50"/>
      <c r="I88" s="50"/>
      <c r="J88" s="50"/>
      <c r="K88" s="51"/>
      <c r="L88" s="1"/>
      <c r="M88" s="1"/>
      <c r="O88" s="1"/>
      <c r="P88" s="1"/>
      <c r="Q88" s="1"/>
      <c r="R88" s="1"/>
    </row>
    <row r="89" spans="1:18" s="2" customFormat="1" ht="21" thickBot="1" x14ac:dyDescent="0.4">
      <c r="A89" s="1"/>
      <c r="B89" s="1"/>
      <c r="C89" s="74"/>
      <c r="D89" s="75"/>
      <c r="E89" s="76"/>
      <c r="F89" s="76"/>
      <c r="G89" s="76"/>
      <c r="H89" s="75"/>
      <c r="I89" s="75"/>
      <c r="J89" s="75"/>
      <c r="K89" s="77"/>
      <c r="L89" s="1"/>
      <c r="M89" s="1"/>
      <c r="O89" s="1"/>
      <c r="P89" s="1"/>
      <c r="Q89" s="1"/>
      <c r="R89" s="1"/>
    </row>
    <row r="90" spans="1:18" s="2" customFormat="1" ht="21" thickTop="1" x14ac:dyDescent="0.35">
      <c r="A90" s="1"/>
      <c r="B90" s="1"/>
      <c r="C90" s="7"/>
      <c r="D90" s="8"/>
      <c r="E90" s="31"/>
      <c r="F90" s="8"/>
      <c r="G90" s="31"/>
      <c r="H90" s="8"/>
      <c r="I90" s="8"/>
      <c r="J90" s="8"/>
      <c r="K90" s="42"/>
      <c r="L90" s="1"/>
      <c r="M90" s="1"/>
      <c r="O90" s="1"/>
      <c r="P90" s="1"/>
      <c r="Q90" s="1"/>
      <c r="R90" s="1"/>
    </row>
    <row r="91" spans="1:18" s="2" customFormat="1" ht="21" thickBot="1" x14ac:dyDescent="0.4">
      <c r="A91" s="1"/>
      <c r="B91" s="1"/>
      <c r="C91" s="74"/>
      <c r="D91" s="75"/>
      <c r="E91" s="75"/>
      <c r="F91" s="75"/>
      <c r="G91" s="75"/>
      <c r="H91" s="75"/>
      <c r="I91" s="75"/>
      <c r="J91" s="75"/>
      <c r="K91" s="77"/>
      <c r="L91" s="1"/>
      <c r="M91" s="1"/>
      <c r="O91" s="1"/>
      <c r="P91" s="1"/>
      <c r="Q91" s="1"/>
      <c r="R91" s="1"/>
    </row>
    <row r="92" spans="1:18" s="2" customFormat="1" ht="21" thickTop="1" x14ac:dyDescent="0.35">
      <c r="A92" s="1"/>
      <c r="B92" s="1"/>
      <c r="C92" s="8"/>
      <c r="D92" s="8"/>
      <c r="E92" s="8"/>
      <c r="F92" s="8"/>
      <c r="G92" s="8"/>
      <c r="H92" s="8"/>
      <c r="I92" s="8"/>
      <c r="J92" s="8"/>
      <c r="K92" s="8"/>
      <c r="L92" s="1"/>
      <c r="M92" s="1"/>
      <c r="O92" s="1"/>
      <c r="P92" s="1"/>
      <c r="Q92" s="1"/>
      <c r="R92" s="1"/>
    </row>
    <row r="93" spans="1:18" s="2" customFormat="1" x14ac:dyDescent="0.35">
      <c r="A93" s="1"/>
      <c r="B93" s="1"/>
      <c r="C93" s="8"/>
      <c r="D93" s="8"/>
      <c r="E93" s="152">
        <f>+E36-E81</f>
        <v>0</v>
      </c>
      <c r="F93" s="8"/>
      <c r="G93" s="152">
        <f>+G36-G81</f>
        <v>0</v>
      </c>
      <c r="H93" s="8"/>
      <c r="I93" s="78"/>
      <c r="J93" s="8"/>
      <c r="K93" s="8"/>
      <c r="L93" s="1"/>
      <c r="M93" s="1"/>
      <c r="O93" s="1"/>
      <c r="P93" s="1"/>
      <c r="Q93" s="1"/>
      <c r="R93" s="1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D512-F720-4648-ACFE-7103C97227EE}">
  <sheetPr>
    <pageSetUpPr fitToPage="1"/>
  </sheetPr>
  <dimension ref="A1:EA59"/>
  <sheetViews>
    <sheetView showGridLines="0" topLeftCell="C1" zoomScale="80" zoomScaleNormal="80" zoomScaleSheetLayoutView="90" workbookViewId="0">
      <selection activeCell="N18" sqref="N18"/>
    </sheetView>
  </sheetViews>
  <sheetFormatPr baseColWidth="10" defaultColWidth="10" defaultRowHeight="13.2" x14ac:dyDescent="0.25"/>
  <cols>
    <col min="1" max="1" width="11.33203125" style="79" hidden="1" customWidth="1"/>
    <col min="2" max="2" width="11.33203125" style="80" hidden="1" customWidth="1"/>
    <col min="3" max="3" width="7" style="80" customWidth="1"/>
    <col min="4" max="4" width="53.109375" style="149" customWidth="1"/>
    <col min="5" max="5" width="14.5546875" style="96" customWidth="1"/>
    <col min="6" max="6" width="1.5546875" style="96" customWidth="1"/>
    <col min="7" max="7" width="14.33203125" style="96" customWidth="1"/>
    <col min="8" max="8" width="1.5546875" style="96" customWidth="1"/>
    <col min="9" max="9" width="14.88671875" style="96" customWidth="1"/>
    <col min="10" max="10" width="1.5546875" style="96" customWidth="1"/>
    <col min="11" max="11" width="13.6640625" style="96" bestFit="1" customWidth="1"/>
    <col min="12" max="45" width="12.5546875" style="79" customWidth="1"/>
    <col min="46" max="70" width="10" style="79" customWidth="1"/>
    <col min="71" max="71" width="9.5546875" style="79" customWidth="1"/>
    <col min="72" max="72" width="0.33203125" style="79" hidden="1" customWidth="1"/>
    <col min="73" max="89" width="10" style="79" hidden="1" customWidth="1"/>
    <col min="90" max="90" width="1.109375" style="79" customWidth="1"/>
    <col min="91" max="98" width="10" style="79" hidden="1" customWidth="1"/>
    <col min="99" max="99" width="2.33203125" style="79" customWidth="1"/>
    <col min="100" max="107" width="10" style="79" hidden="1" customWidth="1"/>
    <col min="108" max="108" width="0.33203125" style="79" hidden="1" customWidth="1"/>
    <col min="109" max="123" width="10" style="79" hidden="1" customWidth="1"/>
    <col min="124" max="124" width="0.33203125" style="79" customWidth="1"/>
    <col min="125" max="131" width="10" style="79" hidden="1" customWidth="1"/>
    <col min="132" max="259" width="10" style="79"/>
    <col min="260" max="260" width="53.109375" style="79" customWidth="1"/>
    <col min="261" max="261" width="10.5546875" style="79" bestFit="1" customWidth="1"/>
    <col min="262" max="262" width="1.5546875" style="79" customWidth="1"/>
    <col min="263" max="263" width="9.88671875" style="79" bestFit="1" customWidth="1"/>
    <col min="264" max="264" width="1.5546875" style="79" customWidth="1"/>
    <col min="265" max="265" width="13.6640625" style="79" customWidth="1"/>
    <col min="266" max="266" width="1.5546875" style="79" customWidth="1"/>
    <col min="267" max="267" width="10.6640625" style="79" customWidth="1"/>
    <col min="268" max="301" width="12.5546875" style="79" customWidth="1"/>
    <col min="302" max="326" width="10" style="79" customWidth="1"/>
    <col min="327" max="327" width="9.5546875" style="79" customWidth="1"/>
    <col min="328" max="345" width="0" style="79" hidden="1" customWidth="1"/>
    <col min="346" max="346" width="1.109375" style="79" customWidth="1"/>
    <col min="347" max="354" width="0" style="79" hidden="1" customWidth="1"/>
    <col min="355" max="355" width="2.33203125" style="79" customWidth="1"/>
    <col min="356" max="379" width="0" style="79" hidden="1" customWidth="1"/>
    <col min="380" max="380" width="0.33203125" style="79" customWidth="1"/>
    <col min="381" max="387" width="0" style="79" hidden="1" customWidth="1"/>
    <col min="388" max="515" width="10" style="79"/>
    <col min="516" max="516" width="53.109375" style="79" customWidth="1"/>
    <col min="517" max="517" width="10.5546875" style="79" bestFit="1" customWidth="1"/>
    <col min="518" max="518" width="1.5546875" style="79" customWidth="1"/>
    <col min="519" max="519" width="9.88671875" style="79" bestFit="1" customWidth="1"/>
    <col min="520" max="520" width="1.5546875" style="79" customWidth="1"/>
    <col min="521" max="521" width="13.6640625" style="79" customWidth="1"/>
    <col min="522" max="522" width="1.5546875" style="79" customWidth="1"/>
    <col min="523" max="523" width="10.6640625" style="79" customWidth="1"/>
    <col min="524" max="557" width="12.5546875" style="79" customWidth="1"/>
    <col min="558" max="582" width="10" style="79" customWidth="1"/>
    <col min="583" max="583" width="9.5546875" style="79" customWidth="1"/>
    <col min="584" max="601" width="0" style="79" hidden="1" customWidth="1"/>
    <col min="602" max="602" width="1.109375" style="79" customWidth="1"/>
    <col min="603" max="610" width="0" style="79" hidden="1" customWidth="1"/>
    <col min="611" max="611" width="2.33203125" style="79" customWidth="1"/>
    <col min="612" max="635" width="0" style="79" hidden="1" customWidth="1"/>
    <col min="636" max="636" width="0.33203125" style="79" customWidth="1"/>
    <col min="637" max="643" width="0" style="79" hidden="1" customWidth="1"/>
    <col min="644" max="771" width="10" style="79"/>
    <col min="772" max="772" width="53.109375" style="79" customWidth="1"/>
    <col min="773" max="773" width="10.5546875" style="79" bestFit="1" customWidth="1"/>
    <col min="774" max="774" width="1.5546875" style="79" customWidth="1"/>
    <col min="775" max="775" width="9.88671875" style="79" bestFit="1" customWidth="1"/>
    <col min="776" max="776" width="1.5546875" style="79" customWidth="1"/>
    <col min="777" max="777" width="13.6640625" style="79" customWidth="1"/>
    <col min="778" max="778" width="1.5546875" style="79" customWidth="1"/>
    <col min="779" max="779" width="10.6640625" style="79" customWidth="1"/>
    <col min="780" max="813" width="12.5546875" style="79" customWidth="1"/>
    <col min="814" max="838" width="10" style="79" customWidth="1"/>
    <col min="839" max="839" width="9.5546875" style="79" customWidth="1"/>
    <col min="840" max="857" width="0" style="79" hidden="1" customWidth="1"/>
    <col min="858" max="858" width="1.109375" style="79" customWidth="1"/>
    <col min="859" max="866" width="0" style="79" hidden="1" customWidth="1"/>
    <col min="867" max="867" width="2.33203125" style="79" customWidth="1"/>
    <col min="868" max="891" width="0" style="79" hidden="1" customWidth="1"/>
    <col min="892" max="892" width="0.33203125" style="79" customWidth="1"/>
    <col min="893" max="899" width="0" style="79" hidden="1" customWidth="1"/>
    <col min="900" max="1027" width="10" style="79"/>
    <col min="1028" max="1028" width="53.109375" style="79" customWidth="1"/>
    <col min="1029" max="1029" width="10.5546875" style="79" bestFit="1" customWidth="1"/>
    <col min="1030" max="1030" width="1.5546875" style="79" customWidth="1"/>
    <col min="1031" max="1031" width="9.88671875" style="79" bestFit="1" customWidth="1"/>
    <col min="1032" max="1032" width="1.5546875" style="79" customWidth="1"/>
    <col min="1033" max="1033" width="13.6640625" style="79" customWidth="1"/>
    <col min="1034" max="1034" width="1.5546875" style="79" customWidth="1"/>
    <col min="1035" max="1035" width="10.6640625" style="79" customWidth="1"/>
    <col min="1036" max="1069" width="12.5546875" style="79" customWidth="1"/>
    <col min="1070" max="1094" width="10" style="79" customWidth="1"/>
    <col min="1095" max="1095" width="9.5546875" style="79" customWidth="1"/>
    <col min="1096" max="1113" width="0" style="79" hidden="1" customWidth="1"/>
    <col min="1114" max="1114" width="1.109375" style="79" customWidth="1"/>
    <col min="1115" max="1122" width="0" style="79" hidden="1" customWidth="1"/>
    <col min="1123" max="1123" width="2.33203125" style="79" customWidth="1"/>
    <col min="1124" max="1147" width="0" style="79" hidden="1" customWidth="1"/>
    <col min="1148" max="1148" width="0.33203125" style="79" customWidth="1"/>
    <col min="1149" max="1155" width="0" style="79" hidden="1" customWidth="1"/>
    <col min="1156" max="1283" width="10" style="79"/>
    <col min="1284" max="1284" width="53.109375" style="79" customWidth="1"/>
    <col min="1285" max="1285" width="10.5546875" style="79" bestFit="1" customWidth="1"/>
    <col min="1286" max="1286" width="1.5546875" style="79" customWidth="1"/>
    <col min="1287" max="1287" width="9.88671875" style="79" bestFit="1" customWidth="1"/>
    <col min="1288" max="1288" width="1.5546875" style="79" customWidth="1"/>
    <col min="1289" max="1289" width="13.6640625" style="79" customWidth="1"/>
    <col min="1290" max="1290" width="1.5546875" style="79" customWidth="1"/>
    <col min="1291" max="1291" width="10.6640625" style="79" customWidth="1"/>
    <col min="1292" max="1325" width="12.5546875" style="79" customWidth="1"/>
    <col min="1326" max="1350" width="10" style="79" customWidth="1"/>
    <col min="1351" max="1351" width="9.5546875" style="79" customWidth="1"/>
    <col min="1352" max="1369" width="0" style="79" hidden="1" customWidth="1"/>
    <col min="1370" max="1370" width="1.109375" style="79" customWidth="1"/>
    <col min="1371" max="1378" width="0" style="79" hidden="1" customWidth="1"/>
    <col min="1379" max="1379" width="2.33203125" style="79" customWidth="1"/>
    <col min="1380" max="1403" width="0" style="79" hidden="1" customWidth="1"/>
    <col min="1404" max="1404" width="0.33203125" style="79" customWidth="1"/>
    <col min="1405" max="1411" width="0" style="79" hidden="1" customWidth="1"/>
    <col min="1412" max="1539" width="10" style="79"/>
    <col min="1540" max="1540" width="53.109375" style="79" customWidth="1"/>
    <col min="1541" max="1541" width="10.5546875" style="79" bestFit="1" customWidth="1"/>
    <col min="1542" max="1542" width="1.5546875" style="79" customWidth="1"/>
    <col min="1543" max="1543" width="9.88671875" style="79" bestFit="1" customWidth="1"/>
    <col min="1544" max="1544" width="1.5546875" style="79" customWidth="1"/>
    <col min="1545" max="1545" width="13.6640625" style="79" customWidth="1"/>
    <col min="1546" max="1546" width="1.5546875" style="79" customWidth="1"/>
    <col min="1547" max="1547" width="10.6640625" style="79" customWidth="1"/>
    <col min="1548" max="1581" width="12.5546875" style="79" customWidth="1"/>
    <col min="1582" max="1606" width="10" style="79" customWidth="1"/>
    <col min="1607" max="1607" width="9.5546875" style="79" customWidth="1"/>
    <col min="1608" max="1625" width="0" style="79" hidden="1" customWidth="1"/>
    <col min="1626" max="1626" width="1.109375" style="79" customWidth="1"/>
    <col min="1627" max="1634" width="0" style="79" hidden="1" customWidth="1"/>
    <col min="1635" max="1635" width="2.33203125" style="79" customWidth="1"/>
    <col min="1636" max="1659" width="0" style="79" hidden="1" customWidth="1"/>
    <col min="1660" max="1660" width="0.33203125" style="79" customWidth="1"/>
    <col min="1661" max="1667" width="0" style="79" hidden="1" customWidth="1"/>
    <col min="1668" max="1795" width="10" style="79"/>
    <col min="1796" max="1796" width="53.109375" style="79" customWidth="1"/>
    <col min="1797" max="1797" width="10.5546875" style="79" bestFit="1" customWidth="1"/>
    <col min="1798" max="1798" width="1.5546875" style="79" customWidth="1"/>
    <col min="1799" max="1799" width="9.88671875" style="79" bestFit="1" customWidth="1"/>
    <col min="1800" max="1800" width="1.5546875" style="79" customWidth="1"/>
    <col min="1801" max="1801" width="13.6640625" style="79" customWidth="1"/>
    <col min="1802" max="1802" width="1.5546875" style="79" customWidth="1"/>
    <col min="1803" max="1803" width="10.6640625" style="79" customWidth="1"/>
    <col min="1804" max="1837" width="12.5546875" style="79" customWidth="1"/>
    <col min="1838" max="1862" width="10" style="79" customWidth="1"/>
    <col min="1863" max="1863" width="9.5546875" style="79" customWidth="1"/>
    <col min="1864" max="1881" width="0" style="79" hidden="1" customWidth="1"/>
    <col min="1882" max="1882" width="1.109375" style="79" customWidth="1"/>
    <col min="1883" max="1890" width="0" style="79" hidden="1" customWidth="1"/>
    <col min="1891" max="1891" width="2.33203125" style="79" customWidth="1"/>
    <col min="1892" max="1915" width="0" style="79" hidden="1" customWidth="1"/>
    <col min="1916" max="1916" width="0.33203125" style="79" customWidth="1"/>
    <col min="1917" max="1923" width="0" style="79" hidden="1" customWidth="1"/>
    <col min="1924" max="2051" width="10" style="79"/>
    <col min="2052" max="2052" width="53.109375" style="79" customWidth="1"/>
    <col min="2053" max="2053" width="10.5546875" style="79" bestFit="1" customWidth="1"/>
    <col min="2054" max="2054" width="1.5546875" style="79" customWidth="1"/>
    <col min="2055" max="2055" width="9.88671875" style="79" bestFit="1" customWidth="1"/>
    <col min="2056" max="2056" width="1.5546875" style="79" customWidth="1"/>
    <col min="2057" max="2057" width="13.6640625" style="79" customWidth="1"/>
    <col min="2058" max="2058" width="1.5546875" style="79" customWidth="1"/>
    <col min="2059" max="2059" width="10.6640625" style="79" customWidth="1"/>
    <col min="2060" max="2093" width="12.5546875" style="79" customWidth="1"/>
    <col min="2094" max="2118" width="10" style="79" customWidth="1"/>
    <col min="2119" max="2119" width="9.5546875" style="79" customWidth="1"/>
    <col min="2120" max="2137" width="0" style="79" hidden="1" customWidth="1"/>
    <col min="2138" max="2138" width="1.109375" style="79" customWidth="1"/>
    <col min="2139" max="2146" width="0" style="79" hidden="1" customWidth="1"/>
    <col min="2147" max="2147" width="2.33203125" style="79" customWidth="1"/>
    <col min="2148" max="2171" width="0" style="79" hidden="1" customWidth="1"/>
    <col min="2172" max="2172" width="0.33203125" style="79" customWidth="1"/>
    <col min="2173" max="2179" width="0" style="79" hidden="1" customWidth="1"/>
    <col min="2180" max="2307" width="10" style="79"/>
    <col min="2308" max="2308" width="53.109375" style="79" customWidth="1"/>
    <col min="2309" max="2309" width="10.5546875" style="79" bestFit="1" customWidth="1"/>
    <col min="2310" max="2310" width="1.5546875" style="79" customWidth="1"/>
    <col min="2311" max="2311" width="9.88671875" style="79" bestFit="1" customWidth="1"/>
    <col min="2312" max="2312" width="1.5546875" style="79" customWidth="1"/>
    <col min="2313" max="2313" width="13.6640625" style="79" customWidth="1"/>
    <col min="2314" max="2314" width="1.5546875" style="79" customWidth="1"/>
    <col min="2315" max="2315" width="10.6640625" style="79" customWidth="1"/>
    <col min="2316" max="2349" width="12.5546875" style="79" customWidth="1"/>
    <col min="2350" max="2374" width="10" style="79" customWidth="1"/>
    <col min="2375" max="2375" width="9.5546875" style="79" customWidth="1"/>
    <col min="2376" max="2393" width="0" style="79" hidden="1" customWidth="1"/>
    <col min="2394" max="2394" width="1.109375" style="79" customWidth="1"/>
    <col min="2395" max="2402" width="0" style="79" hidden="1" customWidth="1"/>
    <col min="2403" max="2403" width="2.33203125" style="79" customWidth="1"/>
    <col min="2404" max="2427" width="0" style="79" hidden="1" customWidth="1"/>
    <col min="2428" max="2428" width="0.33203125" style="79" customWidth="1"/>
    <col min="2429" max="2435" width="0" style="79" hidden="1" customWidth="1"/>
    <col min="2436" max="2563" width="10" style="79"/>
    <col min="2564" max="2564" width="53.109375" style="79" customWidth="1"/>
    <col min="2565" max="2565" width="10.5546875" style="79" bestFit="1" customWidth="1"/>
    <col min="2566" max="2566" width="1.5546875" style="79" customWidth="1"/>
    <col min="2567" max="2567" width="9.88671875" style="79" bestFit="1" customWidth="1"/>
    <col min="2568" max="2568" width="1.5546875" style="79" customWidth="1"/>
    <col min="2569" max="2569" width="13.6640625" style="79" customWidth="1"/>
    <col min="2570" max="2570" width="1.5546875" style="79" customWidth="1"/>
    <col min="2571" max="2571" width="10.6640625" style="79" customWidth="1"/>
    <col min="2572" max="2605" width="12.5546875" style="79" customWidth="1"/>
    <col min="2606" max="2630" width="10" style="79" customWidth="1"/>
    <col min="2631" max="2631" width="9.5546875" style="79" customWidth="1"/>
    <col min="2632" max="2649" width="0" style="79" hidden="1" customWidth="1"/>
    <col min="2650" max="2650" width="1.109375" style="79" customWidth="1"/>
    <col min="2651" max="2658" width="0" style="79" hidden="1" customWidth="1"/>
    <col min="2659" max="2659" width="2.33203125" style="79" customWidth="1"/>
    <col min="2660" max="2683" width="0" style="79" hidden="1" customWidth="1"/>
    <col min="2684" max="2684" width="0.33203125" style="79" customWidth="1"/>
    <col min="2685" max="2691" width="0" style="79" hidden="1" customWidth="1"/>
    <col min="2692" max="2819" width="10" style="79"/>
    <col min="2820" max="2820" width="53.109375" style="79" customWidth="1"/>
    <col min="2821" max="2821" width="10.5546875" style="79" bestFit="1" customWidth="1"/>
    <col min="2822" max="2822" width="1.5546875" style="79" customWidth="1"/>
    <col min="2823" max="2823" width="9.88671875" style="79" bestFit="1" customWidth="1"/>
    <col min="2824" max="2824" width="1.5546875" style="79" customWidth="1"/>
    <col min="2825" max="2825" width="13.6640625" style="79" customWidth="1"/>
    <col min="2826" max="2826" width="1.5546875" style="79" customWidth="1"/>
    <col min="2827" max="2827" width="10.6640625" style="79" customWidth="1"/>
    <col min="2828" max="2861" width="12.5546875" style="79" customWidth="1"/>
    <col min="2862" max="2886" width="10" style="79" customWidth="1"/>
    <col min="2887" max="2887" width="9.5546875" style="79" customWidth="1"/>
    <col min="2888" max="2905" width="0" style="79" hidden="1" customWidth="1"/>
    <col min="2906" max="2906" width="1.109375" style="79" customWidth="1"/>
    <col min="2907" max="2914" width="0" style="79" hidden="1" customWidth="1"/>
    <col min="2915" max="2915" width="2.33203125" style="79" customWidth="1"/>
    <col min="2916" max="2939" width="0" style="79" hidden="1" customWidth="1"/>
    <col min="2940" max="2940" width="0.33203125" style="79" customWidth="1"/>
    <col min="2941" max="2947" width="0" style="79" hidden="1" customWidth="1"/>
    <col min="2948" max="3075" width="10" style="79"/>
    <col min="3076" max="3076" width="53.109375" style="79" customWidth="1"/>
    <col min="3077" max="3077" width="10.5546875" style="79" bestFit="1" customWidth="1"/>
    <col min="3078" max="3078" width="1.5546875" style="79" customWidth="1"/>
    <col min="3079" max="3079" width="9.88671875" style="79" bestFit="1" customWidth="1"/>
    <col min="3080" max="3080" width="1.5546875" style="79" customWidth="1"/>
    <col min="3081" max="3081" width="13.6640625" style="79" customWidth="1"/>
    <col min="3082" max="3082" width="1.5546875" style="79" customWidth="1"/>
    <col min="3083" max="3083" width="10.6640625" style="79" customWidth="1"/>
    <col min="3084" max="3117" width="12.5546875" style="79" customWidth="1"/>
    <col min="3118" max="3142" width="10" style="79" customWidth="1"/>
    <col min="3143" max="3143" width="9.5546875" style="79" customWidth="1"/>
    <col min="3144" max="3161" width="0" style="79" hidden="1" customWidth="1"/>
    <col min="3162" max="3162" width="1.109375" style="79" customWidth="1"/>
    <col min="3163" max="3170" width="0" style="79" hidden="1" customWidth="1"/>
    <col min="3171" max="3171" width="2.33203125" style="79" customWidth="1"/>
    <col min="3172" max="3195" width="0" style="79" hidden="1" customWidth="1"/>
    <col min="3196" max="3196" width="0.33203125" style="79" customWidth="1"/>
    <col min="3197" max="3203" width="0" style="79" hidden="1" customWidth="1"/>
    <col min="3204" max="3331" width="10" style="79"/>
    <col min="3332" max="3332" width="53.109375" style="79" customWidth="1"/>
    <col min="3333" max="3333" width="10.5546875" style="79" bestFit="1" customWidth="1"/>
    <col min="3334" max="3334" width="1.5546875" style="79" customWidth="1"/>
    <col min="3335" max="3335" width="9.88671875" style="79" bestFit="1" customWidth="1"/>
    <col min="3336" max="3336" width="1.5546875" style="79" customWidth="1"/>
    <col min="3337" max="3337" width="13.6640625" style="79" customWidth="1"/>
    <col min="3338" max="3338" width="1.5546875" style="79" customWidth="1"/>
    <col min="3339" max="3339" width="10.6640625" style="79" customWidth="1"/>
    <col min="3340" max="3373" width="12.5546875" style="79" customWidth="1"/>
    <col min="3374" max="3398" width="10" style="79" customWidth="1"/>
    <col min="3399" max="3399" width="9.5546875" style="79" customWidth="1"/>
    <col min="3400" max="3417" width="0" style="79" hidden="1" customWidth="1"/>
    <col min="3418" max="3418" width="1.109375" style="79" customWidth="1"/>
    <col min="3419" max="3426" width="0" style="79" hidden="1" customWidth="1"/>
    <col min="3427" max="3427" width="2.33203125" style="79" customWidth="1"/>
    <col min="3428" max="3451" width="0" style="79" hidden="1" customWidth="1"/>
    <col min="3452" max="3452" width="0.33203125" style="79" customWidth="1"/>
    <col min="3453" max="3459" width="0" style="79" hidden="1" customWidth="1"/>
    <col min="3460" max="3587" width="10" style="79"/>
    <col min="3588" max="3588" width="53.109375" style="79" customWidth="1"/>
    <col min="3589" max="3589" width="10.5546875" style="79" bestFit="1" customWidth="1"/>
    <col min="3590" max="3590" width="1.5546875" style="79" customWidth="1"/>
    <col min="3591" max="3591" width="9.88671875" style="79" bestFit="1" customWidth="1"/>
    <col min="3592" max="3592" width="1.5546875" style="79" customWidth="1"/>
    <col min="3593" max="3593" width="13.6640625" style="79" customWidth="1"/>
    <col min="3594" max="3594" width="1.5546875" style="79" customWidth="1"/>
    <col min="3595" max="3595" width="10.6640625" style="79" customWidth="1"/>
    <col min="3596" max="3629" width="12.5546875" style="79" customWidth="1"/>
    <col min="3630" max="3654" width="10" style="79" customWidth="1"/>
    <col min="3655" max="3655" width="9.5546875" style="79" customWidth="1"/>
    <col min="3656" max="3673" width="0" style="79" hidden="1" customWidth="1"/>
    <col min="3674" max="3674" width="1.109375" style="79" customWidth="1"/>
    <col min="3675" max="3682" width="0" style="79" hidden="1" customWidth="1"/>
    <col min="3683" max="3683" width="2.33203125" style="79" customWidth="1"/>
    <col min="3684" max="3707" width="0" style="79" hidden="1" customWidth="1"/>
    <col min="3708" max="3708" width="0.33203125" style="79" customWidth="1"/>
    <col min="3709" max="3715" width="0" style="79" hidden="1" customWidth="1"/>
    <col min="3716" max="3843" width="10" style="79"/>
    <col min="3844" max="3844" width="53.109375" style="79" customWidth="1"/>
    <col min="3845" max="3845" width="10.5546875" style="79" bestFit="1" customWidth="1"/>
    <col min="3846" max="3846" width="1.5546875" style="79" customWidth="1"/>
    <col min="3847" max="3847" width="9.88671875" style="79" bestFit="1" customWidth="1"/>
    <col min="3848" max="3848" width="1.5546875" style="79" customWidth="1"/>
    <col min="3849" max="3849" width="13.6640625" style="79" customWidth="1"/>
    <col min="3850" max="3850" width="1.5546875" style="79" customWidth="1"/>
    <col min="3851" max="3851" width="10.6640625" style="79" customWidth="1"/>
    <col min="3852" max="3885" width="12.5546875" style="79" customWidth="1"/>
    <col min="3886" max="3910" width="10" style="79" customWidth="1"/>
    <col min="3911" max="3911" width="9.5546875" style="79" customWidth="1"/>
    <col min="3912" max="3929" width="0" style="79" hidden="1" customWidth="1"/>
    <col min="3930" max="3930" width="1.109375" style="79" customWidth="1"/>
    <col min="3931" max="3938" width="0" style="79" hidden="1" customWidth="1"/>
    <col min="3939" max="3939" width="2.33203125" style="79" customWidth="1"/>
    <col min="3940" max="3963" width="0" style="79" hidden="1" customWidth="1"/>
    <col min="3964" max="3964" width="0.33203125" style="79" customWidth="1"/>
    <col min="3965" max="3971" width="0" style="79" hidden="1" customWidth="1"/>
    <col min="3972" max="4099" width="10" style="79"/>
    <col min="4100" max="4100" width="53.109375" style="79" customWidth="1"/>
    <col min="4101" max="4101" width="10.5546875" style="79" bestFit="1" customWidth="1"/>
    <col min="4102" max="4102" width="1.5546875" style="79" customWidth="1"/>
    <col min="4103" max="4103" width="9.88671875" style="79" bestFit="1" customWidth="1"/>
    <col min="4104" max="4104" width="1.5546875" style="79" customWidth="1"/>
    <col min="4105" max="4105" width="13.6640625" style="79" customWidth="1"/>
    <col min="4106" max="4106" width="1.5546875" style="79" customWidth="1"/>
    <col min="4107" max="4107" width="10.6640625" style="79" customWidth="1"/>
    <col min="4108" max="4141" width="12.5546875" style="79" customWidth="1"/>
    <col min="4142" max="4166" width="10" style="79" customWidth="1"/>
    <col min="4167" max="4167" width="9.5546875" style="79" customWidth="1"/>
    <col min="4168" max="4185" width="0" style="79" hidden="1" customWidth="1"/>
    <col min="4186" max="4186" width="1.109375" style="79" customWidth="1"/>
    <col min="4187" max="4194" width="0" style="79" hidden="1" customWidth="1"/>
    <col min="4195" max="4195" width="2.33203125" style="79" customWidth="1"/>
    <col min="4196" max="4219" width="0" style="79" hidden="1" customWidth="1"/>
    <col min="4220" max="4220" width="0.33203125" style="79" customWidth="1"/>
    <col min="4221" max="4227" width="0" style="79" hidden="1" customWidth="1"/>
    <col min="4228" max="4355" width="10" style="79"/>
    <col min="4356" max="4356" width="53.109375" style="79" customWidth="1"/>
    <col min="4357" max="4357" width="10.5546875" style="79" bestFit="1" customWidth="1"/>
    <col min="4358" max="4358" width="1.5546875" style="79" customWidth="1"/>
    <col min="4359" max="4359" width="9.88671875" style="79" bestFit="1" customWidth="1"/>
    <col min="4360" max="4360" width="1.5546875" style="79" customWidth="1"/>
    <col min="4361" max="4361" width="13.6640625" style="79" customWidth="1"/>
    <col min="4362" max="4362" width="1.5546875" style="79" customWidth="1"/>
    <col min="4363" max="4363" width="10.6640625" style="79" customWidth="1"/>
    <col min="4364" max="4397" width="12.5546875" style="79" customWidth="1"/>
    <col min="4398" max="4422" width="10" style="79" customWidth="1"/>
    <col min="4423" max="4423" width="9.5546875" style="79" customWidth="1"/>
    <col min="4424" max="4441" width="0" style="79" hidden="1" customWidth="1"/>
    <col min="4442" max="4442" width="1.109375" style="79" customWidth="1"/>
    <col min="4443" max="4450" width="0" style="79" hidden="1" customWidth="1"/>
    <col min="4451" max="4451" width="2.33203125" style="79" customWidth="1"/>
    <col min="4452" max="4475" width="0" style="79" hidden="1" customWidth="1"/>
    <col min="4476" max="4476" width="0.33203125" style="79" customWidth="1"/>
    <col min="4477" max="4483" width="0" style="79" hidden="1" customWidth="1"/>
    <col min="4484" max="4611" width="10" style="79"/>
    <col min="4612" max="4612" width="53.109375" style="79" customWidth="1"/>
    <col min="4613" max="4613" width="10.5546875" style="79" bestFit="1" customWidth="1"/>
    <col min="4614" max="4614" width="1.5546875" style="79" customWidth="1"/>
    <col min="4615" max="4615" width="9.88671875" style="79" bestFit="1" customWidth="1"/>
    <col min="4616" max="4616" width="1.5546875" style="79" customWidth="1"/>
    <col min="4617" max="4617" width="13.6640625" style="79" customWidth="1"/>
    <col min="4618" max="4618" width="1.5546875" style="79" customWidth="1"/>
    <col min="4619" max="4619" width="10.6640625" style="79" customWidth="1"/>
    <col min="4620" max="4653" width="12.5546875" style="79" customWidth="1"/>
    <col min="4654" max="4678" width="10" style="79" customWidth="1"/>
    <col min="4679" max="4679" width="9.5546875" style="79" customWidth="1"/>
    <col min="4680" max="4697" width="0" style="79" hidden="1" customWidth="1"/>
    <col min="4698" max="4698" width="1.109375" style="79" customWidth="1"/>
    <col min="4699" max="4706" width="0" style="79" hidden="1" customWidth="1"/>
    <col min="4707" max="4707" width="2.33203125" style="79" customWidth="1"/>
    <col min="4708" max="4731" width="0" style="79" hidden="1" customWidth="1"/>
    <col min="4732" max="4732" width="0.33203125" style="79" customWidth="1"/>
    <col min="4733" max="4739" width="0" style="79" hidden="1" customWidth="1"/>
    <col min="4740" max="4867" width="10" style="79"/>
    <col min="4868" max="4868" width="53.109375" style="79" customWidth="1"/>
    <col min="4869" max="4869" width="10.5546875" style="79" bestFit="1" customWidth="1"/>
    <col min="4870" max="4870" width="1.5546875" style="79" customWidth="1"/>
    <col min="4871" max="4871" width="9.88671875" style="79" bestFit="1" customWidth="1"/>
    <col min="4872" max="4872" width="1.5546875" style="79" customWidth="1"/>
    <col min="4873" max="4873" width="13.6640625" style="79" customWidth="1"/>
    <col min="4874" max="4874" width="1.5546875" style="79" customWidth="1"/>
    <col min="4875" max="4875" width="10.6640625" style="79" customWidth="1"/>
    <col min="4876" max="4909" width="12.5546875" style="79" customWidth="1"/>
    <col min="4910" max="4934" width="10" style="79" customWidth="1"/>
    <col min="4935" max="4935" width="9.5546875" style="79" customWidth="1"/>
    <col min="4936" max="4953" width="0" style="79" hidden="1" customWidth="1"/>
    <col min="4954" max="4954" width="1.109375" style="79" customWidth="1"/>
    <col min="4955" max="4962" width="0" style="79" hidden="1" customWidth="1"/>
    <col min="4963" max="4963" width="2.33203125" style="79" customWidth="1"/>
    <col min="4964" max="4987" width="0" style="79" hidden="1" customWidth="1"/>
    <col min="4988" max="4988" width="0.33203125" style="79" customWidth="1"/>
    <col min="4989" max="4995" width="0" style="79" hidden="1" customWidth="1"/>
    <col min="4996" max="5123" width="10" style="79"/>
    <col min="5124" max="5124" width="53.109375" style="79" customWidth="1"/>
    <col min="5125" max="5125" width="10.5546875" style="79" bestFit="1" customWidth="1"/>
    <col min="5126" max="5126" width="1.5546875" style="79" customWidth="1"/>
    <col min="5127" max="5127" width="9.88671875" style="79" bestFit="1" customWidth="1"/>
    <col min="5128" max="5128" width="1.5546875" style="79" customWidth="1"/>
    <col min="5129" max="5129" width="13.6640625" style="79" customWidth="1"/>
    <col min="5130" max="5130" width="1.5546875" style="79" customWidth="1"/>
    <col min="5131" max="5131" width="10.6640625" style="79" customWidth="1"/>
    <col min="5132" max="5165" width="12.5546875" style="79" customWidth="1"/>
    <col min="5166" max="5190" width="10" style="79" customWidth="1"/>
    <col min="5191" max="5191" width="9.5546875" style="79" customWidth="1"/>
    <col min="5192" max="5209" width="0" style="79" hidden="1" customWidth="1"/>
    <col min="5210" max="5210" width="1.109375" style="79" customWidth="1"/>
    <col min="5211" max="5218" width="0" style="79" hidden="1" customWidth="1"/>
    <col min="5219" max="5219" width="2.33203125" style="79" customWidth="1"/>
    <col min="5220" max="5243" width="0" style="79" hidden="1" customWidth="1"/>
    <col min="5244" max="5244" width="0.33203125" style="79" customWidth="1"/>
    <col min="5245" max="5251" width="0" style="79" hidden="1" customWidth="1"/>
    <col min="5252" max="5379" width="10" style="79"/>
    <col min="5380" max="5380" width="53.109375" style="79" customWidth="1"/>
    <col min="5381" max="5381" width="10.5546875" style="79" bestFit="1" customWidth="1"/>
    <col min="5382" max="5382" width="1.5546875" style="79" customWidth="1"/>
    <col min="5383" max="5383" width="9.88671875" style="79" bestFit="1" customWidth="1"/>
    <col min="5384" max="5384" width="1.5546875" style="79" customWidth="1"/>
    <col min="5385" max="5385" width="13.6640625" style="79" customWidth="1"/>
    <col min="5386" max="5386" width="1.5546875" style="79" customWidth="1"/>
    <col min="5387" max="5387" width="10.6640625" style="79" customWidth="1"/>
    <col min="5388" max="5421" width="12.5546875" style="79" customWidth="1"/>
    <col min="5422" max="5446" width="10" style="79" customWidth="1"/>
    <col min="5447" max="5447" width="9.5546875" style="79" customWidth="1"/>
    <col min="5448" max="5465" width="0" style="79" hidden="1" customWidth="1"/>
    <col min="5466" max="5466" width="1.109375" style="79" customWidth="1"/>
    <col min="5467" max="5474" width="0" style="79" hidden="1" customWidth="1"/>
    <col min="5475" max="5475" width="2.33203125" style="79" customWidth="1"/>
    <col min="5476" max="5499" width="0" style="79" hidden="1" customWidth="1"/>
    <col min="5500" max="5500" width="0.33203125" style="79" customWidth="1"/>
    <col min="5501" max="5507" width="0" style="79" hidden="1" customWidth="1"/>
    <col min="5508" max="5635" width="10" style="79"/>
    <col min="5636" max="5636" width="53.109375" style="79" customWidth="1"/>
    <col min="5637" max="5637" width="10.5546875" style="79" bestFit="1" customWidth="1"/>
    <col min="5638" max="5638" width="1.5546875" style="79" customWidth="1"/>
    <col min="5639" max="5639" width="9.88671875" style="79" bestFit="1" customWidth="1"/>
    <col min="5640" max="5640" width="1.5546875" style="79" customWidth="1"/>
    <col min="5641" max="5641" width="13.6640625" style="79" customWidth="1"/>
    <col min="5642" max="5642" width="1.5546875" style="79" customWidth="1"/>
    <col min="5643" max="5643" width="10.6640625" style="79" customWidth="1"/>
    <col min="5644" max="5677" width="12.5546875" style="79" customWidth="1"/>
    <col min="5678" max="5702" width="10" style="79" customWidth="1"/>
    <col min="5703" max="5703" width="9.5546875" style="79" customWidth="1"/>
    <col min="5704" max="5721" width="0" style="79" hidden="1" customWidth="1"/>
    <col min="5722" max="5722" width="1.109375" style="79" customWidth="1"/>
    <col min="5723" max="5730" width="0" style="79" hidden="1" customWidth="1"/>
    <col min="5731" max="5731" width="2.33203125" style="79" customWidth="1"/>
    <col min="5732" max="5755" width="0" style="79" hidden="1" customWidth="1"/>
    <col min="5756" max="5756" width="0.33203125" style="79" customWidth="1"/>
    <col min="5757" max="5763" width="0" style="79" hidden="1" customWidth="1"/>
    <col min="5764" max="5891" width="10" style="79"/>
    <col min="5892" max="5892" width="53.109375" style="79" customWidth="1"/>
    <col min="5893" max="5893" width="10.5546875" style="79" bestFit="1" customWidth="1"/>
    <col min="5894" max="5894" width="1.5546875" style="79" customWidth="1"/>
    <col min="5895" max="5895" width="9.88671875" style="79" bestFit="1" customWidth="1"/>
    <col min="5896" max="5896" width="1.5546875" style="79" customWidth="1"/>
    <col min="5897" max="5897" width="13.6640625" style="79" customWidth="1"/>
    <col min="5898" max="5898" width="1.5546875" style="79" customWidth="1"/>
    <col min="5899" max="5899" width="10.6640625" style="79" customWidth="1"/>
    <col min="5900" max="5933" width="12.5546875" style="79" customWidth="1"/>
    <col min="5934" max="5958" width="10" style="79" customWidth="1"/>
    <col min="5959" max="5959" width="9.5546875" style="79" customWidth="1"/>
    <col min="5960" max="5977" width="0" style="79" hidden="1" customWidth="1"/>
    <col min="5978" max="5978" width="1.109375" style="79" customWidth="1"/>
    <col min="5979" max="5986" width="0" style="79" hidden="1" customWidth="1"/>
    <col min="5987" max="5987" width="2.33203125" style="79" customWidth="1"/>
    <col min="5988" max="6011" width="0" style="79" hidden="1" customWidth="1"/>
    <col min="6012" max="6012" width="0.33203125" style="79" customWidth="1"/>
    <col min="6013" max="6019" width="0" style="79" hidden="1" customWidth="1"/>
    <col min="6020" max="6147" width="10" style="79"/>
    <col min="6148" max="6148" width="53.109375" style="79" customWidth="1"/>
    <col min="6149" max="6149" width="10.5546875" style="79" bestFit="1" customWidth="1"/>
    <col min="6150" max="6150" width="1.5546875" style="79" customWidth="1"/>
    <col min="6151" max="6151" width="9.88671875" style="79" bestFit="1" customWidth="1"/>
    <col min="6152" max="6152" width="1.5546875" style="79" customWidth="1"/>
    <col min="6153" max="6153" width="13.6640625" style="79" customWidth="1"/>
    <col min="6154" max="6154" width="1.5546875" style="79" customWidth="1"/>
    <col min="6155" max="6155" width="10.6640625" style="79" customWidth="1"/>
    <col min="6156" max="6189" width="12.5546875" style="79" customWidth="1"/>
    <col min="6190" max="6214" width="10" style="79" customWidth="1"/>
    <col min="6215" max="6215" width="9.5546875" style="79" customWidth="1"/>
    <col min="6216" max="6233" width="0" style="79" hidden="1" customWidth="1"/>
    <col min="6234" max="6234" width="1.109375" style="79" customWidth="1"/>
    <col min="6235" max="6242" width="0" style="79" hidden="1" customWidth="1"/>
    <col min="6243" max="6243" width="2.33203125" style="79" customWidth="1"/>
    <col min="6244" max="6267" width="0" style="79" hidden="1" customWidth="1"/>
    <col min="6268" max="6268" width="0.33203125" style="79" customWidth="1"/>
    <col min="6269" max="6275" width="0" style="79" hidden="1" customWidth="1"/>
    <col min="6276" max="6403" width="10" style="79"/>
    <col min="6404" max="6404" width="53.109375" style="79" customWidth="1"/>
    <col min="6405" max="6405" width="10.5546875" style="79" bestFit="1" customWidth="1"/>
    <col min="6406" max="6406" width="1.5546875" style="79" customWidth="1"/>
    <col min="6407" max="6407" width="9.88671875" style="79" bestFit="1" customWidth="1"/>
    <col min="6408" max="6408" width="1.5546875" style="79" customWidth="1"/>
    <col min="6409" max="6409" width="13.6640625" style="79" customWidth="1"/>
    <col min="6410" max="6410" width="1.5546875" style="79" customWidth="1"/>
    <col min="6411" max="6411" width="10.6640625" style="79" customWidth="1"/>
    <col min="6412" max="6445" width="12.5546875" style="79" customWidth="1"/>
    <col min="6446" max="6470" width="10" style="79" customWidth="1"/>
    <col min="6471" max="6471" width="9.5546875" style="79" customWidth="1"/>
    <col min="6472" max="6489" width="0" style="79" hidden="1" customWidth="1"/>
    <col min="6490" max="6490" width="1.109375" style="79" customWidth="1"/>
    <col min="6491" max="6498" width="0" style="79" hidden="1" customWidth="1"/>
    <col min="6499" max="6499" width="2.33203125" style="79" customWidth="1"/>
    <col min="6500" max="6523" width="0" style="79" hidden="1" customWidth="1"/>
    <col min="6524" max="6524" width="0.33203125" style="79" customWidth="1"/>
    <col min="6525" max="6531" width="0" style="79" hidden="1" customWidth="1"/>
    <col min="6532" max="6659" width="10" style="79"/>
    <col min="6660" max="6660" width="53.109375" style="79" customWidth="1"/>
    <col min="6661" max="6661" width="10.5546875" style="79" bestFit="1" customWidth="1"/>
    <col min="6662" max="6662" width="1.5546875" style="79" customWidth="1"/>
    <col min="6663" max="6663" width="9.88671875" style="79" bestFit="1" customWidth="1"/>
    <col min="6664" max="6664" width="1.5546875" style="79" customWidth="1"/>
    <col min="6665" max="6665" width="13.6640625" style="79" customWidth="1"/>
    <col min="6666" max="6666" width="1.5546875" style="79" customWidth="1"/>
    <col min="6667" max="6667" width="10.6640625" style="79" customWidth="1"/>
    <col min="6668" max="6701" width="12.5546875" style="79" customWidth="1"/>
    <col min="6702" max="6726" width="10" style="79" customWidth="1"/>
    <col min="6727" max="6727" width="9.5546875" style="79" customWidth="1"/>
    <col min="6728" max="6745" width="0" style="79" hidden="1" customWidth="1"/>
    <col min="6746" max="6746" width="1.109375" style="79" customWidth="1"/>
    <col min="6747" max="6754" width="0" style="79" hidden="1" customWidth="1"/>
    <col min="6755" max="6755" width="2.33203125" style="79" customWidth="1"/>
    <col min="6756" max="6779" width="0" style="79" hidden="1" customWidth="1"/>
    <col min="6780" max="6780" width="0.33203125" style="79" customWidth="1"/>
    <col min="6781" max="6787" width="0" style="79" hidden="1" customWidth="1"/>
    <col min="6788" max="6915" width="10" style="79"/>
    <col min="6916" max="6916" width="53.109375" style="79" customWidth="1"/>
    <col min="6917" max="6917" width="10.5546875" style="79" bestFit="1" customWidth="1"/>
    <col min="6918" max="6918" width="1.5546875" style="79" customWidth="1"/>
    <col min="6919" max="6919" width="9.88671875" style="79" bestFit="1" customWidth="1"/>
    <col min="6920" max="6920" width="1.5546875" style="79" customWidth="1"/>
    <col min="6921" max="6921" width="13.6640625" style="79" customWidth="1"/>
    <col min="6922" max="6922" width="1.5546875" style="79" customWidth="1"/>
    <col min="6923" max="6923" width="10.6640625" style="79" customWidth="1"/>
    <col min="6924" max="6957" width="12.5546875" style="79" customWidth="1"/>
    <col min="6958" max="6982" width="10" style="79" customWidth="1"/>
    <col min="6983" max="6983" width="9.5546875" style="79" customWidth="1"/>
    <col min="6984" max="7001" width="0" style="79" hidden="1" customWidth="1"/>
    <col min="7002" max="7002" width="1.109375" style="79" customWidth="1"/>
    <col min="7003" max="7010" width="0" style="79" hidden="1" customWidth="1"/>
    <col min="7011" max="7011" width="2.33203125" style="79" customWidth="1"/>
    <col min="7012" max="7035" width="0" style="79" hidden="1" customWidth="1"/>
    <col min="7036" max="7036" width="0.33203125" style="79" customWidth="1"/>
    <col min="7037" max="7043" width="0" style="79" hidden="1" customWidth="1"/>
    <col min="7044" max="7171" width="10" style="79"/>
    <col min="7172" max="7172" width="53.109375" style="79" customWidth="1"/>
    <col min="7173" max="7173" width="10.5546875" style="79" bestFit="1" customWidth="1"/>
    <col min="7174" max="7174" width="1.5546875" style="79" customWidth="1"/>
    <col min="7175" max="7175" width="9.88671875" style="79" bestFit="1" customWidth="1"/>
    <col min="7176" max="7176" width="1.5546875" style="79" customWidth="1"/>
    <col min="7177" max="7177" width="13.6640625" style="79" customWidth="1"/>
    <col min="7178" max="7178" width="1.5546875" style="79" customWidth="1"/>
    <col min="7179" max="7179" width="10.6640625" style="79" customWidth="1"/>
    <col min="7180" max="7213" width="12.5546875" style="79" customWidth="1"/>
    <col min="7214" max="7238" width="10" style="79" customWidth="1"/>
    <col min="7239" max="7239" width="9.5546875" style="79" customWidth="1"/>
    <col min="7240" max="7257" width="0" style="79" hidden="1" customWidth="1"/>
    <col min="7258" max="7258" width="1.109375" style="79" customWidth="1"/>
    <col min="7259" max="7266" width="0" style="79" hidden="1" customWidth="1"/>
    <col min="7267" max="7267" width="2.33203125" style="79" customWidth="1"/>
    <col min="7268" max="7291" width="0" style="79" hidden="1" customWidth="1"/>
    <col min="7292" max="7292" width="0.33203125" style="79" customWidth="1"/>
    <col min="7293" max="7299" width="0" style="79" hidden="1" customWidth="1"/>
    <col min="7300" max="7427" width="10" style="79"/>
    <col min="7428" max="7428" width="53.109375" style="79" customWidth="1"/>
    <col min="7429" max="7429" width="10.5546875" style="79" bestFit="1" customWidth="1"/>
    <col min="7430" max="7430" width="1.5546875" style="79" customWidth="1"/>
    <col min="7431" max="7431" width="9.88671875" style="79" bestFit="1" customWidth="1"/>
    <col min="7432" max="7432" width="1.5546875" style="79" customWidth="1"/>
    <col min="7433" max="7433" width="13.6640625" style="79" customWidth="1"/>
    <col min="7434" max="7434" width="1.5546875" style="79" customWidth="1"/>
    <col min="7435" max="7435" width="10.6640625" style="79" customWidth="1"/>
    <col min="7436" max="7469" width="12.5546875" style="79" customWidth="1"/>
    <col min="7470" max="7494" width="10" style="79" customWidth="1"/>
    <col min="7495" max="7495" width="9.5546875" style="79" customWidth="1"/>
    <col min="7496" max="7513" width="0" style="79" hidden="1" customWidth="1"/>
    <col min="7514" max="7514" width="1.109375" style="79" customWidth="1"/>
    <col min="7515" max="7522" width="0" style="79" hidden="1" customWidth="1"/>
    <col min="7523" max="7523" width="2.33203125" style="79" customWidth="1"/>
    <col min="7524" max="7547" width="0" style="79" hidden="1" customWidth="1"/>
    <col min="7548" max="7548" width="0.33203125" style="79" customWidth="1"/>
    <col min="7549" max="7555" width="0" style="79" hidden="1" customWidth="1"/>
    <col min="7556" max="7683" width="10" style="79"/>
    <col min="7684" max="7684" width="53.109375" style="79" customWidth="1"/>
    <col min="7685" max="7685" width="10.5546875" style="79" bestFit="1" customWidth="1"/>
    <col min="7686" max="7686" width="1.5546875" style="79" customWidth="1"/>
    <col min="7687" max="7687" width="9.88671875" style="79" bestFit="1" customWidth="1"/>
    <col min="7688" max="7688" width="1.5546875" style="79" customWidth="1"/>
    <col min="7689" max="7689" width="13.6640625" style="79" customWidth="1"/>
    <col min="7690" max="7690" width="1.5546875" style="79" customWidth="1"/>
    <col min="7691" max="7691" width="10.6640625" style="79" customWidth="1"/>
    <col min="7692" max="7725" width="12.5546875" style="79" customWidth="1"/>
    <col min="7726" max="7750" width="10" style="79" customWidth="1"/>
    <col min="7751" max="7751" width="9.5546875" style="79" customWidth="1"/>
    <col min="7752" max="7769" width="0" style="79" hidden="1" customWidth="1"/>
    <col min="7770" max="7770" width="1.109375" style="79" customWidth="1"/>
    <col min="7771" max="7778" width="0" style="79" hidden="1" customWidth="1"/>
    <col min="7779" max="7779" width="2.33203125" style="79" customWidth="1"/>
    <col min="7780" max="7803" width="0" style="79" hidden="1" customWidth="1"/>
    <col min="7804" max="7804" width="0.33203125" style="79" customWidth="1"/>
    <col min="7805" max="7811" width="0" style="79" hidden="1" customWidth="1"/>
    <col min="7812" max="7939" width="10" style="79"/>
    <col min="7940" max="7940" width="53.109375" style="79" customWidth="1"/>
    <col min="7941" max="7941" width="10.5546875" style="79" bestFit="1" customWidth="1"/>
    <col min="7942" max="7942" width="1.5546875" style="79" customWidth="1"/>
    <col min="7943" max="7943" width="9.88671875" style="79" bestFit="1" customWidth="1"/>
    <col min="7944" max="7944" width="1.5546875" style="79" customWidth="1"/>
    <col min="7945" max="7945" width="13.6640625" style="79" customWidth="1"/>
    <col min="7946" max="7946" width="1.5546875" style="79" customWidth="1"/>
    <col min="7947" max="7947" width="10.6640625" style="79" customWidth="1"/>
    <col min="7948" max="7981" width="12.5546875" style="79" customWidth="1"/>
    <col min="7982" max="8006" width="10" style="79" customWidth="1"/>
    <col min="8007" max="8007" width="9.5546875" style="79" customWidth="1"/>
    <col min="8008" max="8025" width="0" style="79" hidden="1" customWidth="1"/>
    <col min="8026" max="8026" width="1.109375" style="79" customWidth="1"/>
    <col min="8027" max="8034" width="0" style="79" hidden="1" customWidth="1"/>
    <col min="8035" max="8035" width="2.33203125" style="79" customWidth="1"/>
    <col min="8036" max="8059" width="0" style="79" hidden="1" customWidth="1"/>
    <col min="8060" max="8060" width="0.33203125" style="79" customWidth="1"/>
    <col min="8061" max="8067" width="0" style="79" hidden="1" customWidth="1"/>
    <col min="8068" max="8195" width="10" style="79"/>
    <col min="8196" max="8196" width="53.109375" style="79" customWidth="1"/>
    <col min="8197" max="8197" width="10.5546875" style="79" bestFit="1" customWidth="1"/>
    <col min="8198" max="8198" width="1.5546875" style="79" customWidth="1"/>
    <col min="8199" max="8199" width="9.88671875" style="79" bestFit="1" customWidth="1"/>
    <col min="8200" max="8200" width="1.5546875" style="79" customWidth="1"/>
    <col min="8201" max="8201" width="13.6640625" style="79" customWidth="1"/>
    <col min="8202" max="8202" width="1.5546875" style="79" customWidth="1"/>
    <col min="8203" max="8203" width="10.6640625" style="79" customWidth="1"/>
    <col min="8204" max="8237" width="12.5546875" style="79" customWidth="1"/>
    <col min="8238" max="8262" width="10" style="79" customWidth="1"/>
    <col min="8263" max="8263" width="9.5546875" style="79" customWidth="1"/>
    <col min="8264" max="8281" width="0" style="79" hidden="1" customWidth="1"/>
    <col min="8282" max="8282" width="1.109375" style="79" customWidth="1"/>
    <col min="8283" max="8290" width="0" style="79" hidden="1" customWidth="1"/>
    <col min="8291" max="8291" width="2.33203125" style="79" customWidth="1"/>
    <col min="8292" max="8315" width="0" style="79" hidden="1" customWidth="1"/>
    <col min="8316" max="8316" width="0.33203125" style="79" customWidth="1"/>
    <col min="8317" max="8323" width="0" style="79" hidden="1" customWidth="1"/>
    <col min="8324" max="8451" width="10" style="79"/>
    <col min="8452" max="8452" width="53.109375" style="79" customWidth="1"/>
    <col min="8453" max="8453" width="10.5546875" style="79" bestFit="1" customWidth="1"/>
    <col min="8454" max="8454" width="1.5546875" style="79" customWidth="1"/>
    <col min="8455" max="8455" width="9.88671875" style="79" bestFit="1" customWidth="1"/>
    <col min="8456" max="8456" width="1.5546875" style="79" customWidth="1"/>
    <col min="8457" max="8457" width="13.6640625" style="79" customWidth="1"/>
    <col min="8458" max="8458" width="1.5546875" style="79" customWidth="1"/>
    <col min="8459" max="8459" width="10.6640625" style="79" customWidth="1"/>
    <col min="8460" max="8493" width="12.5546875" style="79" customWidth="1"/>
    <col min="8494" max="8518" width="10" style="79" customWidth="1"/>
    <col min="8519" max="8519" width="9.5546875" style="79" customWidth="1"/>
    <col min="8520" max="8537" width="0" style="79" hidden="1" customWidth="1"/>
    <col min="8538" max="8538" width="1.109375" style="79" customWidth="1"/>
    <col min="8539" max="8546" width="0" style="79" hidden="1" customWidth="1"/>
    <col min="8547" max="8547" width="2.33203125" style="79" customWidth="1"/>
    <col min="8548" max="8571" width="0" style="79" hidden="1" customWidth="1"/>
    <col min="8572" max="8572" width="0.33203125" style="79" customWidth="1"/>
    <col min="8573" max="8579" width="0" style="79" hidden="1" customWidth="1"/>
    <col min="8580" max="8707" width="10" style="79"/>
    <col min="8708" max="8708" width="53.109375" style="79" customWidth="1"/>
    <col min="8709" max="8709" width="10.5546875" style="79" bestFit="1" customWidth="1"/>
    <col min="8710" max="8710" width="1.5546875" style="79" customWidth="1"/>
    <col min="8711" max="8711" width="9.88671875" style="79" bestFit="1" customWidth="1"/>
    <col min="8712" max="8712" width="1.5546875" style="79" customWidth="1"/>
    <col min="8713" max="8713" width="13.6640625" style="79" customWidth="1"/>
    <col min="8714" max="8714" width="1.5546875" style="79" customWidth="1"/>
    <col min="8715" max="8715" width="10.6640625" style="79" customWidth="1"/>
    <col min="8716" max="8749" width="12.5546875" style="79" customWidth="1"/>
    <col min="8750" max="8774" width="10" style="79" customWidth="1"/>
    <col min="8775" max="8775" width="9.5546875" style="79" customWidth="1"/>
    <col min="8776" max="8793" width="0" style="79" hidden="1" customWidth="1"/>
    <col min="8794" max="8794" width="1.109375" style="79" customWidth="1"/>
    <col min="8795" max="8802" width="0" style="79" hidden="1" customWidth="1"/>
    <col min="8803" max="8803" width="2.33203125" style="79" customWidth="1"/>
    <col min="8804" max="8827" width="0" style="79" hidden="1" customWidth="1"/>
    <col min="8828" max="8828" width="0.33203125" style="79" customWidth="1"/>
    <col min="8829" max="8835" width="0" style="79" hidden="1" customWidth="1"/>
    <col min="8836" max="8963" width="10" style="79"/>
    <col min="8964" max="8964" width="53.109375" style="79" customWidth="1"/>
    <col min="8965" max="8965" width="10.5546875" style="79" bestFit="1" customWidth="1"/>
    <col min="8966" max="8966" width="1.5546875" style="79" customWidth="1"/>
    <col min="8967" max="8967" width="9.88671875" style="79" bestFit="1" customWidth="1"/>
    <col min="8968" max="8968" width="1.5546875" style="79" customWidth="1"/>
    <col min="8969" max="8969" width="13.6640625" style="79" customWidth="1"/>
    <col min="8970" max="8970" width="1.5546875" style="79" customWidth="1"/>
    <col min="8971" max="8971" width="10.6640625" style="79" customWidth="1"/>
    <col min="8972" max="9005" width="12.5546875" style="79" customWidth="1"/>
    <col min="9006" max="9030" width="10" style="79" customWidth="1"/>
    <col min="9031" max="9031" width="9.5546875" style="79" customWidth="1"/>
    <col min="9032" max="9049" width="0" style="79" hidden="1" customWidth="1"/>
    <col min="9050" max="9050" width="1.109375" style="79" customWidth="1"/>
    <col min="9051" max="9058" width="0" style="79" hidden="1" customWidth="1"/>
    <col min="9059" max="9059" width="2.33203125" style="79" customWidth="1"/>
    <col min="9060" max="9083" width="0" style="79" hidden="1" customWidth="1"/>
    <col min="9084" max="9084" width="0.33203125" style="79" customWidth="1"/>
    <col min="9085" max="9091" width="0" style="79" hidden="1" customWidth="1"/>
    <col min="9092" max="9219" width="10" style="79"/>
    <col min="9220" max="9220" width="53.109375" style="79" customWidth="1"/>
    <col min="9221" max="9221" width="10.5546875" style="79" bestFit="1" customWidth="1"/>
    <col min="9222" max="9222" width="1.5546875" style="79" customWidth="1"/>
    <col min="9223" max="9223" width="9.88671875" style="79" bestFit="1" customWidth="1"/>
    <col min="9224" max="9224" width="1.5546875" style="79" customWidth="1"/>
    <col min="9225" max="9225" width="13.6640625" style="79" customWidth="1"/>
    <col min="9226" max="9226" width="1.5546875" style="79" customWidth="1"/>
    <col min="9227" max="9227" width="10.6640625" style="79" customWidth="1"/>
    <col min="9228" max="9261" width="12.5546875" style="79" customWidth="1"/>
    <col min="9262" max="9286" width="10" style="79" customWidth="1"/>
    <col min="9287" max="9287" width="9.5546875" style="79" customWidth="1"/>
    <col min="9288" max="9305" width="0" style="79" hidden="1" customWidth="1"/>
    <col min="9306" max="9306" width="1.109375" style="79" customWidth="1"/>
    <col min="9307" max="9314" width="0" style="79" hidden="1" customWidth="1"/>
    <col min="9315" max="9315" width="2.33203125" style="79" customWidth="1"/>
    <col min="9316" max="9339" width="0" style="79" hidden="1" customWidth="1"/>
    <col min="9340" max="9340" width="0.33203125" style="79" customWidth="1"/>
    <col min="9341" max="9347" width="0" style="79" hidden="1" customWidth="1"/>
    <col min="9348" max="9475" width="10" style="79"/>
    <col min="9476" max="9476" width="53.109375" style="79" customWidth="1"/>
    <col min="9477" max="9477" width="10.5546875" style="79" bestFit="1" customWidth="1"/>
    <col min="9478" max="9478" width="1.5546875" style="79" customWidth="1"/>
    <col min="9479" max="9479" width="9.88671875" style="79" bestFit="1" customWidth="1"/>
    <col min="9480" max="9480" width="1.5546875" style="79" customWidth="1"/>
    <col min="9481" max="9481" width="13.6640625" style="79" customWidth="1"/>
    <col min="9482" max="9482" width="1.5546875" style="79" customWidth="1"/>
    <col min="9483" max="9483" width="10.6640625" style="79" customWidth="1"/>
    <col min="9484" max="9517" width="12.5546875" style="79" customWidth="1"/>
    <col min="9518" max="9542" width="10" style="79" customWidth="1"/>
    <col min="9543" max="9543" width="9.5546875" style="79" customWidth="1"/>
    <col min="9544" max="9561" width="0" style="79" hidden="1" customWidth="1"/>
    <col min="9562" max="9562" width="1.109375" style="79" customWidth="1"/>
    <col min="9563" max="9570" width="0" style="79" hidden="1" customWidth="1"/>
    <col min="9571" max="9571" width="2.33203125" style="79" customWidth="1"/>
    <col min="9572" max="9595" width="0" style="79" hidden="1" customWidth="1"/>
    <col min="9596" max="9596" width="0.33203125" style="79" customWidth="1"/>
    <col min="9597" max="9603" width="0" style="79" hidden="1" customWidth="1"/>
    <col min="9604" max="9731" width="10" style="79"/>
    <col min="9732" max="9732" width="53.109375" style="79" customWidth="1"/>
    <col min="9733" max="9733" width="10.5546875" style="79" bestFit="1" customWidth="1"/>
    <col min="9734" max="9734" width="1.5546875" style="79" customWidth="1"/>
    <col min="9735" max="9735" width="9.88671875" style="79" bestFit="1" customWidth="1"/>
    <col min="9736" max="9736" width="1.5546875" style="79" customWidth="1"/>
    <col min="9737" max="9737" width="13.6640625" style="79" customWidth="1"/>
    <col min="9738" max="9738" width="1.5546875" style="79" customWidth="1"/>
    <col min="9739" max="9739" width="10.6640625" style="79" customWidth="1"/>
    <col min="9740" max="9773" width="12.5546875" style="79" customWidth="1"/>
    <col min="9774" max="9798" width="10" style="79" customWidth="1"/>
    <col min="9799" max="9799" width="9.5546875" style="79" customWidth="1"/>
    <col min="9800" max="9817" width="0" style="79" hidden="1" customWidth="1"/>
    <col min="9818" max="9818" width="1.109375" style="79" customWidth="1"/>
    <col min="9819" max="9826" width="0" style="79" hidden="1" customWidth="1"/>
    <col min="9827" max="9827" width="2.33203125" style="79" customWidth="1"/>
    <col min="9828" max="9851" width="0" style="79" hidden="1" customWidth="1"/>
    <col min="9852" max="9852" width="0.33203125" style="79" customWidth="1"/>
    <col min="9853" max="9859" width="0" style="79" hidden="1" customWidth="1"/>
    <col min="9860" max="9987" width="10" style="79"/>
    <col min="9988" max="9988" width="53.109375" style="79" customWidth="1"/>
    <col min="9989" max="9989" width="10.5546875" style="79" bestFit="1" customWidth="1"/>
    <col min="9990" max="9990" width="1.5546875" style="79" customWidth="1"/>
    <col min="9991" max="9991" width="9.88671875" style="79" bestFit="1" customWidth="1"/>
    <col min="9992" max="9992" width="1.5546875" style="79" customWidth="1"/>
    <col min="9993" max="9993" width="13.6640625" style="79" customWidth="1"/>
    <col min="9994" max="9994" width="1.5546875" style="79" customWidth="1"/>
    <col min="9995" max="9995" width="10.6640625" style="79" customWidth="1"/>
    <col min="9996" max="10029" width="12.5546875" style="79" customWidth="1"/>
    <col min="10030" max="10054" width="10" style="79" customWidth="1"/>
    <col min="10055" max="10055" width="9.5546875" style="79" customWidth="1"/>
    <col min="10056" max="10073" width="0" style="79" hidden="1" customWidth="1"/>
    <col min="10074" max="10074" width="1.109375" style="79" customWidth="1"/>
    <col min="10075" max="10082" width="0" style="79" hidden="1" customWidth="1"/>
    <col min="10083" max="10083" width="2.33203125" style="79" customWidth="1"/>
    <col min="10084" max="10107" width="0" style="79" hidden="1" customWidth="1"/>
    <col min="10108" max="10108" width="0.33203125" style="79" customWidth="1"/>
    <col min="10109" max="10115" width="0" style="79" hidden="1" customWidth="1"/>
    <col min="10116" max="10243" width="10" style="79"/>
    <col min="10244" max="10244" width="53.109375" style="79" customWidth="1"/>
    <col min="10245" max="10245" width="10.5546875" style="79" bestFit="1" customWidth="1"/>
    <col min="10246" max="10246" width="1.5546875" style="79" customWidth="1"/>
    <col min="10247" max="10247" width="9.88671875" style="79" bestFit="1" customWidth="1"/>
    <col min="10248" max="10248" width="1.5546875" style="79" customWidth="1"/>
    <col min="10249" max="10249" width="13.6640625" style="79" customWidth="1"/>
    <col min="10250" max="10250" width="1.5546875" style="79" customWidth="1"/>
    <col min="10251" max="10251" width="10.6640625" style="79" customWidth="1"/>
    <col min="10252" max="10285" width="12.5546875" style="79" customWidth="1"/>
    <col min="10286" max="10310" width="10" style="79" customWidth="1"/>
    <col min="10311" max="10311" width="9.5546875" style="79" customWidth="1"/>
    <col min="10312" max="10329" width="0" style="79" hidden="1" customWidth="1"/>
    <col min="10330" max="10330" width="1.109375" style="79" customWidth="1"/>
    <col min="10331" max="10338" width="0" style="79" hidden="1" customWidth="1"/>
    <col min="10339" max="10339" width="2.33203125" style="79" customWidth="1"/>
    <col min="10340" max="10363" width="0" style="79" hidden="1" customWidth="1"/>
    <col min="10364" max="10364" width="0.33203125" style="79" customWidth="1"/>
    <col min="10365" max="10371" width="0" style="79" hidden="1" customWidth="1"/>
    <col min="10372" max="10499" width="10" style="79"/>
    <col min="10500" max="10500" width="53.109375" style="79" customWidth="1"/>
    <col min="10501" max="10501" width="10.5546875" style="79" bestFit="1" customWidth="1"/>
    <col min="10502" max="10502" width="1.5546875" style="79" customWidth="1"/>
    <col min="10503" max="10503" width="9.88671875" style="79" bestFit="1" customWidth="1"/>
    <col min="10504" max="10504" width="1.5546875" style="79" customWidth="1"/>
    <col min="10505" max="10505" width="13.6640625" style="79" customWidth="1"/>
    <col min="10506" max="10506" width="1.5546875" style="79" customWidth="1"/>
    <col min="10507" max="10507" width="10.6640625" style="79" customWidth="1"/>
    <col min="10508" max="10541" width="12.5546875" style="79" customWidth="1"/>
    <col min="10542" max="10566" width="10" style="79" customWidth="1"/>
    <col min="10567" max="10567" width="9.5546875" style="79" customWidth="1"/>
    <col min="10568" max="10585" width="0" style="79" hidden="1" customWidth="1"/>
    <col min="10586" max="10586" width="1.109375" style="79" customWidth="1"/>
    <col min="10587" max="10594" width="0" style="79" hidden="1" customWidth="1"/>
    <col min="10595" max="10595" width="2.33203125" style="79" customWidth="1"/>
    <col min="10596" max="10619" width="0" style="79" hidden="1" customWidth="1"/>
    <col min="10620" max="10620" width="0.33203125" style="79" customWidth="1"/>
    <col min="10621" max="10627" width="0" style="79" hidden="1" customWidth="1"/>
    <col min="10628" max="10755" width="10" style="79"/>
    <col min="10756" max="10756" width="53.109375" style="79" customWidth="1"/>
    <col min="10757" max="10757" width="10.5546875" style="79" bestFit="1" customWidth="1"/>
    <col min="10758" max="10758" width="1.5546875" style="79" customWidth="1"/>
    <col min="10759" max="10759" width="9.88671875" style="79" bestFit="1" customWidth="1"/>
    <col min="10760" max="10760" width="1.5546875" style="79" customWidth="1"/>
    <col min="10761" max="10761" width="13.6640625" style="79" customWidth="1"/>
    <col min="10762" max="10762" width="1.5546875" style="79" customWidth="1"/>
    <col min="10763" max="10763" width="10.6640625" style="79" customWidth="1"/>
    <col min="10764" max="10797" width="12.5546875" style="79" customWidth="1"/>
    <col min="10798" max="10822" width="10" style="79" customWidth="1"/>
    <col min="10823" max="10823" width="9.5546875" style="79" customWidth="1"/>
    <col min="10824" max="10841" width="0" style="79" hidden="1" customWidth="1"/>
    <col min="10842" max="10842" width="1.109375" style="79" customWidth="1"/>
    <col min="10843" max="10850" width="0" style="79" hidden="1" customWidth="1"/>
    <col min="10851" max="10851" width="2.33203125" style="79" customWidth="1"/>
    <col min="10852" max="10875" width="0" style="79" hidden="1" customWidth="1"/>
    <col min="10876" max="10876" width="0.33203125" style="79" customWidth="1"/>
    <col min="10877" max="10883" width="0" style="79" hidden="1" customWidth="1"/>
    <col min="10884" max="11011" width="10" style="79"/>
    <col min="11012" max="11012" width="53.109375" style="79" customWidth="1"/>
    <col min="11013" max="11013" width="10.5546875" style="79" bestFit="1" customWidth="1"/>
    <col min="11014" max="11014" width="1.5546875" style="79" customWidth="1"/>
    <col min="11015" max="11015" width="9.88671875" style="79" bestFit="1" customWidth="1"/>
    <col min="11016" max="11016" width="1.5546875" style="79" customWidth="1"/>
    <col min="11017" max="11017" width="13.6640625" style="79" customWidth="1"/>
    <col min="11018" max="11018" width="1.5546875" style="79" customWidth="1"/>
    <col min="11019" max="11019" width="10.6640625" style="79" customWidth="1"/>
    <col min="11020" max="11053" width="12.5546875" style="79" customWidth="1"/>
    <col min="11054" max="11078" width="10" style="79" customWidth="1"/>
    <col min="11079" max="11079" width="9.5546875" style="79" customWidth="1"/>
    <col min="11080" max="11097" width="0" style="79" hidden="1" customWidth="1"/>
    <col min="11098" max="11098" width="1.109375" style="79" customWidth="1"/>
    <col min="11099" max="11106" width="0" style="79" hidden="1" customWidth="1"/>
    <col min="11107" max="11107" width="2.33203125" style="79" customWidth="1"/>
    <col min="11108" max="11131" width="0" style="79" hidden="1" customWidth="1"/>
    <col min="11132" max="11132" width="0.33203125" style="79" customWidth="1"/>
    <col min="11133" max="11139" width="0" style="79" hidden="1" customWidth="1"/>
    <col min="11140" max="11267" width="10" style="79"/>
    <col min="11268" max="11268" width="53.109375" style="79" customWidth="1"/>
    <col min="11269" max="11269" width="10.5546875" style="79" bestFit="1" customWidth="1"/>
    <col min="11270" max="11270" width="1.5546875" style="79" customWidth="1"/>
    <col min="11271" max="11271" width="9.88671875" style="79" bestFit="1" customWidth="1"/>
    <col min="11272" max="11272" width="1.5546875" style="79" customWidth="1"/>
    <col min="11273" max="11273" width="13.6640625" style="79" customWidth="1"/>
    <col min="11274" max="11274" width="1.5546875" style="79" customWidth="1"/>
    <col min="11275" max="11275" width="10.6640625" style="79" customWidth="1"/>
    <col min="11276" max="11309" width="12.5546875" style="79" customWidth="1"/>
    <col min="11310" max="11334" width="10" style="79" customWidth="1"/>
    <col min="11335" max="11335" width="9.5546875" style="79" customWidth="1"/>
    <col min="11336" max="11353" width="0" style="79" hidden="1" customWidth="1"/>
    <col min="11354" max="11354" width="1.109375" style="79" customWidth="1"/>
    <col min="11355" max="11362" width="0" style="79" hidden="1" customWidth="1"/>
    <col min="11363" max="11363" width="2.33203125" style="79" customWidth="1"/>
    <col min="11364" max="11387" width="0" style="79" hidden="1" customWidth="1"/>
    <col min="11388" max="11388" width="0.33203125" style="79" customWidth="1"/>
    <col min="11389" max="11395" width="0" style="79" hidden="1" customWidth="1"/>
    <col min="11396" max="11523" width="10" style="79"/>
    <col min="11524" max="11524" width="53.109375" style="79" customWidth="1"/>
    <col min="11525" max="11525" width="10.5546875" style="79" bestFit="1" customWidth="1"/>
    <col min="11526" max="11526" width="1.5546875" style="79" customWidth="1"/>
    <col min="11527" max="11527" width="9.88671875" style="79" bestFit="1" customWidth="1"/>
    <col min="11528" max="11528" width="1.5546875" style="79" customWidth="1"/>
    <col min="11529" max="11529" width="13.6640625" style="79" customWidth="1"/>
    <col min="11530" max="11530" width="1.5546875" style="79" customWidth="1"/>
    <col min="11531" max="11531" width="10.6640625" style="79" customWidth="1"/>
    <col min="11532" max="11565" width="12.5546875" style="79" customWidth="1"/>
    <col min="11566" max="11590" width="10" style="79" customWidth="1"/>
    <col min="11591" max="11591" width="9.5546875" style="79" customWidth="1"/>
    <col min="11592" max="11609" width="0" style="79" hidden="1" customWidth="1"/>
    <col min="11610" max="11610" width="1.109375" style="79" customWidth="1"/>
    <col min="11611" max="11618" width="0" style="79" hidden="1" customWidth="1"/>
    <col min="11619" max="11619" width="2.33203125" style="79" customWidth="1"/>
    <col min="11620" max="11643" width="0" style="79" hidden="1" customWidth="1"/>
    <col min="11644" max="11644" width="0.33203125" style="79" customWidth="1"/>
    <col min="11645" max="11651" width="0" style="79" hidden="1" customWidth="1"/>
    <col min="11652" max="11779" width="10" style="79"/>
    <col min="11780" max="11780" width="53.109375" style="79" customWidth="1"/>
    <col min="11781" max="11781" width="10.5546875" style="79" bestFit="1" customWidth="1"/>
    <col min="11782" max="11782" width="1.5546875" style="79" customWidth="1"/>
    <col min="11783" max="11783" width="9.88671875" style="79" bestFit="1" customWidth="1"/>
    <col min="11784" max="11784" width="1.5546875" style="79" customWidth="1"/>
    <col min="11785" max="11785" width="13.6640625" style="79" customWidth="1"/>
    <col min="11786" max="11786" width="1.5546875" style="79" customWidth="1"/>
    <col min="11787" max="11787" width="10.6640625" style="79" customWidth="1"/>
    <col min="11788" max="11821" width="12.5546875" style="79" customWidth="1"/>
    <col min="11822" max="11846" width="10" style="79" customWidth="1"/>
    <col min="11847" max="11847" width="9.5546875" style="79" customWidth="1"/>
    <col min="11848" max="11865" width="0" style="79" hidden="1" customWidth="1"/>
    <col min="11866" max="11866" width="1.109375" style="79" customWidth="1"/>
    <col min="11867" max="11874" width="0" style="79" hidden="1" customWidth="1"/>
    <col min="11875" max="11875" width="2.33203125" style="79" customWidth="1"/>
    <col min="11876" max="11899" width="0" style="79" hidden="1" customWidth="1"/>
    <col min="11900" max="11900" width="0.33203125" style="79" customWidth="1"/>
    <col min="11901" max="11907" width="0" style="79" hidden="1" customWidth="1"/>
    <col min="11908" max="12035" width="10" style="79"/>
    <col min="12036" max="12036" width="53.109375" style="79" customWidth="1"/>
    <col min="12037" max="12037" width="10.5546875" style="79" bestFit="1" customWidth="1"/>
    <col min="12038" max="12038" width="1.5546875" style="79" customWidth="1"/>
    <col min="12039" max="12039" width="9.88671875" style="79" bestFit="1" customWidth="1"/>
    <col min="12040" max="12040" width="1.5546875" style="79" customWidth="1"/>
    <col min="12041" max="12041" width="13.6640625" style="79" customWidth="1"/>
    <col min="12042" max="12042" width="1.5546875" style="79" customWidth="1"/>
    <col min="12043" max="12043" width="10.6640625" style="79" customWidth="1"/>
    <col min="12044" max="12077" width="12.5546875" style="79" customWidth="1"/>
    <col min="12078" max="12102" width="10" style="79" customWidth="1"/>
    <col min="12103" max="12103" width="9.5546875" style="79" customWidth="1"/>
    <col min="12104" max="12121" width="0" style="79" hidden="1" customWidth="1"/>
    <col min="12122" max="12122" width="1.109375" style="79" customWidth="1"/>
    <col min="12123" max="12130" width="0" style="79" hidden="1" customWidth="1"/>
    <col min="12131" max="12131" width="2.33203125" style="79" customWidth="1"/>
    <col min="12132" max="12155" width="0" style="79" hidden="1" customWidth="1"/>
    <col min="12156" max="12156" width="0.33203125" style="79" customWidth="1"/>
    <col min="12157" max="12163" width="0" style="79" hidden="1" customWidth="1"/>
    <col min="12164" max="12291" width="10" style="79"/>
    <col min="12292" max="12292" width="53.109375" style="79" customWidth="1"/>
    <col min="12293" max="12293" width="10.5546875" style="79" bestFit="1" customWidth="1"/>
    <col min="12294" max="12294" width="1.5546875" style="79" customWidth="1"/>
    <col min="12295" max="12295" width="9.88671875" style="79" bestFit="1" customWidth="1"/>
    <col min="12296" max="12296" width="1.5546875" style="79" customWidth="1"/>
    <col min="12297" max="12297" width="13.6640625" style="79" customWidth="1"/>
    <col min="12298" max="12298" width="1.5546875" style="79" customWidth="1"/>
    <col min="12299" max="12299" width="10.6640625" style="79" customWidth="1"/>
    <col min="12300" max="12333" width="12.5546875" style="79" customWidth="1"/>
    <col min="12334" max="12358" width="10" style="79" customWidth="1"/>
    <col min="12359" max="12359" width="9.5546875" style="79" customWidth="1"/>
    <col min="12360" max="12377" width="0" style="79" hidden="1" customWidth="1"/>
    <col min="12378" max="12378" width="1.109375" style="79" customWidth="1"/>
    <col min="12379" max="12386" width="0" style="79" hidden="1" customWidth="1"/>
    <col min="12387" max="12387" width="2.33203125" style="79" customWidth="1"/>
    <col min="12388" max="12411" width="0" style="79" hidden="1" customWidth="1"/>
    <col min="12412" max="12412" width="0.33203125" style="79" customWidth="1"/>
    <col min="12413" max="12419" width="0" style="79" hidden="1" customWidth="1"/>
    <col min="12420" max="12547" width="10" style="79"/>
    <col min="12548" max="12548" width="53.109375" style="79" customWidth="1"/>
    <col min="12549" max="12549" width="10.5546875" style="79" bestFit="1" customWidth="1"/>
    <col min="12550" max="12550" width="1.5546875" style="79" customWidth="1"/>
    <col min="12551" max="12551" width="9.88671875" style="79" bestFit="1" customWidth="1"/>
    <col min="12552" max="12552" width="1.5546875" style="79" customWidth="1"/>
    <col min="12553" max="12553" width="13.6640625" style="79" customWidth="1"/>
    <col min="12554" max="12554" width="1.5546875" style="79" customWidth="1"/>
    <col min="12555" max="12555" width="10.6640625" style="79" customWidth="1"/>
    <col min="12556" max="12589" width="12.5546875" style="79" customWidth="1"/>
    <col min="12590" max="12614" width="10" style="79" customWidth="1"/>
    <col min="12615" max="12615" width="9.5546875" style="79" customWidth="1"/>
    <col min="12616" max="12633" width="0" style="79" hidden="1" customWidth="1"/>
    <col min="12634" max="12634" width="1.109375" style="79" customWidth="1"/>
    <col min="12635" max="12642" width="0" style="79" hidden="1" customWidth="1"/>
    <col min="12643" max="12643" width="2.33203125" style="79" customWidth="1"/>
    <col min="12644" max="12667" width="0" style="79" hidden="1" customWidth="1"/>
    <col min="12668" max="12668" width="0.33203125" style="79" customWidth="1"/>
    <col min="12669" max="12675" width="0" style="79" hidden="1" customWidth="1"/>
    <col min="12676" max="12803" width="10" style="79"/>
    <col min="12804" max="12804" width="53.109375" style="79" customWidth="1"/>
    <col min="12805" max="12805" width="10.5546875" style="79" bestFit="1" customWidth="1"/>
    <col min="12806" max="12806" width="1.5546875" style="79" customWidth="1"/>
    <col min="12807" max="12807" width="9.88671875" style="79" bestFit="1" customWidth="1"/>
    <col min="12808" max="12808" width="1.5546875" style="79" customWidth="1"/>
    <col min="12809" max="12809" width="13.6640625" style="79" customWidth="1"/>
    <col min="12810" max="12810" width="1.5546875" style="79" customWidth="1"/>
    <col min="12811" max="12811" width="10.6640625" style="79" customWidth="1"/>
    <col min="12812" max="12845" width="12.5546875" style="79" customWidth="1"/>
    <col min="12846" max="12870" width="10" style="79" customWidth="1"/>
    <col min="12871" max="12871" width="9.5546875" style="79" customWidth="1"/>
    <col min="12872" max="12889" width="0" style="79" hidden="1" customWidth="1"/>
    <col min="12890" max="12890" width="1.109375" style="79" customWidth="1"/>
    <col min="12891" max="12898" width="0" style="79" hidden="1" customWidth="1"/>
    <col min="12899" max="12899" width="2.33203125" style="79" customWidth="1"/>
    <col min="12900" max="12923" width="0" style="79" hidden="1" customWidth="1"/>
    <col min="12924" max="12924" width="0.33203125" style="79" customWidth="1"/>
    <col min="12925" max="12931" width="0" style="79" hidden="1" customWidth="1"/>
    <col min="12932" max="13059" width="10" style="79"/>
    <col min="13060" max="13060" width="53.109375" style="79" customWidth="1"/>
    <col min="13061" max="13061" width="10.5546875" style="79" bestFit="1" customWidth="1"/>
    <col min="13062" max="13062" width="1.5546875" style="79" customWidth="1"/>
    <col min="13063" max="13063" width="9.88671875" style="79" bestFit="1" customWidth="1"/>
    <col min="13064" max="13064" width="1.5546875" style="79" customWidth="1"/>
    <col min="13065" max="13065" width="13.6640625" style="79" customWidth="1"/>
    <col min="13066" max="13066" width="1.5546875" style="79" customWidth="1"/>
    <col min="13067" max="13067" width="10.6640625" style="79" customWidth="1"/>
    <col min="13068" max="13101" width="12.5546875" style="79" customWidth="1"/>
    <col min="13102" max="13126" width="10" style="79" customWidth="1"/>
    <col min="13127" max="13127" width="9.5546875" style="79" customWidth="1"/>
    <col min="13128" max="13145" width="0" style="79" hidden="1" customWidth="1"/>
    <col min="13146" max="13146" width="1.109375" style="79" customWidth="1"/>
    <col min="13147" max="13154" width="0" style="79" hidden="1" customWidth="1"/>
    <col min="13155" max="13155" width="2.33203125" style="79" customWidth="1"/>
    <col min="13156" max="13179" width="0" style="79" hidden="1" customWidth="1"/>
    <col min="13180" max="13180" width="0.33203125" style="79" customWidth="1"/>
    <col min="13181" max="13187" width="0" style="79" hidden="1" customWidth="1"/>
    <col min="13188" max="13315" width="10" style="79"/>
    <col min="13316" max="13316" width="53.109375" style="79" customWidth="1"/>
    <col min="13317" max="13317" width="10.5546875" style="79" bestFit="1" customWidth="1"/>
    <col min="13318" max="13318" width="1.5546875" style="79" customWidth="1"/>
    <col min="13319" max="13319" width="9.88671875" style="79" bestFit="1" customWidth="1"/>
    <col min="13320" max="13320" width="1.5546875" style="79" customWidth="1"/>
    <col min="13321" max="13321" width="13.6640625" style="79" customWidth="1"/>
    <col min="13322" max="13322" width="1.5546875" style="79" customWidth="1"/>
    <col min="13323" max="13323" width="10.6640625" style="79" customWidth="1"/>
    <col min="13324" max="13357" width="12.5546875" style="79" customWidth="1"/>
    <col min="13358" max="13382" width="10" style="79" customWidth="1"/>
    <col min="13383" max="13383" width="9.5546875" style="79" customWidth="1"/>
    <col min="13384" max="13401" width="0" style="79" hidden="1" customWidth="1"/>
    <col min="13402" max="13402" width="1.109375" style="79" customWidth="1"/>
    <col min="13403" max="13410" width="0" style="79" hidden="1" customWidth="1"/>
    <col min="13411" max="13411" width="2.33203125" style="79" customWidth="1"/>
    <col min="13412" max="13435" width="0" style="79" hidden="1" customWidth="1"/>
    <col min="13436" max="13436" width="0.33203125" style="79" customWidth="1"/>
    <col min="13437" max="13443" width="0" style="79" hidden="1" customWidth="1"/>
    <col min="13444" max="13571" width="10" style="79"/>
    <col min="13572" max="13572" width="53.109375" style="79" customWidth="1"/>
    <col min="13573" max="13573" width="10.5546875" style="79" bestFit="1" customWidth="1"/>
    <col min="13574" max="13574" width="1.5546875" style="79" customWidth="1"/>
    <col min="13575" max="13575" width="9.88671875" style="79" bestFit="1" customWidth="1"/>
    <col min="13576" max="13576" width="1.5546875" style="79" customWidth="1"/>
    <col min="13577" max="13577" width="13.6640625" style="79" customWidth="1"/>
    <col min="13578" max="13578" width="1.5546875" style="79" customWidth="1"/>
    <col min="13579" max="13579" width="10.6640625" style="79" customWidth="1"/>
    <col min="13580" max="13613" width="12.5546875" style="79" customWidth="1"/>
    <col min="13614" max="13638" width="10" style="79" customWidth="1"/>
    <col min="13639" max="13639" width="9.5546875" style="79" customWidth="1"/>
    <col min="13640" max="13657" width="0" style="79" hidden="1" customWidth="1"/>
    <col min="13658" max="13658" width="1.109375" style="79" customWidth="1"/>
    <col min="13659" max="13666" width="0" style="79" hidden="1" customWidth="1"/>
    <col min="13667" max="13667" width="2.33203125" style="79" customWidth="1"/>
    <col min="13668" max="13691" width="0" style="79" hidden="1" customWidth="1"/>
    <col min="13692" max="13692" width="0.33203125" style="79" customWidth="1"/>
    <col min="13693" max="13699" width="0" style="79" hidden="1" customWidth="1"/>
    <col min="13700" max="13827" width="10" style="79"/>
    <col min="13828" max="13828" width="53.109375" style="79" customWidth="1"/>
    <col min="13829" max="13829" width="10.5546875" style="79" bestFit="1" customWidth="1"/>
    <col min="13830" max="13830" width="1.5546875" style="79" customWidth="1"/>
    <col min="13831" max="13831" width="9.88671875" style="79" bestFit="1" customWidth="1"/>
    <col min="13832" max="13832" width="1.5546875" style="79" customWidth="1"/>
    <col min="13833" max="13833" width="13.6640625" style="79" customWidth="1"/>
    <col min="13834" max="13834" width="1.5546875" style="79" customWidth="1"/>
    <col min="13835" max="13835" width="10.6640625" style="79" customWidth="1"/>
    <col min="13836" max="13869" width="12.5546875" style="79" customWidth="1"/>
    <col min="13870" max="13894" width="10" style="79" customWidth="1"/>
    <col min="13895" max="13895" width="9.5546875" style="79" customWidth="1"/>
    <col min="13896" max="13913" width="0" style="79" hidden="1" customWidth="1"/>
    <col min="13914" max="13914" width="1.109375" style="79" customWidth="1"/>
    <col min="13915" max="13922" width="0" style="79" hidden="1" customWidth="1"/>
    <col min="13923" max="13923" width="2.33203125" style="79" customWidth="1"/>
    <col min="13924" max="13947" width="0" style="79" hidden="1" customWidth="1"/>
    <col min="13948" max="13948" width="0.33203125" style="79" customWidth="1"/>
    <col min="13949" max="13955" width="0" style="79" hidden="1" customWidth="1"/>
    <col min="13956" max="14083" width="10" style="79"/>
    <col min="14084" max="14084" width="53.109375" style="79" customWidth="1"/>
    <col min="14085" max="14085" width="10.5546875" style="79" bestFit="1" customWidth="1"/>
    <col min="14086" max="14086" width="1.5546875" style="79" customWidth="1"/>
    <col min="14087" max="14087" width="9.88671875" style="79" bestFit="1" customWidth="1"/>
    <col min="14088" max="14088" width="1.5546875" style="79" customWidth="1"/>
    <col min="14089" max="14089" width="13.6640625" style="79" customWidth="1"/>
    <col min="14090" max="14090" width="1.5546875" style="79" customWidth="1"/>
    <col min="14091" max="14091" width="10.6640625" style="79" customWidth="1"/>
    <col min="14092" max="14125" width="12.5546875" style="79" customWidth="1"/>
    <col min="14126" max="14150" width="10" style="79" customWidth="1"/>
    <col min="14151" max="14151" width="9.5546875" style="79" customWidth="1"/>
    <col min="14152" max="14169" width="0" style="79" hidden="1" customWidth="1"/>
    <col min="14170" max="14170" width="1.109375" style="79" customWidth="1"/>
    <col min="14171" max="14178" width="0" style="79" hidden="1" customWidth="1"/>
    <col min="14179" max="14179" width="2.33203125" style="79" customWidth="1"/>
    <col min="14180" max="14203" width="0" style="79" hidden="1" customWidth="1"/>
    <col min="14204" max="14204" width="0.33203125" style="79" customWidth="1"/>
    <col min="14205" max="14211" width="0" style="79" hidden="1" customWidth="1"/>
    <col min="14212" max="14339" width="10" style="79"/>
    <col min="14340" max="14340" width="53.109375" style="79" customWidth="1"/>
    <col min="14341" max="14341" width="10.5546875" style="79" bestFit="1" customWidth="1"/>
    <col min="14342" max="14342" width="1.5546875" style="79" customWidth="1"/>
    <col min="14343" max="14343" width="9.88671875" style="79" bestFit="1" customWidth="1"/>
    <col min="14344" max="14344" width="1.5546875" style="79" customWidth="1"/>
    <col min="14345" max="14345" width="13.6640625" style="79" customWidth="1"/>
    <col min="14346" max="14346" width="1.5546875" style="79" customWidth="1"/>
    <col min="14347" max="14347" width="10.6640625" style="79" customWidth="1"/>
    <col min="14348" max="14381" width="12.5546875" style="79" customWidth="1"/>
    <col min="14382" max="14406" width="10" style="79" customWidth="1"/>
    <col min="14407" max="14407" width="9.5546875" style="79" customWidth="1"/>
    <col min="14408" max="14425" width="0" style="79" hidden="1" customWidth="1"/>
    <col min="14426" max="14426" width="1.109375" style="79" customWidth="1"/>
    <col min="14427" max="14434" width="0" style="79" hidden="1" customWidth="1"/>
    <col min="14435" max="14435" width="2.33203125" style="79" customWidth="1"/>
    <col min="14436" max="14459" width="0" style="79" hidden="1" customWidth="1"/>
    <col min="14460" max="14460" width="0.33203125" style="79" customWidth="1"/>
    <col min="14461" max="14467" width="0" style="79" hidden="1" customWidth="1"/>
    <col min="14468" max="14595" width="10" style="79"/>
    <col min="14596" max="14596" width="53.109375" style="79" customWidth="1"/>
    <col min="14597" max="14597" width="10.5546875" style="79" bestFit="1" customWidth="1"/>
    <col min="14598" max="14598" width="1.5546875" style="79" customWidth="1"/>
    <col min="14599" max="14599" width="9.88671875" style="79" bestFit="1" customWidth="1"/>
    <col min="14600" max="14600" width="1.5546875" style="79" customWidth="1"/>
    <col min="14601" max="14601" width="13.6640625" style="79" customWidth="1"/>
    <col min="14602" max="14602" width="1.5546875" style="79" customWidth="1"/>
    <col min="14603" max="14603" width="10.6640625" style="79" customWidth="1"/>
    <col min="14604" max="14637" width="12.5546875" style="79" customWidth="1"/>
    <col min="14638" max="14662" width="10" style="79" customWidth="1"/>
    <col min="14663" max="14663" width="9.5546875" style="79" customWidth="1"/>
    <col min="14664" max="14681" width="0" style="79" hidden="1" customWidth="1"/>
    <col min="14682" max="14682" width="1.109375" style="79" customWidth="1"/>
    <col min="14683" max="14690" width="0" style="79" hidden="1" customWidth="1"/>
    <col min="14691" max="14691" width="2.33203125" style="79" customWidth="1"/>
    <col min="14692" max="14715" width="0" style="79" hidden="1" customWidth="1"/>
    <col min="14716" max="14716" width="0.33203125" style="79" customWidth="1"/>
    <col min="14717" max="14723" width="0" style="79" hidden="1" customWidth="1"/>
    <col min="14724" max="14851" width="10" style="79"/>
    <col min="14852" max="14852" width="53.109375" style="79" customWidth="1"/>
    <col min="14853" max="14853" width="10.5546875" style="79" bestFit="1" customWidth="1"/>
    <col min="14854" max="14854" width="1.5546875" style="79" customWidth="1"/>
    <col min="14855" max="14855" width="9.88671875" style="79" bestFit="1" customWidth="1"/>
    <col min="14856" max="14856" width="1.5546875" style="79" customWidth="1"/>
    <col min="14857" max="14857" width="13.6640625" style="79" customWidth="1"/>
    <col min="14858" max="14858" width="1.5546875" style="79" customWidth="1"/>
    <col min="14859" max="14859" width="10.6640625" style="79" customWidth="1"/>
    <col min="14860" max="14893" width="12.5546875" style="79" customWidth="1"/>
    <col min="14894" max="14918" width="10" style="79" customWidth="1"/>
    <col min="14919" max="14919" width="9.5546875" style="79" customWidth="1"/>
    <col min="14920" max="14937" width="0" style="79" hidden="1" customWidth="1"/>
    <col min="14938" max="14938" width="1.109375" style="79" customWidth="1"/>
    <col min="14939" max="14946" width="0" style="79" hidden="1" customWidth="1"/>
    <col min="14947" max="14947" width="2.33203125" style="79" customWidth="1"/>
    <col min="14948" max="14971" width="0" style="79" hidden="1" customWidth="1"/>
    <col min="14972" max="14972" width="0.33203125" style="79" customWidth="1"/>
    <col min="14973" max="14979" width="0" style="79" hidden="1" customWidth="1"/>
    <col min="14980" max="15107" width="10" style="79"/>
    <col min="15108" max="15108" width="53.109375" style="79" customWidth="1"/>
    <col min="15109" max="15109" width="10.5546875" style="79" bestFit="1" customWidth="1"/>
    <col min="15110" max="15110" width="1.5546875" style="79" customWidth="1"/>
    <col min="15111" max="15111" width="9.88671875" style="79" bestFit="1" customWidth="1"/>
    <col min="15112" max="15112" width="1.5546875" style="79" customWidth="1"/>
    <col min="15113" max="15113" width="13.6640625" style="79" customWidth="1"/>
    <col min="15114" max="15114" width="1.5546875" style="79" customWidth="1"/>
    <col min="15115" max="15115" width="10.6640625" style="79" customWidth="1"/>
    <col min="15116" max="15149" width="12.5546875" style="79" customWidth="1"/>
    <col min="15150" max="15174" width="10" style="79" customWidth="1"/>
    <col min="15175" max="15175" width="9.5546875" style="79" customWidth="1"/>
    <col min="15176" max="15193" width="0" style="79" hidden="1" customWidth="1"/>
    <col min="15194" max="15194" width="1.109375" style="79" customWidth="1"/>
    <col min="15195" max="15202" width="0" style="79" hidden="1" customWidth="1"/>
    <col min="15203" max="15203" width="2.33203125" style="79" customWidth="1"/>
    <col min="15204" max="15227" width="0" style="79" hidden="1" customWidth="1"/>
    <col min="15228" max="15228" width="0.33203125" style="79" customWidth="1"/>
    <col min="15229" max="15235" width="0" style="79" hidden="1" customWidth="1"/>
    <col min="15236" max="15363" width="10" style="79"/>
    <col min="15364" max="15364" width="53.109375" style="79" customWidth="1"/>
    <col min="15365" max="15365" width="10.5546875" style="79" bestFit="1" customWidth="1"/>
    <col min="15366" max="15366" width="1.5546875" style="79" customWidth="1"/>
    <col min="15367" max="15367" width="9.88671875" style="79" bestFit="1" customWidth="1"/>
    <col min="15368" max="15368" width="1.5546875" style="79" customWidth="1"/>
    <col min="15369" max="15369" width="13.6640625" style="79" customWidth="1"/>
    <col min="15370" max="15370" width="1.5546875" style="79" customWidth="1"/>
    <col min="15371" max="15371" width="10.6640625" style="79" customWidth="1"/>
    <col min="15372" max="15405" width="12.5546875" style="79" customWidth="1"/>
    <col min="15406" max="15430" width="10" style="79" customWidth="1"/>
    <col min="15431" max="15431" width="9.5546875" style="79" customWidth="1"/>
    <col min="15432" max="15449" width="0" style="79" hidden="1" customWidth="1"/>
    <col min="15450" max="15450" width="1.109375" style="79" customWidth="1"/>
    <col min="15451" max="15458" width="0" style="79" hidden="1" customWidth="1"/>
    <col min="15459" max="15459" width="2.33203125" style="79" customWidth="1"/>
    <col min="15460" max="15483" width="0" style="79" hidden="1" customWidth="1"/>
    <col min="15484" max="15484" width="0.33203125" style="79" customWidth="1"/>
    <col min="15485" max="15491" width="0" style="79" hidden="1" customWidth="1"/>
    <col min="15492" max="15619" width="10" style="79"/>
    <col min="15620" max="15620" width="53.109375" style="79" customWidth="1"/>
    <col min="15621" max="15621" width="10.5546875" style="79" bestFit="1" customWidth="1"/>
    <col min="15622" max="15622" width="1.5546875" style="79" customWidth="1"/>
    <col min="15623" max="15623" width="9.88671875" style="79" bestFit="1" customWidth="1"/>
    <col min="15624" max="15624" width="1.5546875" style="79" customWidth="1"/>
    <col min="15625" max="15625" width="13.6640625" style="79" customWidth="1"/>
    <col min="15626" max="15626" width="1.5546875" style="79" customWidth="1"/>
    <col min="15627" max="15627" width="10.6640625" style="79" customWidth="1"/>
    <col min="15628" max="15661" width="12.5546875" style="79" customWidth="1"/>
    <col min="15662" max="15686" width="10" style="79" customWidth="1"/>
    <col min="15687" max="15687" width="9.5546875" style="79" customWidth="1"/>
    <col min="15688" max="15705" width="0" style="79" hidden="1" customWidth="1"/>
    <col min="15706" max="15706" width="1.109375" style="79" customWidth="1"/>
    <col min="15707" max="15714" width="0" style="79" hidden="1" customWidth="1"/>
    <col min="15715" max="15715" width="2.33203125" style="79" customWidth="1"/>
    <col min="15716" max="15739" width="0" style="79" hidden="1" customWidth="1"/>
    <col min="15740" max="15740" width="0.33203125" style="79" customWidth="1"/>
    <col min="15741" max="15747" width="0" style="79" hidden="1" customWidth="1"/>
    <col min="15748" max="15875" width="10" style="79"/>
    <col min="15876" max="15876" width="53.109375" style="79" customWidth="1"/>
    <col min="15877" max="15877" width="10.5546875" style="79" bestFit="1" customWidth="1"/>
    <col min="15878" max="15878" width="1.5546875" style="79" customWidth="1"/>
    <col min="15879" max="15879" width="9.88671875" style="79" bestFit="1" customWidth="1"/>
    <col min="15880" max="15880" width="1.5546875" style="79" customWidth="1"/>
    <col min="15881" max="15881" width="13.6640625" style="79" customWidth="1"/>
    <col min="15882" max="15882" width="1.5546875" style="79" customWidth="1"/>
    <col min="15883" max="15883" width="10.6640625" style="79" customWidth="1"/>
    <col min="15884" max="15917" width="12.5546875" style="79" customWidth="1"/>
    <col min="15918" max="15942" width="10" style="79" customWidth="1"/>
    <col min="15943" max="15943" width="9.5546875" style="79" customWidth="1"/>
    <col min="15944" max="15961" width="0" style="79" hidden="1" customWidth="1"/>
    <col min="15962" max="15962" width="1.109375" style="79" customWidth="1"/>
    <col min="15963" max="15970" width="0" style="79" hidden="1" customWidth="1"/>
    <col min="15971" max="15971" width="2.33203125" style="79" customWidth="1"/>
    <col min="15972" max="15995" width="0" style="79" hidden="1" customWidth="1"/>
    <col min="15996" max="15996" width="0.33203125" style="79" customWidth="1"/>
    <col min="15997" max="16003" width="0" style="79" hidden="1" customWidth="1"/>
    <col min="16004" max="16131" width="10" style="79"/>
    <col min="16132" max="16132" width="53.109375" style="79" customWidth="1"/>
    <col min="16133" max="16133" width="10.5546875" style="79" bestFit="1" customWidth="1"/>
    <col min="16134" max="16134" width="1.5546875" style="79" customWidth="1"/>
    <col min="16135" max="16135" width="9.88671875" style="79" bestFit="1" customWidth="1"/>
    <col min="16136" max="16136" width="1.5546875" style="79" customWidth="1"/>
    <col min="16137" max="16137" width="13.6640625" style="79" customWidth="1"/>
    <col min="16138" max="16138" width="1.5546875" style="79" customWidth="1"/>
    <col min="16139" max="16139" width="10.6640625" style="79" customWidth="1"/>
    <col min="16140" max="16173" width="12.5546875" style="79" customWidth="1"/>
    <col min="16174" max="16198" width="10" style="79" customWidth="1"/>
    <col min="16199" max="16199" width="9.5546875" style="79" customWidth="1"/>
    <col min="16200" max="16217" width="0" style="79" hidden="1" customWidth="1"/>
    <col min="16218" max="16218" width="1.109375" style="79" customWidth="1"/>
    <col min="16219" max="16226" width="0" style="79" hidden="1" customWidth="1"/>
    <col min="16227" max="16227" width="2.33203125" style="79" customWidth="1"/>
    <col min="16228" max="16251" width="0" style="79" hidden="1" customWidth="1"/>
    <col min="16252" max="16252" width="0.33203125" style="79" customWidth="1"/>
    <col min="16253" max="16259" width="0" style="79" hidden="1" customWidth="1"/>
    <col min="16260" max="16384" width="10" style="79"/>
  </cols>
  <sheetData>
    <row r="1" spans="1:45" ht="13.5" customHeight="1" thickTop="1" x14ac:dyDescent="0.25">
      <c r="D1" s="168" t="s">
        <v>56</v>
      </c>
      <c r="E1" s="169"/>
      <c r="F1" s="169"/>
      <c r="G1" s="169"/>
      <c r="H1" s="169"/>
      <c r="I1" s="169"/>
      <c r="J1" s="169"/>
      <c r="K1" s="170"/>
    </row>
    <row r="2" spans="1:45" x14ac:dyDescent="0.25">
      <c r="D2" s="171" t="s">
        <v>57</v>
      </c>
      <c r="E2" s="172"/>
      <c r="F2" s="172"/>
      <c r="G2" s="172"/>
      <c r="H2" s="172"/>
      <c r="I2" s="172"/>
      <c r="J2" s="172"/>
      <c r="K2" s="173"/>
    </row>
    <row r="3" spans="1:45" x14ac:dyDescent="0.25">
      <c r="D3" s="171" t="s">
        <v>90</v>
      </c>
      <c r="E3" s="172"/>
      <c r="F3" s="172"/>
      <c r="G3" s="172"/>
      <c r="H3" s="172"/>
      <c r="I3" s="172"/>
      <c r="J3" s="172"/>
      <c r="K3" s="173"/>
      <c r="AS3" s="79" t="s">
        <v>4</v>
      </c>
    </row>
    <row r="4" spans="1:45" ht="14.7" customHeight="1" thickBot="1" x14ac:dyDescent="0.3">
      <c r="D4" s="174" t="s">
        <v>3</v>
      </c>
      <c r="E4" s="175"/>
      <c r="F4" s="175"/>
      <c r="G4" s="175"/>
      <c r="H4" s="175"/>
      <c r="I4" s="175"/>
      <c r="J4" s="175"/>
      <c r="K4" s="176"/>
    </row>
    <row r="5" spans="1:45" ht="13.8" thickTop="1" x14ac:dyDescent="0.25">
      <c r="D5" s="177"/>
      <c r="E5" s="178"/>
      <c r="F5" s="178"/>
      <c r="G5" s="178"/>
      <c r="H5" s="178"/>
      <c r="I5" s="178"/>
      <c r="J5" s="178"/>
      <c r="K5" s="179"/>
    </row>
    <row r="6" spans="1:45" x14ac:dyDescent="0.25">
      <c r="D6" s="81"/>
      <c r="E6" s="82"/>
      <c r="F6" s="82"/>
      <c r="G6" s="82"/>
      <c r="H6" s="83" t="s">
        <v>59</v>
      </c>
      <c r="I6" s="84"/>
      <c r="J6" s="85"/>
      <c r="K6" s="86"/>
    </row>
    <row r="7" spans="1:45" x14ac:dyDescent="0.25">
      <c r="A7" s="87">
        <v>2024</v>
      </c>
      <c r="B7" s="87">
        <v>2023</v>
      </c>
      <c r="C7" s="87"/>
      <c r="D7" s="88" t="s">
        <v>60</v>
      </c>
      <c r="E7" s="153" t="s">
        <v>86</v>
      </c>
      <c r="F7" s="90"/>
      <c r="G7" s="153" t="s">
        <v>87</v>
      </c>
      <c r="H7" s="90"/>
      <c r="I7" s="91" t="s">
        <v>7</v>
      </c>
      <c r="J7" s="92"/>
      <c r="K7" s="93" t="s">
        <v>61</v>
      </c>
    </row>
    <row r="8" spans="1:45" x14ac:dyDescent="0.25">
      <c r="D8" s="94"/>
      <c r="E8" s="95"/>
      <c r="F8" s="95"/>
      <c r="G8" s="95"/>
      <c r="H8" s="95"/>
      <c r="K8" s="97"/>
      <c r="M8" s="44"/>
      <c r="N8" s="44"/>
    </row>
    <row r="9" spans="1:45" x14ac:dyDescent="0.25">
      <c r="A9" s="80">
        <v>611001</v>
      </c>
      <c r="B9" s="80">
        <v>611001</v>
      </c>
      <c r="D9" s="98" t="s">
        <v>62</v>
      </c>
      <c r="E9" s="99">
        <v>24210.909030000003</v>
      </c>
      <c r="F9" s="99"/>
      <c r="G9" s="99">
        <v>21839.02389</v>
      </c>
      <c r="H9" s="100"/>
      <c r="I9" s="101">
        <f>E9-G9</f>
        <v>2371.8851400000021</v>
      </c>
      <c r="J9" s="101"/>
      <c r="K9" s="102">
        <f>I9/G9*100</f>
        <v>10.860765352640502</v>
      </c>
    </row>
    <row r="10" spans="1:45" ht="15.75" customHeight="1" x14ac:dyDescent="0.25">
      <c r="A10" s="80"/>
      <c r="D10" s="98"/>
      <c r="E10" s="99"/>
      <c r="F10" s="100"/>
      <c r="G10" s="99"/>
      <c r="H10" s="100"/>
      <c r="I10" s="101"/>
      <c r="J10" s="101"/>
      <c r="K10" s="102"/>
    </row>
    <row r="11" spans="1:45" x14ac:dyDescent="0.25">
      <c r="A11" s="80">
        <v>611002</v>
      </c>
      <c r="B11" s="80">
        <v>611002</v>
      </c>
      <c r="D11" s="98" t="s">
        <v>12</v>
      </c>
      <c r="E11" s="99">
        <v>9046.5548200000012</v>
      </c>
      <c r="F11" s="100"/>
      <c r="G11" s="99">
        <v>8047.5438899999999</v>
      </c>
      <c r="H11" s="100"/>
      <c r="I11" s="101">
        <f>E11-G11</f>
        <v>999.01093000000128</v>
      </c>
      <c r="J11" s="101"/>
      <c r="K11" s="102">
        <f>I11/G11*100</f>
        <v>12.413861218469245</v>
      </c>
    </row>
    <row r="12" spans="1:45" ht="15.6" hidden="1" customHeight="1" x14ac:dyDescent="0.25">
      <c r="A12" s="80">
        <v>611003</v>
      </c>
      <c r="B12" s="80">
        <v>611003</v>
      </c>
      <c r="D12" s="98" t="s">
        <v>88</v>
      </c>
      <c r="E12" s="99">
        <v>97.145570000000006</v>
      </c>
      <c r="F12" s="100"/>
      <c r="G12" s="99">
        <v>94.127490000000009</v>
      </c>
      <c r="H12" s="100"/>
      <c r="I12" s="101">
        <f>E12-G12</f>
        <v>3.0180799999999977</v>
      </c>
      <c r="J12" s="101"/>
      <c r="K12" s="102">
        <v>0</v>
      </c>
    </row>
    <row r="13" spans="1:45" ht="15.6" customHeight="1" x14ac:dyDescent="0.25">
      <c r="A13" s="80">
        <v>611004</v>
      </c>
      <c r="B13" s="80">
        <v>611004</v>
      </c>
      <c r="D13" s="98" t="s">
        <v>64</v>
      </c>
      <c r="E13" s="99">
        <v>4797.4671399999997</v>
      </c>
      <c r="F13" s="100"/>
      <c r="G13" s="99">
        <v>3936.3002299999998</v>
      </c>
      <c r="H13" s="100"/>
      <c r="I13" s="101">
        <f>E13-G13</f>
        <v>861.16690999999992</v>
      </c>
      <c r="J13" s="101"/>
      <c r="K13" s="102">
        <f>I13/G13*100</f>
        <v>21.877571823326086</v>
      </c>
    </row>
    <row r="14" spans="1:45" ht="6.75" customHeight="1" x14ac:dyDescent="0.25">
      <c r="D14" s="81"/>
      <c r="K14" s="97"/>
    </row>
    <row r="15" spans="1:45" ht="12.6" customHeight="1" x14ac:dyDescent="0.25">
      <c r="D15" s="81"/>
      <c r="E15" s="103">
        <f>SUM(E9:E13)</f>
        <v>38152.076560000001</v>
      </c>
      <c r="F15" s="83"/>
      <c r="G15" s="103">
        <f>SUM(G9:G13)</f>
        <v>33916.995499999997</v>
      </c>
      <c r="H15" s="83"/>
      <c r="I15" s="104">
        <f>E15-G15</f>
        <v>4235.0810600000041</v>
      </c>
      <c r="J15" s="105"/>
      <c r="K15" s="106">
        <f>I15/G15*100</f>
        <v>12.486604422257875</v>
      </c>
      <c r="L15" s="100"/>
    </row>
    <row r="16" spans="1:45" ht="6.6" customHeight="1" x14ac:dyDescent="0.25">
      <c r="D16" s="81"/>
      <c r="K16" s="97"/>
    </row>
    <row r="17" spans="1:12" ht="8.25" customHeight="1" x14ac:dyDescent="0.25">
      <c r="D17" s="81"/>
      <c r="K17" s="97"/>
    </row>
    <row r="18" spans="1:12" ht="12.75" customHeight="1" x14ac:dyDescent="0.25">
      <c r="D18" s="88" t="s">
        <v>65</v>
      </c>
      <c r="E18" s="95"/>
      <c r="F18" s="95"/>
      <c r="G18" s="95"/>
      <c r="H18" s="95"/>
      <c r="K18" s="97"/>
    </row>
    <row r="19" spans="1:12" ht="6" customHeight="1" x14ac:dyDescent="0.25">
      <c r="D19" s="81"/>
      <c r="K19" s="97"/>
    </row>
    <row r="20" spans="1:12" ht="13.5" customHeight="1" x14ac:dyDescent="0.25">
      <c r="A20" s="80">
        <v>711001</v>
      </c>
      <c r="B20" s="80">
        <v>711001</v>
      </c>
      <c r="D20" s="81" t="s">
        <v>29</v>
      </c>
      <c r="E20" s="99">
        <v>301.97497999999996</v>
      </c>
      <c r="G20" s="99">
        <v>281.16257999999999</v>
      </c>
      <c r="I20" s="101">
        <f t="shared" ref="I20:I26" si="0">E20-G20</f>
        <v>20.812399999999968</v>
      </c>
      <c r="K20" s="102">
        <f>I20/G20*100</f>
        <v>7.4022652658828099</v>
      </c>
    </row>
    <row r="21" spans="1:12" ht="15.6" customHeight="1" x14ac:dyDescent="0.25">
      <c r="A21" s="80">
        <v>7110020100</v>
      </c>
      <c r="B21" s="80">
        <v>7110020100</v>
      </c>
      <c r="D21" s="98" t="s">
        <v>66</v>
      </c>
      <c r="E21" s="99">
        <v>9881.4720699999998</v>
      </c>
      <c r="F21" s="100"/>
      <c r="G21" s="99">
        <v>8758.8725599999998</v>
      </c>
      <c r="H21" s="100"/>
      <c r="I21" s="101">
        <f t="shared" si="0"/>
        <v>1122.59951</v>
      </c>
      <c r="J21" s="101"/>
      <c r="K21" s="102">
        <f>I21/G21*100</f>
        <v>12.816712451402534</v>
      </c>
    </row>
    <row r="22" spans="1:12" x14ac:dyDescent="0.25">
      <c r="A22" s="80">
        <v>7110020200</v>
      </c>
      <c r="B22" s="80">
        <v>7110020200</v>
      </c>
      <c r="D22" s="98" t="s">
        <v>67</v>
      </c>
      <c r="E22" s="99">
        <v>927.41700000000003</v>
      </c>
      <c r="F22" s="100"/>
      <c r="G22" s="99">
        <v>857.20584999999994</v>
      </c>
      <c r="H22" s="100"/>
      <c r="I22" s="101">
        <f t="shared" si="0"/>
        <v>70.211150000000089</v>
      </c>
      <c r="J22" s="101"/>
      <c r="K22" s="102">
        <f>IFERROR(I22/G22*100,0)</f>
        <v>8.1906988852211047</v>
      </c>
    </row>
    <row r="23" spans="1:12" x14ac:dyDescent="0.25">
      <c r="A23" s="80">
        <v>711004</v>
      </c>
      <c r="B23" s="80">
        <v>711004</v>
      </c>
      <c r="D23" s="98" t="s">
        <v>37</v>
      </c>
      <c r="E23" s="99">
        <v>56.913230000000006</v>
      </c>
      <c r="F23" s="100"/>
      <c r="G23" s="99">
        <v>56.912570000000002</v>
      </c>
      <c r="H23" s="100"/>
      <c r="I23" s="101">
        <f t="shared" si="0"/>
        <v>6.6000000000343562E-4</v>
      </c>
      <c r="J23" s="101"/>
      <c r="K23" s="102">
        <f>IFERROR(I23/G23*100,0)</f>
        <v>1.1596735132562729E-3</v>
      </c>
    </row>
    <row r="24" spans="1:12" hidden="1" x14ac:dyDescent="0.25">
      <c r="A24" s="80">
        <v>711201</v>
      </c>
      <c r="B24" s="80">
        <v>711005</v>
      </c>
      <c r="D24" s="98" t="s">
        <v>68</v>
      </c>
      <c r="E24" s="99">
        <v>570.82974000000002</v>
      </c>
      <c r="F24" s="100"/>
      <c r="G24" s="99">
        <v>158.64315999999999</v>
      </c>
      <c r="H24" s="100"/>
      <c r="I24" s="101">
        <f t="shared" si="0"/>
        <v>412.18658000000005</v>
      </c>
      <c r="J24" s="101"/>
      <c r="K24" s="102">
        <f>IFERROR(I24/G24*100,0)</f>
        <v>259.81995063638425</v>
      </c>
    </row>
    <row r="25" spans="1:12" x14ac:dyDescent="0.25">
      <c r="A25" s="80">
        <v>711013</v>
      </c>
      <c r="B25" s="80">
        <v>711007</v>
      </c>
      <c r="D25" s="98" t="s">
        <v>69</v>
      </c>
      <c r="E25" s="99">
        <v>215.58515</v>
      </c>
      <c r="F25" s="100"/>
      <c r="G25" s="99">
        <v>206.11464000000001</v>
      </c>
      <c r="H25" s="100"/>
      <c r="I25" s="101">
        <f t="shared" si="0"/>
        <v>9.4705099999999902</v>
      </c>
      <c r="J25" s="101"/>
      <c r="K25" s="102">
        <f>IFERROR(I25/G25*100,0)</f>
        <v>4.5947779352306028</v>
      </c>
    </row>
    <row r="26" spans="1:12" x14ac:dyDescent="0.25">
      <c r="D26" s="98"/>
      <c r="E26" s="107">
        <f>SUM(E20:E25)</f>
        <v>11954.192169999998</v>
      </c>
      <c r="F26" s="83"/>
      <c r="G26" s="107">
        <f>SUM(G20:G25)</f>
        <v>10318.91136</v>
      </c>
      <c r="H26" s="83"/>
      <c r="I26" s="108">
        <f t="shared" si="0"/>
        <v>1635.2808099999984</v>
      </c>
      <c r="J26" s="105"/>
      <c r="K26" s="109">
        <f>I26/G26*100</f>
        <v>15.847416001061553</v>
      </c>
      <c r="L26" s="100"/>
    </row>
    <row r="27" spans="1:12" ht="8.25" customHeight="1" x14ac:dyDescent="0.25">
      <c r="D27" s="98"/>
      <c r="E27" s="100"/>
      <c r="F27" s="100"/>
      <c r="G27" s="100"/>
      <c r="H27" s="100"/>
      <c r="I27" s="101"/>
      <c r="J27" s="101"/>
      <c r="K27" s="102"/>
    </row>
    <row r="28" spans="1:12" ht="29.7" customHeight="1" x14ac:dyDescent="0.25">
      <c r="A28" s="80">
        <v>712</v>
      </c>
      <c r="B28" s="80">
        <v>712</v>
      </c>
      <c r="D28" s="110" t="s">
        <v>70</v>
      </c>
      <c r="E28" s="99">
        <v>0</v>
      </c>
      <c r="G28" s="99">
        <v>0</v>
      </c>
      <c r="I28" s="101">
        <f>E28-G28</f>
        <v>0</v>
      </c>
      <c r="K28" s="102">
        <v>0</v>
      </c>
    </row>
    <row r="29" spans="1:12" x14ac:dyDescent="0.25">
      <c r="D29" s="81"/>
      <c r="E29" s="103">
        <f>SUM(E26:E28)</f>
        <v>11954.192169999998</v>
      </c>
      <c r="F29" s="83"/>
      <c r="G29" s="103">
        <f>SUM(G26:G28)</f>
        <v>10318.91136</v>
      </c>
      <c r="H29" s="83"/>
      <c r="I29" s="104">
        <f>E29-G29</f>
        <v>1635.2808099999984</v>
      </c>
      <c r="J29" s="105"/>
      <c r="K29" s="106">
        <f>I29/G29*100</f>
        <v>15.847416001061553</v>
      </c>
      <c r="L29" s="100"/>
    </row>
    <row r="30" spans="1:12" ht="8.25" customHeight="1" x14ac:dyDescent="0.25">
      <c r="D30" s="81"/>
      <c r="K30" s="97"/>
    </row>
    <row r="31" spans="1:12" ht="15.6" customHeight="1" x14ac:dyDescent="0.25">
      <c r="D31" s="111" t="s">
        <v>71</v>
      </c>
      <c r="E31" s="112">
        <f>+E15-E29</f>
        <v>26197.884390000003</v>
      </c>
      <c r="F31" s="112"/>
      <c r="G31" s="112">
        <f>+G15-G29</f>
        <v>23598.084139999999</v>
      </c>
      <c r="H31" s="112"/>
      <c r="I31" s="105">
        <f>E31-G31</f>
        <v>2599.8002500000039</v>
      </c>
      <c r="J31" s="105"/>
      <c r="K31" s="113">
        <f>I31/G31*100</f>
        <v>11.016997119665342</v>
      </c>
      <c r="L31" s="114"/>
    </row>
    <row r="32" spans="1:12" ht="12" customHeight="1" x14ac:dyDescent="0.25">
      <c r="D32" s="115"/>
      <c r="E32" s="116"/>
      <c r="F32" s="116"/>
      <c r="G32" s="116"/>
      <c r="H32" s="116"/>
      <c r="K32" s="97"/>
    </row>
    <row r="33" spans="1:15" ht="15" customHeight="1" x14ac:dyDescent="0.25">
      <c r="A33" s="80">
        <v>62</v>
      </c>
      <c r="B33" s="80">
        <v>62</v>
      </c>
      <c r="D33" s="117" t="s">
        <v>72</v>
      </c>
      <c r="E33" s="99">
        <v>18184.654429999999</v>
      </c>
      <c r="F33" s="101"/>
      <c r="G33" s="99">
        <v>16166.344999999999</v>
      </c>
      <c r="H33" s="101"/>
      <c r="I33" s="101">
        <f>E33-G33</f>
        <v>2018.3094299999993</v>
      </c>
      <c r="J33" s="101"/>
      <c r="K33" s="102">
        <f>I33/G33*100</f>
        <v>12.484636632460829</v>
      </c>
    </row>
    <row r="34" spans="1:15" ht="12" customHeight="1" x14ac:dyDescent="0.25">
      <c r="D34" s="118"/>
      <c r="E34" s="101"/>
      <c r="F34" s="101"/>
      <c r="G34" s="101"/>
      <c r="H34" s="101"/>
      <c r="K34" s="97"/>
    </row>
    <row r="35" spans="1:15" ht="14.25" customHeight="1" x14ac:dyDescent="0.25">
      <c r="A35" s="80">
        <v>72</v>
      </c>
      <c r="B35" s="80">
        <v>72</v>
      </c>
      <c r="D35" s="117" t="s">
        <v>91</v>
      </c>
      <c r="E35" s="99">
        <v>8802.5456799999993</v>
      </c>
      <c r="F35" s="101"/>
      <c r="G35" s="99">
        <v>7792.4705599999998</v>
      </c>
      <c r="H35" s="101"/>
      <c r="I35" s="101">
        <f>E35-G35</f>
        <v>1010.0751199999995</v>
      </c>
      <c r="J35" s="101"/>
      <c r="K35" s="102">
        <f>I35/G35*100</f>
        <v>12.962193597302466</v>
      </c>
    </row>
    <row r="36" spans="1:15" ht="14.25" customHeight="1" x14ac:dyDescent="0.25">
      <c r="D36" s="117"/>
      <c r="E36" s="99"/>
      <c r="F36" s="101"/>
      <c r="G36" s="99"/>
      <c r="H36" s="101"/>
      <c r="I36" s="101"/>
      <c r="J36" s="101"/>
      <c r="K36" s="102"/>
    </row>
    <row r="37" spans="1:15" ht="14.25" customHeight="1" x14ac:dyDescent="0.25">
      <c r="D37" s="120" t="s">
        <v>74</v>
      </c>
      <c r="E37" s="121">
        <f>SUM(E33-E35)</f>
        <v>9382.1087499999994</v>
      </c>
      <c r="F37" s="105"/>
      <c r="G37" s="121">
        <f>SUM(G33-G35)</f>
        <v>8373.8744399999996</v>
      </c>
      <c r="H37" s="105"/>
      <c r="I37" s="121">
        <f>SUM(I33-I35)</f>
        <v>1008.2343099999998</v>
      </c>
      <c r="J37" s="105"/>
      <c r="K37" s="122">
        <f>I37/G37*100</f>
        <v>12.040236777182916</v>
      </c>
    </row>
    <row r="38" spans="1:15" ht="14.25" customHeight="1" x14ac:dyDescent="0.25">
      <c r="D38" s="123"/>
      <c r="E38" s="121"/>
      <c r="F38" s="105"/>
      <c r="G38" s="121"/>
      <c r="H38" s="105"/>
      <c r="I38" s="121"/>
      <c r="J38" s="105"/>
      <c r="K38" s="105"/>
    </row>
    <row r="39" spans="1:15" ht="15" customHeight="1" x14ac:dyDescent="0.25">
      <c r="A39" s="80">
        <v>63</v>
      </c>
      <c r="B39" s="80">
        <v>63</v>
      </c>
      <c r="D39" s="124" t="s">
        <v>75</v>
      </c>
      <c r="E39" s="99">
        <v>1039.63824</v>
      </c>
      <c r="F39" s="101"/>
      <c r="G39" s="99">
        <v>428.74303999999995</v>
      </c>
      <c r="H39" s="101"/>
      <c r="I39" s="101">
        <f>E39-G39</f>
        <v>610.89520000000005</v>
      </c>
      <c r="J39" s="101"/>
      <c r="K39" s="102">
        <f>I39/G39*100</f>
        <v>142.48515847627522</v>
      </c>
    </row>
    <row r="40" spans="1:15" ht="13.2" customHeight="1" x14ac:dyDescent="0.25">
      <c r="D40" s="118"/>
      <c r="E40" s="101"/>
      <c r="F40" s="101"/>
      <c r="G40" s="101"/>
      <c r="H40" s="101"/>
      <c r="K40" s="97"/>
      <c r="M40" s="125"/>
      <c r="N40" s="125"/>
      <c r="O40" s="125"/>
    </row>
    <row r="41" spans="1:15" ht="15" customHeight="1" x14ac:dyDescent="0.25">
      <c r="A41" s="80">
        <v>81</v>
      </c>
      <c r="B41" s="80">
        <v>81</v>
      </c>
      <c r="D41" s="127" t="s">
        <v>76</v>
      </c>
      <c r="E41" s="128">
        <v>8969.166659999999</v>
      </c>
      <c r="F41" s="83"/>
      <c r="G41" s="128">
        <v>9573.8579000000009</v>
      </c>
      <c r="H41" s="83"/>
      <c r="I41" s="129">
        <f>E41-G41</f>
        <v>-604.69124000000193</v>
      </c>
      <c r="J41" s="105"/>
      <c r="K41" s="130">
        <f>I41/G41*100</f>
        <v>-6.3160665879530331</v>
      </c>
      <c r="M41" s="125"/>
      <c r="N41" s="125"/>
      <c r="O41" s="125"/>
    </row>
    <row r="42" spans="1:15" ht="15" customHeight="1" x14ac:dyDescent="0.25">
      <c r="D42" s="98" t="s">
        <v>77</v>
      </c>
      <c r="E42" s="100">
        <v>4559.8999999999996</v>
      </c>
      <c r="F42" s="100"/>
      <c r="G42" s="100">
        <v>3565</v>
      </c>
      <c r="H42" s="100"/>
      <c r="I42" s="101">
        <f>E42-G42</f>
        <v>994.89999999999964</v>
      </c>
      <c r="K42" s="102">
        <f>I42/G42*100</f>
        <v>27.907433380084139</v>
      </c>
      <c r="M42" s="125"/>
      <c r="N42" s="125"/>
      <c r="O42" s="125"/>
    </row>
    <row r="43" spans="1:15" ht="15" customHeight="1" x14ac:dyDescent="0.25">
      <c r="D43" s="98" t="s">
        <v>78</v>
      </c>
      <c r="E43" s="100">
        <v>179</v>
      </c>
      <c r="F43" s="100"/>
      <c r="G43" s="100">
        <v>56.7</v>
      </c>
      <c r="H43" s="100"/>
      <c r="I43" s="101">
        <f>E43-G43</f>
        <v>122.3</v>
      </c>
      <c r="K43" s="102">
        <f>I43/G43*100</f>
        <v>215.69664902998235</v>
      </c>
      <c r="M43" s="125"/>
      <c r="N43" s="125"/>
      <c r="O43" s="125"/>
    </row>
    <row r="44" spans="1:15" ht="15" customHeight="1" x14ac:dyDescent="0.25">
      <c r="A44" s="80"/>
      <c r="B44" s="80">
        <v>82</v>
      </c>
      <c r="D44" s="154" t="s">
        <v>79</v>
      </c>
      <c r="E44" s="99">
        <v>103</v>
      </c>
      <c r="F44" s="101"/>
      <c r="G44" s="99">
        <v>84.2</v>
      </c>
      <c r="H44" s="101"/>
      <c r="I44" s="101">
        <f>E44-G44</f>
        <v>18.799999999999997</v>
      </c>
      <c r="J44" s="101"/>
      <c r="K44" s="102">
        <f>I44/G44*100</f>
        <v>22.327790973871732</v>
      </c>
    </row>
    <row r="45" spans="1:15" ht="15" customHeight="1" x14ac:dyDescent="0.25">
      <c r="D45" s="133"/>
      <c r="E45" s="134"/>
      <c r="F45" s="112"/>
      <c r="G45" s="134"/>
      <c r="H45" s="112"/>
      <c r="I45" s="108"/>
      <c r="J45" s="105"/>
      <c r="K45" s="109"/>
      <c r="L45" s="114"/>
      <c r="M45" s="125"/>
      <c r="N45" s="125"/>
      <c r="O45" s="125"/>
    </row>
    <row r="46" spans="1:15" ht="14.25" customHeight="1" x14ac:dyDescent="0.25">
      <c r="D46" s="81"/>
      <c r="E46" s="103"/>
      <c r="F46" s="83"/>
      <c r="G46" s="103"/>
      <c r="H46" s="83"/>
      <c r="I46" s="104"/>
      <c r="J46" s="105"/>
      <c r="K46" s="106"/>
      <c r="L46" s="100"/>
    </row>
    <row r="47" spans="1:15" ht="7.5" customHeight="1" x14ac:dyDescent="0.25">
      <c r="D47" s="81"/>
      <c r="E47" s="100"/>
      <c r="F47" s="100"/>
      <c r="G47" s="100"/>
      <c r="H47" s="100"/>
      <c r="K47" s="97"/>
    </row>
    <row r="48" spans="1:15" ht="15" customHeight="1" x14ac:dyDescent="0.25">
      <c r="D48" s="111" t="s">
        <v>80</v>
      </c>
      <c r="E48" s="112">
        <f>+E31+E37+E39-E41</f>
        <v>27650.464720000007</v>
      </c>
      <c r="F48" s="112"/>
      <c r="G48" s="112">
        <f>+G31+G37+G39-G41</f>
        <v>22826.843719999997</v>
      </c>
      <c r="H48" s="112"/>
      <c r="I48" s="105">
        <f>E48-G48</f>
        <v>4823.6210000000101</v>
      </c>
      <c r="J48" s="105"/>
      <c r="K48" s="113">
        <f>I48/G48*100</f>
        <v>21.131353327546286</v>
      </c>
      <c r="L48" s="114"/>
    </row>
    <row r="49" spans="1:13" x14ac:dyDescent="0.25">
      <c r="A49" s="80">
        <v>815</v>
      </c>
      <c r="B49" s="80">
        <v>83</v>
      </c>
      <c r="D49" s="118" t="s">
        <v>81</v>
      </c>
      <c r="E49" s="99">
        <v>4336.2056199999997</v>
      </c>
      <c r="F49" s="101"/>
      <c r="G49" s="99">
        <v>2006.6</v>
      </c>
      <c r="H49" s="101"/>
      <c r="I49" s="101">
        <f>E49-G49</f>
        <v>2329.6056199999998</v>
      </c>
      <c r="J49" s="101"/>
      <c r="K49" s="102">
        <v>0</v>
      </c>
    </row>
    <row r="50" spans="1:13" x14ac:dyDescent="0.25">
      <c r="D50" s="118"/>
      <c r="E50" s="99"/>
      <c r="F50" s="101"/>
      <c r="G50" s="99"/>
      <c r="H50" s="101"/>
      <c r="I50" s="101"/>
      <c r="J50" s="101"/>
      <c r="K50" s="102"/>
    </row>
    <row r="51" spans="1:13" ht="13.8" thickBot="1" x14ac:dyDescent="0.3">
      <c r="D51" s="135" t="s">
        <v>82</v>
      </c>
      <c r="E51" s="136">
        <f>SUM(E48-E49-E50)</f>
        <v>23314.259100000007</v>
      </c>
      <c r="F51" s="105"/>
      <c r="G51" s="136">
        <f>SUM(G48-G49-G50)</f>
        <v>20820.243719999999</v>
      </c>
      <c r="H51" s="105"/>
      <c r="I51" s="136">
        <f>SUM(I48-I49)</f>
        <v>2494.0153800000103</v>
      </c>
      <c r="J51" s="105"/>
      <c r="K51" s="137">
        <f>I51/G51*100</f>
        <v>11.978800121365776</v>
      </c>
      <c r="L51" s="101"/>
    </row>
    <row r="52" spans="1:13" ht="13.5" hidden="1" customHeight="1" thickTop="1" x14ac:dyDescent="0.25">
      <c r="D52" s="118" t="s">
        <v>83</v>
      </c>
      <c r="E52" s="138"/>
      <c r="F52" s="138"/>
      <c r="G52" s="138"/>
      <c r="H52" s="101"/>
      <c r="I52" s="101">
        <f>E52-G52</f>
        <v>0</v>
      </c>
      <c r="J52" s="101"/>
      <c r="K52" s="102" t="e">
        <f>I52/G52*100</f>
        <v>#DIV/0!</v>
      </c>
      <c r="M52" s="79">
        <f>+E51*0.2</f>
        <v>4662.8518200000017</v>
      </c>
    </row>
    <row r="53" spans="1:13" ht="14.25" hidden="1" customHeight="1" thickBot="1" x14ac:dyDescent="0.3">
      <c r="D53" s="118" t="s">
        <v>84</v>
      </c>
      <c r="E53" s="139">
        <f>SUM(E51-E52)</f>
        <v>23314.259100000007</v>
      </c>
      <c r="F53" s="114"/>
      <c r="G53" s="139">
        <f>SUM(G51-G52)</f>
        <v>20820.243719999999</v>
      </c>
      <c r="H53" s="100"/>
      <c r="I53" s="139">
        <f>SUM(I51-I52)</f>
        <v>2494.0153800000103</v>
      </c>
      <c r="J53" s="101"/>
      <c r="K53" s="155" t="e">
        <f>SUM(K51-K52)</f>
        <v>#DIV/0!</v>
      </c>
    </row>
    <row r="54" spans="1:13" ht="14.4" thickTop="1" thickBot="1" x14ac:dyDescent="0.3">
      <c r="D54" s="140"/>
      <c r="E54" s="141"/>
      <c r="F54" s="141"/>
      <c r="G54" s="141"/>
      <c r="H54" s="141"/>
      <c r="I54" s="142"/>
      <c r="J54" s="142"/>
      <c r="K54" s="143"/>
    </row>
    <row r="55" spans="1:13" ht="9.75" customHeight="1" thickTop="1" x14ac:dyDescent="0.25">
      <c r="D55" s="118"/>
      <c r="E55" s="101"/>
      <c r="F55" s="101"/>
      <c r="G55" s="101"/>
      <c r="H55" s="101"/>
      <c r="K55" s="97"/>
    </row>
    <row r="56" spans="1:13" ht="14.25" customHeight="1" x14ac:dyDescent="0.25">
      <c r="D56" s="144"/>
      <c r="E56" s="145"/>
      <c r="F56" s="145"/>
      <c r="G56" s="145"/>
      <c r="H56" s="145"/>
      <c r="K56" s="146"/>
    </row>
    <row r="57" spans="1:13" ht="13.8" thickBot="1" x14ac:dyDescent="0.3">
      <c r="D57" s="147"/>
      <c r="E57" s="148"/>
      <c r="F57" s="148"/>
      <c r="G57" s="148"/>
      <c r="H57" s="148"/>
      <c r="I57" s="142"/>
      <c r="J57" s="142"/>
      <c r="K57" s="143"/>
    </row>
    <row r="58" spans="1:13" ht="11.7" customHeight="1" thickTop="1" x14ac:dyDescent="0.25">
      <c r="E58" s="145"/>
      <c r="F58" s="145"/>
      <c r="G58" s="145"/>
      <c r="H58" s="145"/>
    </row>
    <row r="59" spans="1:13" x14ac:dyDescent="0.25">
      <c r="E59" s="145"/>
      <c r="F59" s="145"/>
      <c r="G59" s="145"/>
      <c r="H59" s="145"/>
    </row>
  </sheetData>
  <mergeCells count="5">
    <mergeCell ref="D1:K1"/>
    <mergeCell ref="D2:K2"/>
    <mergeCell ref="D3:K3"/>
    <mergeCell ref="D4:K4"/>
    <mergeCell ref="D5:K5"/>
  </mergeCells>
  <hyperlinks>
    <hyperlink ref="D33" location="ING.OT.OPERAC.!D1" display="INGRESOS DE OTRAS OPERACIONES" xr:uid="{8841363F-3748-447B-A89E-D117E8F85852}"/>
    <hyperlink ref="D35" location="'COSTOS DE OT.OPERAC.'!D1" display="COSTOS DE OTRAS OPERACIONES" xr:uid="{D3FEB805-AFF0-46E5-91FB-458D74DD4A96}"/>
    <hyperlink ref="D39" location="'INGRESOS NO OPERAC.'!D1" display="INGRESOS" xr:uid="{4C02D52B-4466-4897-B9FE-310569045089}"/>
    <hyperlink ref="D44" location="'GASTOS NO OPERAC.'!D1" display="GASTOS" xr:uid="{1B30EC12-EB6A-4752-815C-FD9955D474E2}"/>
  </hyperlinks>
  <pageMargins left="0.59055118110236227" right="0.39370078740157483" top="0.74803149606299213" bottom="0.98425196850393704" header="0.51181102362204722" footer="0.51181102362204722"/>
  <pageSetup scale="84" fitToHeight="0" orientation="portrait" r:id="rId1"/>
  <headerFooter alignWithMargins="0">
    <oddFooter>&amp;LMCASTANEDA/DCONT/GP/DFO&amp;RPagina  2</oddFooter>
  </headerFooter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SEP 2025-2024</vt:lpstr>
      <vt:lpstr>ESTAD.RESULT. SEP 2025-2024</vt:lpstr>
      <vt:lpstr>BALANCE SEP Y AGO 2025</vt:lpstr>
      <vt:lpstr>ESTAD.RESULT. SEP Y AGO 2025</vt:lpstr>
      <vt:lpstr>'BALANCE SEP 2025-2024'!Área_de_impresión</vt:lpstr>
      <vt:lpstr>'BALANCE SEP Y AGO 2025'!Área_de_impresión</vt:lpstr>
      <vt:lpstr>'ESTAD.RESULT. SEP 2025-2024'!Área_de_impresión</vt:lpstr>
      <vt:lpstr>'ESTAD.RESULT. SEP Y AGO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Yenci Mireya Sarceño Jiménez</cp:lastModifiedBy>
  <dcterms:created xsi:type="dcterms:W3CDTF">2025-10-13T14:45:46Z</dcterms:created>
  <dcterms:modified xsi:type="dcterms:W3CDTF">2025-10-22T14:06:33Z</dcterms:modified>
</cp:coreProperties>
</file>