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.carballo\Documents\17. EFBolsa\2024\"/>
    </mc:Choice>
  </mc:AlternateContent>
  <xr:revisionPtr revIDLastSave="0" documentId="13_ncr:1_{16D52D00-22B9-4C10-9C04-8832A046F494}" xr6:coauthVersionLast="47" xr6:coauthVersionMax="47" xr10:uidLastSave="{00000000-0000-0000-0000-000000000000}"/>
  <bookViews>
    <workbookView xWindow="-120" yWindow="-120" windowWidth="29040" windowHeight="15720" xr2:uid="{8590E234-B7E5-4CBB-98BE-5AD034B8CCDE}"/>
  </bookViews>
  <sheets>
    <sheet name="BALANCE Y ESTADO DE RESULTADOS" sheetId="1" r:id="rId1"/>
  </sheets>
  <externalReferences>
    <externalReference r:id="rId2"/>
  </externalReferences>
  <definedNames>
    <definedName name="_xlnm.Print_Area" localSheetId="0">'BALANCE Y ESTADO DE RESULTADOS'!$A$1:$E$71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E89" i="1"/>
  <c r="E84" i="1"/>
  <c r="E96" i="1" s="1"/>
  <c r="E98" i="1" s="1"/>
  <c r="E107" i="1" s="1"/>
  <c r="E112" i="1" s="1"/>
  <c r="E114" i="1" s="1"/>
  <c r="E116" i="1" s="1"/>
  <c r="E51" i="1"/>
  <c r="C51" i="1"/>
  <c r="E49" i="1"/>
  <c r="C49" i="1"/>
  <c r="E46" i="1"/>
  <c r="C46" i="1"/>
  <c r="E44" i="1"/>
  <c r="C44" i="1"/>
  <c r="E43" i="1"/>
  <c r="E53" i="1" s="1"/>
  <c r="C43" i="1"/>
  <c r="C53" i="1" s="1"/>
  <c r="E39" i="1"/>
  <c r="C39" i="1"/>
  <c r="E38" i="1"/>
  <c r="C38" i="1"/>
  <c r="C40" i="1" s="1"/>
  <c r="E37" i="1"/>
  <c r="C37" i="1"/>
  <c r="E36" i="1"/>
  <c r="C36" i="1"/>
  <c r="E31" i="1"/>
  <c r="C31" i="1"/>
  <c r="E27" i="1"/>
  <c r="C27" i="1"/>
  <c r="E26" i="1"/>
  <c r="C26" i="1"/>
  <c r="E25" i="1"/>
  <c r="C25" i="1"/>
  <c r="E24" i="1"/>
  <c r="C24" i="1"/>
  <c r="E23" i="1"/>
  <c r="C23" i="1"/>
  <c r="E18" i="1"/>
  <c r="C18" i="1"/>
  <c r="E17" i="1"/>
  <c r="E13" i="1"/>
  <c r="C13" i="1"/>
  <c r="C28" i="1" s="1"/>
  <c r="E12" i="1"/>
  <c r="C12" i="1"/>
  <c r="E40" i="1" l="1"/>
  <c r="E28" i="1"/>
  <c r="C54" i="1"/>
  <c r="C56" i="1" s="1"/>
  <c r="E54" i="1"/>
  <c r="E56" i="1" s="1"/>
  <c r="C55" i="1" l="1"/>
  <c r="E55" i="1"/>
</calcChain>
</file>

<file path=xl/sharedStrings.xml><?xml version="1.0" encoding="utf-8"?>
<sst xmlns="http://schemas.openxmlformats.org/spreadsheetml/2006/main" count="77" uniqueCount="75">
  <si>
    <t>BANCO HIPOTECARIO DE EL SALVADOR, S.A.</t>
  </si>
  <si>
    <t>ESTADO DE SITUACIÓN FINANCIERA</t>
  </si>
  <si>
    <t>AL 31 DE OCTUBRE DE 2024 Y AL 31 DE DICIEMBRE 2023</t>
  </si>
  <si>
    <t>(Expresado en miles de dólares de Los Estados Unidos de América)</t>
  </si>
  <si>
    <t>ACTIVO</t>
  </si>
  <si>
    <t>Efectivo y Equivalentes de Efectivo</t>
  </si>
  <si>
    <t>Instrumentos de Inversión (neto)</t>
  </si>
  <si>
    <t xml:space="preserve"> </t>
  </si>
  <si>
    <t xml:space="preserve">     A valor Razonable con cambio en resultado </t>
  </si>
  <si>
    <t xml:space="preserve">     A valor razonable con cambios en otro resultado integral (VRORI)</t>
  </si>
  <si>
    <t xml:space="preserve">     A Costo amortizado</t>
  </si>
  <si>
    <t>Instrumentos Financieros Restringidos</t>
  </si>
  <si>
    <t>Cartera de Crédito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</si>
  <si>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</si>
  <si>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</si>
  <si>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</si>
  <si>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deterioro)</t>
  </si>
  <si>
    <t>Cuentas por cobrar (neto)</t>
  </si>
  <si>
    <t>Activos Fisicos e Intangibles (neto)</t>
  </si>
  <si>
    <t>Activos Extraordinarios (neto)</t>
  </si>
  <si>
    <t>Inversiones en Acciones (neto)</t>
  </si>
  <si>
    <t>Otros Activos</t>
  </si>
  <si>
    <t>Total Activos</t>
  </si>
  <si>
    <t>PASIVO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</si>
  <si>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</si>
  <si>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</si>
  <si>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</si>
  <si>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</t>
  </si>
  <si>
    <t xml:space="preserve">     Títulos de Emisión Propia</t>
  </si>
  <si>
    <t>Obligaciones a la Vista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</si>
  <si>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</si>
  <si>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</si>
  <si>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</si>
  <si>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</si>
  <si>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</si>
  <si>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</si>
  <si>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</si>
  <si>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 xml:space="preserve">     De capital</t>
  </si>
  <si>
    <t>Resultados por Aplicar</t>
  </si>
  <si>
    <t xml:space="preserve">     Utilidades de ejercicios anteriores</t>
  </si>
  <si>
    <t xml:space="preserve">     Utilidades del presente ejercicio</t>
  </si>
  <si>
    <t>Patrimonio Restringido</t>
  </si>
  <si>
    <t xml:space="preserve">     Utilidades no distribuibles</t>
  </si>
  <si>
    <t>Otro Resultado Integral Acumulado</t>
  </si>
  <si>
    <t xml:space="preserve">     Elementos que no se reclasificarán en resultados</t>
  </si>
  <si>
    <t>Total Patrimonio</t>
  </si>
  <si>
    <t xml:space="preserve">Total pasivo y patrimonio </t>
  </si>
  <si>
    <t>ESTADO DE RESULTADOS INTEGRAL</t>
  </si>
  <si>
    <t>DEL 01 DE ENERO AL 31 DE OCTUBRE DE 2024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</si>
  <si>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</si>
  <si>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</si>
  <si>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</si>
  <si>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</si>
  <si>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intereseses</t>
  </si>
  <si>
    <t>Depósitos</t>
  </si>
  <si>
    <t>Pasivos financieros a valor razonable con cambios en resultado</t>
  </si>
  <si>
    <t>Titulos de emisión propia</t>
  </si>
  <si>
    <t>Préstamos</t>
  </si>
  <si>
    <t>Otros Gastos por intereses</t>
  </si>
  <si>
    <t>Ingresos por intereses netos</t>
  </si>
  <si>
    <t>Ganancia (Pérdida) por deterioro de activos financieros de riesgo crediticio,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</si>
  <si>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</si>
  <si>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</si>
  <si>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</si>
  <si>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</si>
  <si>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Ganancias (Pérdidas) por ventas de instrumentos financieros a costo amortizado, neto</t>
  </si>
  <si>
    <t>Ganancia (Pérdida) por ventas de activos y operaciones discontinuadas</t>
  </si>
  <si>
    <t>Otros ingresos (Gastos) financieros</t>
  </si>
  <si>
    <t>Total ingresos netos</t>
  </si>
  <si>
    <t>Gastos de funcionarios y empleados</t>
  </si>
  <si>
    <t>Gastos generales</t>
  </si>
  <si>
    <t>Gastos de depreación y amortización</t>
  </si>
  <si>
    <t>Utilidad antes de impuestos</t>
  </si>
  <si>
    <t>Gastos por impuestos sobres las ganancias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</si>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</sst>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164" formatCode="_-[$$-409]* #,##0.0_ ;_-[$$-409]* \-#,##0.0\ ;_-[$$-409]* &quot;-&quot;??_ ;_-@_ "/>
    <numFmt numFmtId="165" formatCode="_([$$-409]* #,##0.0_);_([$$-409]* \(#,##0.0\);_([$$-409]* &quot;-&quot;??_);_(@_)"/>
    <numFmt numFmtId="166" formatCode="_-&quot;$&quot;* #,##0.000_-;\-&quot;$&quot;* #,##0.000_-;_-&quot;$&quot;* &quot;-&quot;??_-;_-@_-"/>
    <numFmt numFmtId="167" formatCode="_-[$$-409]* #,##0.00_ ;_-[$$-409]* \-#,##0.00\ ;_-[$$-409]* &quot;-&quot;??_ ;_-@_ "/>
    <numFmt numFmtId="168" formatCode="_-&quot;$&quot;* #,##0.0_-;\-&quot;$&quot;* #,##0.0_-;_-&quot;$&quot;* &quot;-&quot;??_-;_-@_-"/>
    <numFmt numFmtId="169" formatCode="_-[$$-409]* #,##0.0_ ;_-[$$-409]* \-#,##0.0\ ;_-[$$-409]* &quot;-&quot;?_ ;_-@_ "/>
    <numFmt numFmtId="170" formatCode="_([$$-409]* #,##0.000_);_([$$-409]* \(#,##0.000\);_([$$-409]* &quot;-&quot;??_);_(@_)"/>
    <numFmt numFmtId="171" formatCode="_(&quot;$&quot;* #,##0.00_);_(&quot;$&quot;* \(#,##0.00\);_(&quot;$&quot;* &quot;-&quot;??_);_(@_)"/>
    <numFmt numFmtId="172" formatCode="_([$$-409]* #,##0.00_);_([$$-409]* \(#,##0.00\);_([$$-409]* &quot;-&quot;??_);_(@_)"/>
    <numFmt numFmtId="173" formatCode="0.0"/>
    <numFmt numFmtId="174" formatCode="_([$$-409]* #,##0.0000_);_([$$-409]* \(#,##0.0000\);_([$$-409]* &quot;-&quot;??_);_(@_)"/>
    <numFmt numFmtId="175" formatCode="_-[$$-409]* #,##0.0_ ;_-[$$-409]* \-#,##0.0\ ;_-[$$-409]* &quot;-&quot;????_ ;_-@_ 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onotype Corsiva"/>
      <family val="4"/>
    </font>
    <font>
      <b/>
      <sz val="9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164" fontId="10" fillId="0" borderId="0" xfId="1" applyNumberFormat="1" applyFont="1"/>
    <xf numFmtId="164" fontId="11" fillId="0" borderId="0" xfId="1" applyNumberFormat="1" applyFont="1"/>
    <xf numFmtId="44" fontId="0" fillId="0" borderId="0" xfId="2" applyFont="1"/>
    <xf numFmtId="165" fontId="1" fillId="0" borderId="0" xfId="1" applyNumberFormat="1"/>
    <xf numFmtId="166" fontId="0" fillId="0" borderId="0" xfId="2" applyNumberFormat="1" applyFont="1"/>
    <xf numFmtId="167" fontId="1" fillId="0" borderId="0" xfId="1" applyNumberFormat="1"/>
    <xf numFmtId="168" fontId="0" fillId="0" borderId="0" xfId="2" applyNumberFormat="1" applyFont="1"/>
    <xf numFmtId="169" fontId="1" fillId="0" borderId="0" xfId="1" applyNumberFormat="1"/>
    <xf numFmtId="170" fontId="1" fillId="0" borderId="0" xfId="1" applyNumberFormat="1"/>
    <xf numFmtId="171" fontId="11" fillId="0" borderId="0" xfId="1" applyNumberFormat="1" applyFont="1"/>
    <xf numFmtId="0" fontId="9" fillId="0" borderId="0" xfId="1" applyFont="1" applyAlignment="1">
      <alignment vertical="center" wrapText="1"/>
    </xf>
    <xf numFmtId="164" fontId="10" fillId="0" borderId="2" xfId="1" applyNumberFormat="1" applyFont="1" applyBorder="1"/>
    <xf numFmtId="4" fontId="1" fillId="0" borderId="0" xfId="1" applyNumberFormat="1"/>
    <xf numFmtId="44" fontId="9" fillId="0" borderId="0" xfId="2" applyFont="1"/>
    <xf numFmtId="172" fontId="1" fillId="0" borderId="0" xfId="1" applyNumberFormat="1"/>
    <xf numFmtId="164" fontId="12" fillId="0" borderId="0" xfId="1" applyNumberFormat="1" applyFont="1"/>
    <xf numFmtId="173" fontId="1" fillId="0" borderId="0" xfId="1" applyNumberFormat="1"/>
    <xf numFmtId="164" fontId="10" fillId="0" borderId="3" xfId="1" applyNumberFormat="1" applyFont="1" applyBorder="1"/>
    <xf numFmtId="164" fontId="1" fillId="0" borderId="0" xfId="1" applyNumberFormat="1"/>
    <xf numFmtId="0" fontId="9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justify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74" fontId="1" fillId="0" borderId="0" xfId="1" applyNumberFormat="1" applyAlignment="1">
      <alignment horizontal="left" indent="1"/>
    </xf>
    <xf numFmtId="172" fontId="15" fillId="0" borderId="0" xfId="1" applyNumberFormat="1" applyFont="1"/>
    <xf numFmtId="0" fontId="15" fillId="0" borderId="0" xfId="1" applyFont="1"/>
    <xf numFmtId="0" fontId="16" fillId="0" borderId="0" xfId="1" applyFont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49" fontId="9" fillId="0" borderId="0" xfId="1" applyNumberFormat="1" applyFont="1" applyAlignment="1">
      <alignment horizontal="center" vertical="center"/>
    </xf>
    <xf numFmtId="44" fontId="9" fillId="0" borderId="3" xfId="1" applyNumberFormat="1" applyFont="1" applyBorder="1"/>
    <xf numFmtId="168" fontId="1" fillId="0" borderId="0" xfId="2" applyNumberFormat="1" applyFont="1"/>
    <xf numFmtId="175" fontId="1" fillId="0" borderId="0" xfId="1" applyNumberFormat="1"/>
    <xf numFmtId="168" fontId="1" fillId="0" borderId="0" xfId="2" applyNumberFormat="1" applyFont="1" applyBorder="1"/>
    <xf numFmtId="175" fontId="9" fillId="0" borderId="0" xfId="1" applyNumberFormat="1" applyFont="1"/>
    <xf numFmtId="44" fontId="1" fillId="0" borderId="0" xfId="2" applyFont="1"/>
    <xf numFmtId="165" fontId="9" fillId="0" borderId="3" xfId="1" applyNumberFormat="1" applyFont="1" applyBorder="1"/>
    <xf numFmtId="0" fontId="14" fillId="0" borderId="0" xfId="1" applyFont="1" applyAlignment="1">
      <alignment vertical="top" wrapText="1"/>
    </xf>
    <xf numFmtId="165" fontId="1" fillId="0" borderId="3" xfId="1" applyNumberFormat="1" applyBorder="1"/>
    <xf numFmtId="44" fontId="9" fillId="0" borderId="0" xfId="2" applyFont="1" applyFill="1" applyAlignment="1">
      <alignment vertical="center" wrapText="1"/>
    </xf>
    <xf numFmtId="175" fontId="9" fillId="0" borderId="3" xfId="1" applyNumberFormat="1" applyFont="1" applyBorder="1"/>
    <xf numFmtId="44" fontId="1" fillId="0" borderId="0" xfId="2" applyFont="1" applyFill="1"/>
    <xf numFmtId="0" fontId="1" fillId="0" borderId="0" xfId="1" applyAlignment="1">
      <alignment vertical="top" wrapText="1"/>
    </xf>
    <xf numFmtId="44" fontId="9" fillId="0" borderId="0" xfId="2" applyFont="1" applyFill="1"/>
    <xf numFmtId="165" fontId="1" fillId="0" borderId="1" xfId="1" applyNumberFormat="1" applyBorder="1"/>
    <xf numFmtId="175" fontId="1" fillId="0" borderId="1" xfId="1" applyNumberFormat="1" applyBorder="1"/>
    <xf numFmtId="175" fontId="9" fillId="0" borderId="2" xfId="1" applyNumberFormat="1" applyFont="1" applyBorder="1"/>
    <xf numFmtId="175" fontId="11" fillId="0" borderId="0" xfId="1" applyNumberFormat="1" applyFont="1"/>
    <xf numFmtId="175" fontId="10" fillId="0" borderId="0" xfId="1" applyNumberFormat="1" applyFont="1"/>
  </cellXfs>
  <cellStyles count="3">
    <cellStyle name="Moneda 2" xfId="2" xr:uid="{269ED972-1C3C-43D2-ACB1-8EC41E0DF0C4}"/>
    <cellStyle name="Normal" xfId="0" builtinId="0"/>
    <cellStyle name="Normal 2" xfId="1" xr:uid="{E8531808-8F48-4BAE-9EF6-6DD506DA7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28575</xdr:rowOff>
    </xdr:from>
    <xdr:to>
      <xdr:col>1</xdr:col>
      <xdr:colOff>1219199</xdr:colOff>
      <xdr:row>70</xdr:row>
      <xdr:rowOff>95249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AD190EF-45B9-4917-9026-F0A9FD61B1D2}"/>
            </a:ext>
          </a:extLst>
        </xdr:cNvPr>
        <xdr:cNvSpPr txBox="1"/>
      </xdr:nvSpPr>
      <xdr:spPr>
        <a:xfrm>
          <a:off x="0" y="10753725"/>
          <a:ext cx="2047874" cy="12001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1790700</xdr:colOff>
      <xdr:row>63</xdr:row>
      <xdr:rowOff>38101</xdr:rowOff>
    </xdr:from>
    <xdr:to>
      <xdr:col>2</xdr:col>
      <xdr:colOff>400050</xdr:colOff>
      <xdr:row>66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6570C89-2DDD-4082-9EB5-03BB29241D41}"/>
            </a:ext>
          </a:extLst>
        </xdr:cNvPr>
        <xdr:cNvSpPr txBox="1"/>
      </xdr:nvSpPr>
      <xdr:spPr>
        <a:xfrm>
          <a:off x="2619375" y="10763251"/>
          <a:ext cx="3038475" cy="4476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 y Aministración</a:t>
          </a:r>
        </a:p>
      </xdr:txBody>
    </xdr:sp>
    <xdr:clientData/>
  </xdr:twoCellAnchor>
  <xdr:twoCellAnchor>
    <xdr:from>
      <xdr:col>2</xdr:col>
      <xdr:colOff>628650</xdr:colOff>
      <xdr:row>63</xdr:row>
      <xdr:rowOff>38101</xdr:rowOff>
    </xdr:from>
    <xdr:to>
      <xdr:col>4</xdr:col>
      <xdr:colOff>1047751</xdr:colOff>
      <xdr:row>70</xdr:row>
      <xdr:rowOff>95250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A1AC9D9-638E-44FC-BF79-823AA8920F38}"/>
            </a:ext>
          </a:extLst>
        </xdr:cNvPr>
        <xdr:cNvSpPr txBox="1"/>
      </xdr:nvSpPr>
      <xdr:spPr>
        <a:xfrm>
          <a:off x="5886450" y="10763251"/>
          <a:ext cx="2085976" cy="11906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0</xdr:col>
      <xdr:colOff>0</xdr:colOff>
      <xdr:row>62</xdr:row>
      <xdr:rowOff>152400</xdr:rowOff>
    </xdr:from>
    <xdr:to>
      <xdr:col>1</xdr:col>
      <xdr:colOff>1123950</xdr:colOff>
      <xdr:row>62</xdr:row>
      <xdr:rowOff>152400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F283128-5639-436E-A023-7F964CCB82D6}"/>
            </a:ext>
          </a:extLst>
        </xdr:cNvPr>
        <xdr:cNvCxnSpPr/>
      </xdr:nvCxnSpPr>
      <xdr:spPr bwMode="auto">
        <a:xfrm>
          <a:off x="0" y="1071562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1724025</xdr:colOff>
      <xdr:row>62</xdr:row>
      <xdr:rowOff>152400</xdr:rowOff>
    </xdr:from>
    <xdr:to>
      <xdr:col>2</xdr:col>
      <xdr:colOff>381000</xdr:colOff>
      <xdr:row>62</xdr:row>
      <xdr:rowOff>152400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275E180-096F-43E4-A442-CECCE23B6461}"/>
            </a:ext>
          </a:extLst>
        </xdr:cNvPr>
        <xdr:cNvCxnSpPr/>
      </xdr:nvCxnSpPr>
      <xdr:spPr bwMode="auto">
        <a:xfrm>
          <a:off x="2552700" y="10715625"/>
          <a:ext cx="30861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742950</xdr:colOff>
      <xdr:row>62</xdr:row>
      <xdr:rowOff>152400</xdr:rowOff>
    </xdr:from>
    <xdr:to>
      <xdr:col>4</xdr:col>
      <xdr:colOff>981075</xdr:colOff>
      <xdr:row>63</xdr:row>
      <xdr:rowOff>19050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233B098-58E6-4D5E-BA59-C8714F569525}"/>
            </a:ext>
          </a:extLst>
        </xdr:cNvPr>
        <xdr:cNvCxnSpPr/>
      </xdr:nvCxnSpPr>
      <xdr:spPr bwMode="auto">
        <a:xfrm flipV="1">
          <a:off x="6000750" y="10715625"/>
          <a:ext cx="1905000" cy="285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19050</xdr:colOff>
      <xdr:row>1</xdr:row>
      <xdr:rowOff>161925</xdr:rowOff>
    </xdr:from>
    <xdr:to>
      <xdr:col>1</xdr:col>
      <xdr:colOff>3153555</xdr:colOff>
      <xdr:row>5</xdr:row>
      <xdr:rowOff>30908</xdr:rowOff>
    </xdr:to>
    <xdr:pic>
      <xdr:nvPicPr>
        <xdr:cNvPr id="8" name="Imagen 7" descr="Icono&#10;&#10;Descripción generada automáticamente">
          <a:extLst>
            <a:ext uri="{FF2B5EF4-FFF2-40B4-BE49-F238E27FC236}">
              <a16:creationId xmlns:a16="http://schemas.microsoft.com/office/drawing/2014/main" id="{F02E556E-D6EB-497D-A55A-C5EEF6CD65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847725" y="3429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</xdr:colOff>
      <xdr:row>72</xdr:row>
      <xdr:rowOff>38100</xdr:rowOff>
    </xdr:from>
    <xdr:to>
      <xdr:col>1</xdr:col>
      <xdr:colOff>3172605</xdr:colOff>
      <xdr:row>75</xdr:row>
      <xdr:rowOff>145208</xdr:rowOff>
    </xdr:to>
    <xdr:pic>
      <xdr:nvPicPr>
        <xdr:cNvPr id="9" name="Imagen 8" descr="Icono&#10;&#10;Descripción generada automáticamente">
          <a:extLst>
            <a:ext uri="{FF2B5EF4-FFF2-40B4-BE49-F238E27FC236}">
              <a16:creationId xmlns:a16="http://schemas.microsoft.com/office/drawing/2014/main" id="{9DA41B26-2E71-4ACE-B2DF-EB01CAC91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866775" y="3810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676275</xdr:colOff>
      <xdr:row>121</xdr:row>
      <xdr:rowOff>76200</xdr:rowOff>
    </xdr:from>
    <xdr:to>
      <xdr:col>1</xdr:col>
      <xdr:colOff>1857375</xdr:colOff>
      <xdr:row>124</xdr:row>
      <xdr:rowOff>142874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6C8C67C-D0A6-474B-9AB5-A5BA928B6B2F}"/>
            </a:ext>
          </a:extLst>
        </xdr:cNvPr>
        <xdr:cNvSpPr txBox="1"/>
      </xdr:nvSpPr>
      <xdr:spPr>
        <a:xfrm>
          <a:off x="676275" y="8801100"/>
          <a:ext cx="2009775" cy="5524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1790701</xdr:colOff>
      <xdr:row>121</xdr:row>
      <xdr:rowOff>76202</xdr:rowOff>
    </xdr:from>
    <xdr:to>
      <xdr:col>2</xdr:col>
      <xdr:colOff>247651</xdr:colOff>
      <xdr:row>124</xdr:row>
      <xdr:rowOff>123825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7E769CA-C771-473A-9190-3242812924FF}"/>
            </a:ext>
          </a:extLst>
        </xdr:cNvPr>
        <xdr:cNvSpPr txBox="1"/>
      </xdr:nvSpPr>
      <xdr:spPr>
        <a:xfrm>
          <a:off x="2619376" y="8801102"/>
          <a:ext cx="2886075" cy="53339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 y Aministración</a:t>
          </a:r>
        </a:p>
      </xdr:txBody>
    </xdr:sp>
    <xdr:clientData/>
  </xdr:twoCellAnchor>
  <xdr:twoCellAnchor>
    <xdr:from>
      <xdr:col>2</xdr:col>
      <xdr:colOff>219075</xdr:colOff>
      <xdr:row>121</xdr:row>
      <xdr:rowOff>38101</xdr:rowOff>
    </xdr:from>
    <xdr:to>
      <xdr:col>4</xdr:col>
      <xdr:colOff>1066801</xdr:colOff>
      <xdr:row>124</xdr:row>
      <xdr:rowOff>95250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E2854696-98AF-4326-929D-31127A8F7505}"/>
            </a:ext>
          </a:extLst>
        </xdr:cNvPr>
        <xdr:cNvSpPr txBox="1"/>
      </xdr:nvSpPr>
      <xdr:spPr>
        <a:xfrm>
          <a:off x="5476875" y="8763001"/>
          <a:ext cx="2514601" cy="5429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95251</xdr:colOff>
      <xdr:row>121</xdr:row>
      <xdr:rowOff>38100</xdr:rowOff>
    </xdr:from>
    <xdr:to>
      <xdr:col>1</xdr:col>
      <xdr:colOff>1771651</xdr:colOff>
      <xdr:row>121</xdr:row>
      <xdr:rowOff>38100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38A4DA9-0795-47A6-835F-9A90DA23FDFC}"/>
            </a:ext>
          </a:extLst>
        </xdr:cNvPr>
        <xdr:cNvCxnSpPr/>
      </xdr:nvCxnSpPr>
      <xdr:spPr bwMode="auto">
        <a:xfrm>
          <a:off x="923926" y="8763000"/>
          <a:ext cx="16764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295276</xdr:colOff>
      <xdr:row>121</xdr:row>
      <xdr:rowOff>38100</xdr:rowOff>
    </xdr:from>
    <xdr:to>
      <xdr:col>4</xdr:col>
      <xdr:colOff>952500</xdr:colOff>
      <xdr:row>121</xdr:row>
      <xdr:rowOff>38100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DF018E3-D1CF-48E0-B1FF-73FEE3074741}"/>
            </a:ext>
          </a:extLst>
        </xdr:cNvPr>
        <xdr:cNvCxnSpPr/>
      </xdr:nvCxnSpPr>
      <xdr:spPr bwMode="auto">
        <a:xfrm>
          <a:off x="5553076" y="8763000"/>
          <a:ext cx="2324099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2162175</xdr:colOff>
      <xdr:row>121</xdr:row>
      <xdr:rowOff>38100</xdr:rowOff>
    </xdr:from>
    <xdr:to>
      <xdr:col>2</xdr:col>
      <xdr:colOff>57149</xdr:colOff>
      <xdr:row>121</xdr:row>
      <xdr:rowOff>38100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44DBF630-C3ED-4640-B061-F83B5A5AC603}"/>
            </a:ext>
          </a:extLst>
        </xdr:cNvPr>
        <xdr:cNvCxnSpPr/>
      </xdr:nvCxnSpPr>
      <xdr:spPr bwMode="auto">
        <a:xfrm>
          <a:off x="2990850" y="8763000"/>
          <a:ext cx="2324099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nnifer.carballo\Documents\17.%20EFBolsa\2024\EF%2031%20OCTUBRE%20DE%202024%20-%20ANEXOS.xlsx" TargetMode="External"/><Relationship Id="rId1" Type="http://schemas.openxmlformats.org/officeDocument/2006/relationships/externalLinkPath" Target="EF%2031%20OCTUBRE%20DE%202024%20-%20ANEX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1-10-2024"/>
      <sheetName val="31-12-2023"/>
      <sheetName val="Alimenta-1"/>
      <sheetName val="Estado de situación financiera"/>
      <sheetName val="Alimenta-2"/>
      <sheetName val="Estado de Resultados Integral"/>
    </sheetNames>
    <sheetDataSet>
      <sheetData sheetId="0"/>
      <sheetData sheetId="1"/>
      <sheetData sheetId="2">
        <row r="9">
          <cell r="D9">
            <v>258221726.57000002</v>
          </cell>
          <cell r="F9">
            <v>283687904.44999999</v>
          </cell>
        </row>
        <row r="19">
          <cell r="F19">
            <v>1182750.46</v>
          </cell>
        </row>
        <row r="28">
          <cell r="D28">
            <v>13275056.200000001</v>
          </cell>
          <cell r="F28">
            <v>20077826.900000002</v>
          </cell>
        </row>
        <row r="34">
          <cell r="D34">
            <v>21879175.23</v>
          </cell>
          <cell r="F34">
            <v>16819139.229999997</v>
          </cell>
        </row>
        <row r="41">
          <cell r="D41">
            <v>7319987.0100000007</v>
          </cell>
          <cell r="F41">
            <v>7476331.9500000002</v>
          </cell>
        </row>
        <row r="49">
          <cell r="D49">
            <v>114280</v>
          </cell>
          <cell r="F49">
            <v>114280</v>
          </cell>
        </row>
        <row r="52">
          <cell r="D52">
            <v>1600651.43</v>
          </cell>
          <cell r="F52">
            <v>824994.64</v>
          </cell>
        </row>
        <row r="90">
          <cell r="D90">
            <v>-28499535.859999999</v>
          </cell>
          <cell r="F90">
            <v>-32585134.010000002</v>
          </cell>
        </row>
        <row r="93">
          <cell r="D93">
            <v>-5854798.4400000004</v>
          </cell>
          <cell r="F93">
            <v>-11874859.439999999</v>
          </cell>
        </row>
        <row r="97">
          <cell r="D97">
            <v>-3501598.7200000002</v>
          </cell>
          <cell r="F97">
            <v>-4380555.05</v>
          </cell>
        </row>
        <row r="100">
          <cell r="D100">
            <v>-12485151.52</v>
          </cell>
          <cell r="F100">
            <v>-10743019.390000001</v>
          </cell>
        </row>
        <row r="113">
          <cell r="D113">
            <v>-121403222</v>
          </cell>
          <cell r="F113">
            <v>-121403222</v>
          </cell>
        </row>
        <row r="116">
          <cell r="F116">
            <v>-20836368.32</v>
          </cell>
        </row>
        <row r="126">
          <cell r="D126">
            <v>-30233986.649999999</v>
          </cell>
        </row>
        <row r="130">
          <cell r="D130">
            <v>-4962298.74</v>
          </cell>
          <cell r="F130">
            <v>-4962298.74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1A6F-FB36-4C39-B4BF-3426E7902E33}">
  <sheetPr>
    <tabColor rgb="FFFF0000"/>
  </sheetPr>
  <dimension ref="A1:Q124"/>
  <sheetViews>
    <sheetView showGridLines="0" tabSelected="1" topLeftCell="A104" zoomScaleNormal="100" workbookViewId="0">
      <selection activeCell="G25" sqref="G25"/>
    </sheetView>
  </sheetViews>
  <sheetFormatPr baseColWidth="10" defaultRowHeight="12.75" x14ac:dyDescent="0.2"/>
  <cols>
    <col min="1" max="1" width="12.42578125" style="1" customWidth="1"/>
    <col min="2" max="2" width="66.42578125" style="1" customWidth="1"/>
    <col min="3" max="3" width="18.85546875" style="1" customWidth="1"/>
    <col min="4" max="4" width="6.140625" style="1" customWidth="1"/>
    <col min="5" max="5" width="17.5703125" style="1" customWidth="1"/>
    <col min="6" max="6" width="13.28515625" style="1" bestFit="1" customWidth="1"/>
    <col min="7" max="7" width="14.85546875" style="1" bestFit="1" customWidth="1"/>
    <col min="8" max="8" width="18.5703125" style="1" bestFit="1" customWidth="1"/>
    <col min="9" max="10" width="11.42578125" style="1"/>
    <col min="11" max="11" width="13.85546875" style="1" bestFit="1" customWidth="1"/>
    <col min="12" max="16384" width="11.42578125" style="1"/>
  </cols>
  <sheetData>
    <row r="1" spans="1:13" ht="14.25" x14ac:dyDescent="0.2">
      <c r="F1" s="2"/>
      <c r="G1" s="2"/>
      <c r="H1" s="2"/>
      <c r="I1" s="2"/>
      <c r="J1" s="2"/>
      <c r="K1" s="2"/>
      <c r="L1" s="2"/>
    </row>
    <row r="2" spans="1:13" ht="14.25" x14ac:dyDescent="0.2">
      <c r="F2" s="2"/>
      <c r="G2" s="2"/>
      <c r="H2" s="2"/>
      <c r="I2" s="2"/>
      <c r="J2" s="2"/>
      <c r="K2" s="2"/>
      <c r="L2" s="2"/>
    </row>
    <row r="3" spans="1:13" ht="14.25" x14ac:dyDescent="0.2">
      <c r="F3" s="2"/>
      <c r="G3" s="2"/>
      <c r="H3" s="2"/>
      <c r="I3" s="2"/>
      <c r="J3" s="2"/>
      <c r="K3" s="2"/>
      <c r="L3" s="2"/>
    </row>
    <row r="4" spans="1:13" ht="14.25" x14ac:dyDescent="0.2">
      <c r="F4" s="2"/>
      <c r="G4" s="2"/>
      <c r="H4" s="2"/>
      <c r="I4" s="2"/>
      <c r="J4" s="2"/>
      <c r="K4" s="2"/>
      <c r="L4" s="2"/>
    </row>
    <row r="5" spans="1:13" ht="14.25" x14ac:dyDescent="0.2">
      <c r="F5" s="2"/>
      <c r="G5" s="2"/>
      <c r="H5" s="2"/>
      <c r="I5" s="2"/>
      <c r="J5" s="2"/>
      <c r="K5" s="2"/>
      <c r="L5" s="2"/>
    </row>
    <row r="6" spans="1:13" ht="18.75" x14ac:dyDescent="0.3">
      <c r="A6" s="3"/>
      <c r="B6" s="4" t="s">
        <v>0</v>
      </c>
      <c r="C6" s="5"/>
      <c r="F6" s="6"/>
      <c r="G6" s="7"/>
      <c r="H6" s="7"/>
      <c r="I6" s="7"/>
    </row>
    <row r="7" spans="1:13" ht="18.75" x14ac:dyDescent="0.3">
      <c r="A7" s="3"/>
      <c r="B7" s="6" t="s">
        <v>1</v>
      </c>
      <c r="C7" s="5"/>
      <c r="F7" s="6"/>
      <c r="G7" s="7"/>
      <c r="H7" s="7"/>
      <c r="I7" s="7"/>
    </row>
    <row r="8" spans="1:13" ht="18.75" customHeight="1" x14ac:dyDescent="0.3">
      <c r="A8" s="3"/>
      <c r="B8" s="8" t="s">
        <v>2</v>
      </c>
      <c r="C8" s="5"/>
      <c r="F8" s="6"/>
      <c r="G8" s="7"/>
      <c r="H8" s="7"/>
      <c r="I8" s="7"/>
    </row>
    <row r="9" spans="1:13" ht="15" customHeight="1" x14ac:dyDescent="0.2">
      <c r="B9" s="9" t="s">
        <v>3</v>
      </c>
      <c r="C9" s="10"/>
      <c r="D9" s="10"/>
      <c r="E9" s="10"/>
      <c r="F9" s="11"/>
      <c r="G9" s="7"/>
      <c r="H9" s="7"/>
      <c r="I9" s="7"/>
      <c r="J9" s="7"/>
      <c r="K9" s="7"/>
      <c r="L9" s="7"/>
      <c r="M9" s="7"/>
    </row>
    <row r="10" spans="1:13" ht="18.75" x14ac:dyDescent="0.3">
      <c r="F10" s="3"/>
      <c r="G10" s="12"/>
      <c r="H10" s="13"/>
      <c r="I10" s="13"/>
      <c r="J10" s="13"/>
      <c r="K10" s="13"/>
      <c r="L10" s="13"/>
      <c r="M10" s="13"/>
    </row>
    <row r="11" spans="1:13" x14ac:dyDescent="0.2">
      <c r="B11" s="13" t="s">
        <v>4</v>
      </c>
      <c r="C11" s="14">
        <v>2024</v>
      </c>
      <c r="D11" s="14"/>
      <c r="E11" s="14">
        <v>2023</v>
      </c>
      <c r="F11" s="13"/>
      <c r="G11" s="13"/>
      <c r="H11" s="13"/>
      <c r="J11" s="13"/>
      <c r="L11" s="13"/>
    </row>
    <row r="12" spans="1:13" ht="15" x14ac:dyDescent="0.25">
      <c r="B12" s="13" t="s">
        <v>5</v>
      </c>
      <c r="C12" s="15">
        <f>('[1]Alimenta-1'!D9/1000)</f>
        <v>258221.72657000003</v>
      </c>
      <c r="D12" s="16"/>
      <c r="E12" s="15">
        <f>'[1]Alimenta-1'!F9/1000</f>
        <v>283687.90444999997</v>
      </c>
      <c r="F12" s="17"/>
      <c r="G12" s="18"/>
      <c r="H12" s="19"/>
      <c r="I12" s="20"/>
      <c r="K12" s="21"/>
      <c r="L12" s="22"/>
    </row>
    <row r="13" spans="1:13" ht="15" x14ac:dyDescent="0.25">
      <c r="B13" s="13" t="s">
        <v>6</v>
      </c>
      <c r="C13" s="15">
        <f>C15+C16</f>
        <v>906554.79141000006</v>
      </c>
      <c r="D13" s="16"/>
      <c r="E13" s="15">
        <f>E15+E16</f>
        <v>909379.93886999995</v>
      </c>
      <c r="F13" s="17"/>
      <c r="G13" s="18"/>
      <c r="H13" s="19"/>
      <c r="I13" s="20"/>
      <c r="K13" s="21"/>
      <c r="L13" s="22"/>
    </row>
    <row r="14" spans="1:13" ht="15" x14ac:dyDescent="0.25">
      <c r="A14" s="1" t="s">
        <v>7</v>
      </c>
      <c r="B14" s="1" t="s">
        <v>8</v>
      </c>
      <c r="C14" s="15">
        <v>0</v>
      </c>
      <c r="D14" s="16"/>
      <c r="E14" s="16">
        <v>0</v>
      </c>
      <c r="G14" s="18"/>
      <c r="H14" s="19"/>
      <c r="I14" s="20"/>
      <c r="K14" s="21"/>
      <c r="L14" s="22"/>
    </row>
    <row r="15" spans="1:13" ht="15" x14ac:dyDescent="0.25">
      <c r="B15" s="1" t="s">
        <v>9</v>
      </c>
      <c r="C15" s="16">
        <v>897756.37274000002</v>
      </c>
      <c r="D15" s="16"/>
      <c r="E15" s="16">
        <v>901032.48517</v>
      </c>
      <c r="F15" s="17"/>
      <c r="G15" s="23"/>
      <c r="H15" s="19"/>
      <c r="I15" s="20"/>
      <c r="K15" s="21"/>
      <c r="L15" s="22"/>
    </row>
    <row r="16" spans="1:13" ht="15" x14ac:dyDescent="0.25">
      <c r="B16" s="1" t="s">
        <v>10</v>
      </c>
      <c r="C16" s="16">
        <v>8798.4186699999991</v>
      </c>
      <c r="D16" s="16"/>
      <c r="E16" s="16">
        <v>8347.4537</v>
      </c>
      <c r="F16" s="17"/>
      <c r="G16" s="23"/>
      <c r="H16" s="19"/>
      <c r="I16" s="20"/>
      <c r="K16" s="21"/>
      <c r="L16" s="22"/>
    </row>
    <row r="17" spans="1:12" ht="15" x14ac:dyDescent="0.25">
      <c r="B17" s="13" t="s">
        <v>11</v>
      </c>
      <c r="C17" s="15">
        <v>0</v>
      </c>
      <c r="D17" s="16"/>
      <c r="E17" s="15">
        <f>'[1]Alimenta-1'!F19/1000</f>
        <v>1182.75046</v>
      </c>
      <c r="F17" s="17"/>
      <c r="G17" s="18"/>
      <c r="H17" s="19"/>
      <c r="I17" s="20"/>
      <c r="K17" s="21"/>
      <c r="L17" s="22"/>
    </row>
    <row r="18" spans="1:12" ht="15" x14ac:dyDescent="0.25">
      <c r="B18" s="1" t="s">
        <v>12</v>
      </c>
      <c r="C18" s="15">
        <f>C19+C20+C21+C22</f>
        <v>1020110.49786</v>
      </c>
      <c r="D18" s="16"/>
      <c r="E18" s="15">
        <f>E19+E20+E21+E22</f>
        <v>1026867.41293</v>
      </c>
      <c r="F18" s="17"/>
      <c r="G18" s="18"/>
      <c r="H18" s="19"/>
      <c r="I18" s="20"/>
      <c r="K18" s="21"/>
      <c r="L18" s="22"/>
    </row>
    <row r="19" spans="1:12" ht="15" x14ac:dyDescent="0.25">
      <c r="B19" s="1" t="s">
        <v>13</v>
      </c>
      <c r="C19" s="16">
        <v>76689.780879999991</v>
      </c>
      <c r="D19" s="16"/>
      <c r="E19" s="16">
        <v>80572.115609999993</v>
      </c>
      <c r="F19" s="17"/>
      <c r="G19" s="23"/>
      <c r="H19" s="19"/>
      <c r="I19" s="20"/>
      <c r="K19" s="21"/>
      <c r="L19" s="22"/>
    </row>
    <row r="20" spans="1:12" ht="15" x14ac:dyDescent="0.25">
      <c r="B20" s="1" t="s">
        <v>14</v>
      </c>
      <c r="C20" s="16">
        <v>951259.54677000002</v>
      </c>
      <c r="D20" s="16"/>
      <c r="E20" s="16">
        <v>958170.12416999997</v>
      </c>
      <c r="F20" s="17"/>
      <c r="G20" s="23"/>
      <c r="H20" s="19"/>
      <c r="I20" s="20"/>
      <c r="K20" s="21"/>
      <c r="L20" s="22"/>
    </row>
    <row r="21" spans="1:12" ht="15" x14ac:dyDescent="0.25">
      <c r="B21" s="1" t="s">
        <v>15</v>
      </c>
      <c r="C21" s="16">
        <v>33245.281609999998</v>
      </c>
      <c r="D21" s="16"/>
      <c r="E21" s="16">
        <v>22588.354920000002</v>
      </c>
      <c r="F21" s="17"/>
      <c r="G21" s="23"/>
      <c r="H21" s="19"/>
      <c r="I21" s="20"/>
      <c r="K21" s="21"/>
      <c r="L21" s="22"/>
    </row>
    <row r="22" spans="1:12" ht="15" x14ac:dyDescent="0.25">
      <c r="B22" s="1" t="s">
        <v>16</v>
      </c>
      <c r="C22" s="24">
        <v>-41084.111400000002</v>
      </c>
      <c r="D22" s="16"/>
      <c r="E22" s="24">
        <v>-34463.181770000003</v>
      </c>
      <c r="F22" s="17"/>
      <c r="G22" s="23"/>
      <c r="H22" s="19"/>
      <c r="I22" s="20"/>
      <c r="K22" s="21"/>
      <c r="L22" s="22"/>
    </row>
    <row r="23" spans="1:12" ht="15" x14ac:dyDescent="0.25">
      <c r="B23" s="13" t="s">
        <v>17</v>
      </c>
      <c r="C23" s="15">
        <f>'[1]Alimenta-1'!D28/1000</f>
        <v>13275.056200000001</v>
      </c>
      <c r="D23" s="16"/>
      <c r="E23" s="15">
        <f>'[1]Alimenta-1'!F28/1000</f>
        <v>20077.826900000004</v>
      </c>
      <c r="F23" s="17"/>
      <c r="G23" s="18"/>
      <c r="H23" s="19"/>
      <c r="I23" s="20"/>
      <c r="K23" s="21"/>
      <c r="L23" s="22"/>
    </row>
    <row r="24" spans="1:12" ht="15" x14ac:dyDescent="0.25">
      <c r="B24" s="13" t="s">
        <v>18</v>
      </c>
      <c r="C24" s="15">
        <f>'[1]Alimenta-1'!D34/1000</f>
        <v>21879.175230000001</v>
      </c>
      <c r="D24" s="16"/>
      <c r="E24" s="15">
        <f>'[1]Alimenta-1'!F34/1000</f>
        <v>16819.139229999997</v>
      </c>
      <c r="F24" s="17"/>
      <c r="G24" s="18"/>
      <c r="H24" s="19"/>
      <c r="I24" s="20"/>
      <c r="K24" s="21"/>
      <c r="L24" s="22"/>
    </row>
    <row r="25" spans="1:12" ht="15" x14ac:dyDescent="0.25">
      <c r="B25" s="13" t="s">
        <v>19</v>
      </c>
      <c r="C25" s="15">
        <f>'[1]Alimenta-1'!D41/1000</f>
        <v>7319.9870100000007</v>
      </c>
      <c r="D25" s="16"/>
      <c r="E25" s="15">
        <f>'[1]Alimenta-1'!F41/1000</f>
        <v>7476.3319499999998</v>
      </c>
      <c r="F25" s="17"/>
      <c r="G25" s="18"/>
      <c r="H25" s="19"/>
      <c r="I25" s="20"/>
      <c r="K25" s="21"/>
      <c r="L25" s="22"/>
    </row>
    <row r="26" spans="1:12" ht="15" x14ac:dyDescent="0.25">
      <c r="B26" s="13" t="s">
        <v>20</v>
      </c>
      <c r="C26" s="15">
        <f>'[1]Alimenta-1'!D49/1000</f>
        <v>114.28</v>
      </c>
      <c r="D26" s="16"/>
      <c r="E26" s="15">
        <f>'[1]Alimenta-1'!F49/1000</f>
        <v>114.28</v>
      </c>
      <c r="F26" s="17"/>
      <c r="G26" s="18"/>
      <c r="H26" s="19"/>
      <c r="I26" s="20"/>
      <c r="K26" s="21"/>
      <c r="L26" s="22"/>
    </row>
    <row r="27" spans="1:12" ht="15" x14ac:dyDescent="0.25">
      <c r="B27" s="13" t="s">
        <v>21</v>
      </c>
      <c r="C27" s="15">
        <f>'[1]Alimenta-1'!D52/1000</f>
        <v>1600.6514299999999</v>
      </c>
      <c r="D27" s="16"/>
      <c r="E27" s="15">
        <f>'[1]Alimenta-1'!F52/1000</f>
        <v>824.99464</v>
      </c>
      <c r="F27" s="17"/>
      <c r="G27" s="18"/>
      <c r="I27" s="20"/>
      <c r="K27" s="21"/>
      <c r="L27" s="22"/>
    </row>
    <row r="28" spans="1:12" ht="15.75" customHeight="1" thickBot="1" x14ac:dyDescent="0.3">
      <c r="B28" s="25" t="s">
        <v>22</v>
      </c>
      <c r="C28" s="26">
        <f>C12+C13+C17+C18+C23+C24+C25+C26+C27</f>
        <v>2229076.1657099999</v>
      </c>
      <c r="D28" s="15"/>
      <c r="E28" s="26">
        <f>E12+E13+E17+E18+E23+E24+E25+E26+E27</f>
        <v>2266430.5794299999</v>
      </c>
      <c r="F28" s="17"/>
      <c r="G28" s="27"/>
      <c r="H28" s="21"/>
      <c r="K28" s="28"/>
      <c r="L28" s="17"/>
    </row>
    <row r="29" spans="1:12" ht="15.75" thickTop="1" x14ac:dyDescent="0.25">
      <c r="C29" s="15"/>
      <c r="D29" s="15"/>
      <c r="E29" s="15"/>
      <c r="F29" s="17"/>
      <c r="G29" s="29"/>
      <c r="H29" s="17"/>
    </row>
    <row r="30" spans="1:12" ht="15" x14ac:dyDescent="0.25">
      <c r="A30" s="25"/>
      <c r="B30" s="13" t="s">
        <v>23</v>
      </c>
      <c r="C30" s="15"/>
      <c r="D30" s="15"/>
      <c r="E30" s="30"/>
      <c r="F30" s="17"/>
      <c r="G30" s="29"/>
      <c r="H30" s="17"/>
    </row>
    <row r="31" spans="1:12" ht="15" x14ac:dyDescent="0.25">
      <c r="A31" s="25"/>
      <c r="B31" s="13" t="s">
        <v>24</v>
      </c>
      <c r="C31" s="15">
        <f>SUM(C32:C35)</f>
        <v>1973334.6403000001</v>
      </c>
      <c r="D31" s="15"/>
      <c r="E31" s="15">
        <f>E32+E33+E34+E35</f>
        <v>2019476.1734100003</v>
      </c>
      <c r="F31" s="17"/>
      <c r="G31" s="29"/>
      <c r="H31" s="17"/>
    </row>
    <row r="32" spans="1:12" ht="15" x14ac:dyDescent="0.25">
      <c r="B32" s="1" t="s">
        <v>25</v>
      </c>
      <c r="C32" s="16">
        <v>1511900.8172800001</v>
      </c>
      <c r="D32" s="16"/>
      <c r="E32" s="16">
        <v>1713449.4482900002</v>
      </c>
      <c r="F32" s="17"/>
      <c r="G32" s="18"/>
      <c r="H32" s="21"/>
    </row>
    <row r="33" spans="1:8" ht="15" x14ac:dyDescent="0.25">
      <c r="B33" s="1" t="s">
        <v>26</v>
      </c>
      <c r="C33" s="16">
        <v>0</v>
      </c>
      <c r="D33" s="16"/>
      <c r="E33" s="16">
        <v>1187.1598600000002</v>
      </c>
      <c r="F33" s="17"/>
      <c r="G33" s="18"/>
      <c r="H33" s="21"/>
    </row>
    <row r="34" spans="1:8" ht="15" x14ac:dyDescent="0.25">
      <c r="B34" s="1" t="s">
        <v>27</v>
      </c>
      <c r="C34" s="16">
        <v>62626.20564</v>
      </c>
      <c r="D34" s="16"/>
      <c r="E34" s="16">
        <v>77785.410989999989</v>
      </c>
      <c r="F34" s="17"/>
      <c r="G34" s="18"/>
      <c r="H34" s="21"/>
    </row>
    <row r="35" spans="1:8" ht="15" x14ac:dyDescent="0.25">
      <c r="B35" s="1" t="s">
        <v>28</v>
      </c>
      <c r="C35" s="16">
        <v>398807.61738000001</v>
      </c>
      <c r="D35" s="16"/>
      <c r="E35" s="16">
        <v>227054.15427</v>
      </c>
      <c r="F35" s="17"/>
      <c r="G35" s="18"/>
      <c r="H35" s="17"/>
    </row>
    <row r="36" spans="1:8" ht="15" x14ac:dyDescent="0.25">
      <c r="B36" s="13" t="s">
        <v>29</v>
      </c>
      <c r="C36" s="15">
        <f>-'[1]Alimenta-1'!D90/1000</f>
        <v>28499.53586</v>
      </c>
      <c r="D36" s="15"/>
      <c r="E36" s="15">
        <f>-'[1]Alimenta-1'!F90/1000</f>
        <v>32585.134010000002</v>
      </c>
      <c r="F36" s="17"/>
      <c r="G36" s="18"/>
      <c r="H36" s="31"/>
    </row>
    <row r="37" spans="1:8" ht="15" x14ac:dyDescent="0.25">
      <c r="B37" s="13" t="s">
        <v>30</v>
      </c>
      <c r="C37" s="15">
        <f>-'[1]Alimenta-1'!D93/1000</f>
        <v>5854.7984400000005</v>
      </c>
      <c r="D37" s="15"/>
      <c r="E37" s="15">
        <f>-'[1]Alimenta-1'!F93/1000</f>
        <v>11874.85944</v>
      </c>
      <c r="F37" s="17"/>
      <c r="G37" s="18"/>
      <c r="H37" s="31"/>
    </row>
    <row r="38" spans="1:8" ht="15" x14ac:dyDescent="0.25">
      <c r="B38" s="13" t="s">
        <v>31</v>
      </c>
      <c r="C38" s="15">
        <f>ROUND(-'[1]Alimenta-1'!D97/1000,2)</f>
        <v>3501.6</v>
      </c>
      <c r="D38" s="15"/>
      <c r="E38" s="15">
        <f>-'[1]Alimenta-1'!F97/1000</f>
        <v>4380.5550499999999</v>
      </c>
      <c r="F38" s="17"/>
      <c r="G38" s="18"/>
      <c r="H38" s="31"/>
    </row>
    <row r="39" spans="1:8" ht="15" x14ac:dyDescent="0.25">
      <c r="B39" s="13" t="s">
        <v>32</v>
      </c>
      <c r="C39" s="15">
        <f>-'[1]Alimenta-1'!D100/1000</f>
        <v>12485.151519999999</v>
      </c>
      <c r="D39" s="15"/>
      <c r="E39" s="15">
        <f>-'[1]Alimenta-1'!F100/1000</f>
        <v>10743.019390000001</v>
      </c>
      <c r="F39" s="17"/>
      <c r="G39" s="18"/>
      <c r="H39" s="31"/>
    </row>
    <row r="40" spans="1:8" ht="12.75" customHeight="1" x14ac:dyDescent="0.25">
      <c r="B40" s="25" t="s">
        <v>33</v>
      </c>
      <c r="C40" s="32">
        <f>C31+C36+C37+C38+C39</f>
        <v>2023675.7261200002</v>
      </c>
      <c r="D40" s="15"/>
      <c r="E40" s="32">
        <f>E31+E36+E37+E38+E39</f>
        <v>2079059.7413000003</v>
      </c>
      <c r="F40" s="17"/>
      <c r="G40" s="29"/>
      <c r="H40" s="22"/>
    </row>
    <row r="41" spans="1:8" ht="15" x14ac:dyDescent="0.25">
      <c r="C41" s="15"/>
      <c r="D41" s="15"/>
      <c r="E41" s="33"/>
      <c r="F41" s="17"/>
      <c r="G41" s="18"/>
      <c r="H41" s="31"/>
    </row>
    <row r="42" spans="1:8" ht="12.75" customHeight="1" x14ac:dyDescent="0.25">
      <c r="B42" s="34" t="s">
        <v>34</v>
      </c>
      <c r="C42" s="15"/>
      <c r="D42" s="15"/>
      <c r="E42" s="33"/>
      <c r="F42" s="17"/>
      <c r="G42" s="18"/>
      <c r="H42" s="31"/>
    </row>
    <row r="43" spans="1:8" ht="12.75" customHeight="1" x14ac:dyDescent="0.25">
      <c r="B43" s="25" t="s">
        <v>35</v>
      </c>
      <c r="C43" s="15">
        <f>-'[1]Alimenta-1'!D113/1000</f>
        <v>121403.22199999999</v>
      </c>
      <c r="D43" s="15"/>
      <c r="E43" s="15">
        <f>-'[1]Alimenta-1'!F113/1000</f>
        <v>121403.22199999999</v>
      </c>
      <c r="F43" s="17"/>
      <c r="G43" s="18"/>
      <c r="H43" s="31"/>
    </row>
    <row r="44" spans="1:8" ht="12.75" customHeight="1" x14ac:dyDescent="0.25">
      <c r="B44" s="35" t="s">
        <v>36</v>
      </c>
      <c r="C44" s="15">
        <f>C45</f>
        <v>28159.386320000001</v>
      </c>
      <c r="D44" s="15"/>
      <c r="E44" s="15">
        <f>-'[1]Alimenta-1'!F116/1000</f>
        <v>20836.368320000001</v>
      </c>
      <c r="F44" s="17"/>
      <c r="G44" s="18"/>
      <c r="H44" s="31"/>
    </row>
    <row r="45" spans="1:8" ht="12.75" customHeight="1" x14ac:dyDescent="0.25">
      <c r="B45" s="36" t="s">
        <v>37</v>
      </c>
      <c r="C45" s="16">
        <v>28159.386320000001</v>
      </c>
      <c r="D45" s="16"/>
      <c r="E45" s="16">
        <v>20836.368320000001</v>
      </c>
      <c r="F45" s="17"/>
      <c r="G45" s="18"/>
      <c r="H45" s="31"/>
    </row>
    <row r="46" spans="1:8" ht="15" x14ac:dyDescent="0.25">
      <c r="A46" s="37"/>
      <c r="B46" s="38" t="s">
        <v>38</v>
      </c>
      <c r="C46" s="15">
        <f>C47+C48</f>
        <v>20641.547160000002</v>
      </c>
      <c r="D46" s="15"/>
      <c r="E46" s="15">
        <f>E47+E48</f>
        <v>10452.548510000001</v>
      </c>
      <c r="F46" s="17"/>
      <c r="G46" s="18"/>
      <c r="H46" s="31"/>
    </row>
    <row r="47" spans="1:8" ht="15" x14ac:dyDescent="0.25">
      <c r="A47" s="37"/>
      <c r="B47" s="39" t="s">
        <v>39</v>
      </c>
      <c r="C47" s="16">
        <v>246.88757000000001</v>
      </c>
      <c r="D47" s="16"/>
      <c r="E47" s="16">
        <v>21.919270000000001</v>
      </c>
      <c r="F47" s="17"/>
      <c r="G47" s="40"/>
      <c r="H47" s="31"/>
    </row>
    <row r="48" spans="1:8" ht="15" x14ac:dyDescent="0.25">
      <c r="A48" s="37"/>
      <c r="B48" s="39" t="s">
        <v>40</v>
      </c>
      <c r="C48" s="16">
        <v>20394.659590000003</v>
      </c>
      <c r="D48" s="16"/>
      <c r="E48" s="16">
        <v>10430.62924</v>
      </c>
      <c r="F48" s="17"/>
      <c r="G48" s="40"/>
      <c r="H48" s="31"/>
    </row>
    <row r="49" spans="1:17" ht="15" x14ac:dyDescent="0.25">
      <c r="A49" s="37"/>
      <c r="B49" s="38" t="s">
        <v>41</v>
      </c>
      <c r="C49" s="15">
        <f>-'[1]Alimenta-1'!D126/1000</f>
        <v>30233.986649999999</v>
      </c>
      <c r="D49" s="15"/>
      <c r="E49" s="15">
        <f>E50</f>
        <v>29716.400559999998</v>
      </c>
      <c r="F49" s="17"/>
      <c r="G49" s="18"/>
    </row>
    <row r="50" spans="1:17" ht="15" x14ac:dyDescent="0.25">
      <c r="A50" s="37"/>
      <c r="B50" s="39" t="s">
        <v>42</v>
      </c>
      <c r="C50" s="16">
        <v>30233.986649999999</v>
      </c>
      <c r="D50" s="16"/>
      <c r="E50" s="16">
        <v>29716.400559999998</v>
      </c>
      <c r="F50" s="17"/>
      <c r="G50" s="18"/>
    </row>
    <row r="51" spans="1:17" ht="15" x14ac:dyDescent="0.25">
      <c r="A51" s="37"/>
      <c r="B51" s="38" t="s">
        <v>43</v>
      </c>
      <c r="C51" s="15">
        <f>-'[1]Alimenta-1'!D130/1000</f>
        <v>4962.2987400000002</v>
      </c>
      <c r="D51" s="15"/>
      <c r="E51" s="15">
        <f>-'[1]Alimenta-1'!F130/1000</f>
        <v>4962.2987400000002</v>
      </c>
      <c r="F51" s="17"/>
      <c r="G51" s="18"/>
    </row>
    <row r="52" spans="1:17" ht="15" x14ac:dyDescent="0.25">
      <c r="A52" s="37"/>
      <c r="B52" s="39" t="s">
        <v>44</v>
      </c>
      <c r="C52" s="16">
        <v>4962.2987400000002</v>
      </c>
      <c r="D52" s="16"/>
      <c r="E52" s="16">
        <v>4962.2987400000002</v>
      </c>
      <c r="F52" s="17"/>
      <c r="G52" s="18"/>
    </row>
    <row r="53" spans="1:17" ht="12.75" customHeight="1" x14ac:dyDescent="0.25">
      <c r="B53" s="25" t="s">
        <v>45</v>
      </c>
      <c r="C53" s="32">
        <f>C43+C44+C46+C49+C51</f>
        <v>205400.44087000002</v>
      </c>
      <c r="D53" s="15"/>
      <c r="E53" s="32">
        <f>E43+E44+E46+E49+E51</f>
        <v>187370.83812999999</v>
      </c>
      <c r="F53" s="17"/>
      <c r="G53" s="18"/>
    </row>
    <row r="54" spans="1:17" ht="15.75" customHeight="1" thickBot="1" x14ac:dyDescent="0.3">
      <c r="B54" s="34" t="s">
        <v>46</v>
      </c>
      <c r="C54" s="26">
        <f>C40+C53</f>
        <v>2229076.1669900003</v>
      </c>
      <c r="D54" s="33"/>
      <c r="E54" s="26">
        <f>E40+E53</f>
        <v>2266430.5794300004</v>
      </c>
      <c r="F54" s="17"/>
      <c r="G54" s="29"/>
    </row>
    <row r="55" spans="1:17" ht="13.5" thickTop="1" x14ac:dyDescent="0.2">
      <c r="C55" s="20">
        <f>C28-C54</f>
        <v>-1.2800004333257675E-3</v>
      </c>
      <c r="E55" s="20">
        <f>E28-E54</f>
        <v>0</v>
      </c>
      <c r="G55" s="29"/>
      <c r="H55" s="22"/>
      <c r="I55" s="22"/>
    </row>
    <row r="56" spans="1:17" x14ac:dyDescent="0.2">
      <c r="C56" s="41">
        <f>C28-C54</f>
        <v>-1.2800004333257675E-3</v>
      </c>
      <c r="D56" s="42"/>
      <c r="E56" s="41">
        <f>E28-E54</f>
        <v>0</v>
      </c>
      <c r="F56" s="29"/>
      <c r="G56" s="29"/>
    </row>
    <row r="57" spans="1:17" x14ac:dyDescent="0.2">
      <c r="C57" s="29"/>
      <c r="E57" s="29"/>
      <c r="F57" s="29"/>
      <c r="G57" s="29"/>
    </row>
    <row r="58" spans="1:17" x14ac:dyDescent="0.2">
      <c r="C58" s="29"/>
      <c r="E58" s="29"/>
      <c r="F58" s="29"/>
      <c r="G58" s="29"/>
    </row>
    <row r="59" spans="1:17" x14ac:dyDescent="0.2">
      <c r="C59" s="29"/>
      <c r="E59" s="29"/>
      <c r="F59" s="29"/>
      <c r="G59" s="29"/>
    </row>
    <row r="60" spans="1:17" x14ac:dyDescent="0.2">
      <c r="C60" s="29"/>
      <c r="E60" s="29"/>
      <c r="F60" s="29"/>
      <c r="G60" s="29"/>
    </row>
    <row r="61" spans="1:17" x14ac:dyDescent="0.2">
      <c r="C61" s="29"/>
      <c r="E61" s="29"/>
      <c r="F61" s="29"/>
      <c r="G61" s="29"/>
    </row>
    <row r="62" spans="1:17" x14ac:dyDescent="0.2">
      <c r="C62" s="29"/>
      <c r="E62" s="29"/>
      <c r="F62" s="29"/>
      <c r="G62" s="29"/>
    </row>
    <row r="63" spans="1:17" x14ac:dyDescent="0.2">
      <c r="I63" s="43"/>
      <c r="J63" s="43"/>
      <c r="K63" s="43"/>
      <c r="L63" s="25"/>
      <c r="M63" s="25"/>
      <c r="N63" s="25"/>
      <c r="O63" s="25"/>
      <c r="P63" s="25"/>
      <c r="Q63" s="25"/>
    </row>
    <row r="64" spans="1:17" x14ac:dyDescent="0.2">
      <c r="I64" s="25"/>
      <c r="J64" s="25"/>
      <c r="K64" s="25"/>
      <c r="L64" s="25"/>
      <c r="M64" s="25"/>
      <c r="N64" s="25"/>
      <c r="O64" s="25"/>
      <c r="P64" s="25"/>
      <c r="Q64" s="25"/>
    </row>
    <row r="65" spans="2:13" x14ac:dyDescent="0.2">
      <c r="F65" s="25"/>
      <c r="G65" s="25"/>
      <c r="H65" s="25"/>
      <c r="I65" s="25"/>
      <c r="J65" s="25"/>
      <c r="K65" s="25"/>
      <c r="L65" s="25"/>
      <c r="M65" s="25"/>
    </row>
    <row r="66" spans="2:13" ht="12.75" customHeight="1" x14ac:dyDescent="0.2">
      <c r="F66" s="25"/>
      <c r="G66" s="25"/>
      <c r="H66" s="25"/>
      <c r="I66" s="25"/>
      <c r="J66" s="25"/>
      <c r="K66" s="25"/>
      <c r="L66" s="25"/>
      <c r="M66" s="25"/>
    </row>
    <row r="67" spans="2:13" ht="12.75" customHeight="1" x14ac:dyDescent="0.2">
      <c r="F67" s="25"/>
      <c r="G67" s="25"/>
      <c r="H67" s="25"/>
      <c r="I67" s="25"/>
      <c r="J67" s="25"/>
      <c r="K67" s="25"/>
      <c r="L67" s="25"/>
      <c r="M67" s="25"/>
    </row>
    <row r="68" spans="2:13" ht="12.75" customHeight="1" x14ac:dyDescent="0.2">
      <c r="F68" s="25"/>
      <c r="G68" s="25"/>
      <c r="H68" s="25"/>
      <c r="I68" s="25"/>
      <c r="J68" s="25"/>
      <c r="K68" s="25"/>
      <c r="L68" s="25"/>
      <c r="M68" s="25"/>
    </row>
    <row r="69" spans="2:13" ht="12.75" customHeight="1" x14ac:dyDescent="0.2">
      <c r="F69" s="25"/>
      <c r="G69" s="25"/>
      <c r="H69" s="25"/>
      <c r="I69" s="25"/>
      <c r="J69" s="25"/>
      <c r="K69" s="25"/>
      <c r="L69" s="25"/>
      <c r="M69" s="25"/>
    </row>
    <row r="70" spans="2:13" ht="12.75" customHeight="1" x14ac:dyDescent="0.2">
      <c r="F70" s="25"/>
      <c r="G70" s="25"/>
      <c r="H70" s="25"/>
      <c r="I70" s="25"/>
      <c r="J70" s="25"/>
      <c r="K70" s="25"/>
      <c r="L70" s="25"/>
      <c r="M70" s="25"/>
    </row>
    <row r="71" spans="2:13" ht="12.75" customHeight="1" x14ac:dyDescent="0.2"/>
    <row r="77" spans="2:13" ht="18.75" x14ac:dyDescent="0.2">
      <c r="B77" s="4" t="s">
        <v>0</v>
      </c>
      <c r="C77" s="4"/>
      <c r="D77" s="4"/>
      <c r="E77" s="4"/>
    </row>
    <row r="78" spans="2:13" ht="18.75" x14ac:dyDescent="0.2">
      <c r="B78" s="4" t="s">
        <v>47</v>
      </c>
      <c r="C78" s="4"/>
      <c r="D78" s="4"/>
      <c r="E78" s="4"/>
    </row>
    <row r="79" spans="2:13" ht="18.75" x14ac:dyDescent="0.2">
      <c r="B79" s="8" t="s">
        <v>48</v>
      </c>
      <c r="C79" s="4"/>
      <c r="D79" s="4"/>
      <c r="E79" s="4"/>
    </row>
    <row r="80" spans="2:13" ht="13.5" x14ac:dyDescent="0.2">
      <c r="B80" s="44" t="s">
        <v>3</v>
      </c>
      <c r="C80" s="44"/>
      <c r="D80" s="44"/>
      <c r="E80" s="44"/>
    </row>
    <row r="82" spans="2:5" x14ac:dyDescent="0.2">
      <c r="E82" s="45">
        <v>2024</v>
      </c>
    </row>
    <row r="83" spans="2:5" x14ac:dyDescent="0.2">
      <c r="E83" s="45"/>
    </row>
    <row r="84" spans="2:5" x14ac:dyDescent="0.2">
      <c r="B84" s="25" t="s">
        <v>49</v>
      </c>
      <c r="E84" s="46">
        <f>SUM(E85:E87)</f>
        <v>136741.2617</v>
      </c>
    </row>
    <row r="85" spans="2:5" x14ac:dyDescent="0.2">
      <c r="B85" s="1" t="s">
        <v>50</v>
      </c>
      <c r="C85" s="47"/>
      <c r="D85" s="47"/>
      <c r="E85" s="48">
        <v>62957.678789999998</v>
      </c>
    </row>
    <row r="86" spans="2:5" x14ac:dyDescent="0.2">
      <c r="B86" s="1" t="s">
        <v>51</v>
      </c>
      <c r="C86" s="47"/>
      <c r="D86" s="47"/>
      <c r="E86" s="48">
        <v>4030.8339800000003</v>
      </c>
    </row>
    <row r="87" spans="2:5" x14ac:dyDescent="0.2">
      <c r="B87" s="1" t="s">
        <v>52</v>
      </c>
      <c r="C87" s="49"/>
      <c r="D87" s="49"/>
      <c r="E87" s="48">
        <v>69752.748930000002</v>
      </c>
    </row>
    <row r="88" spans="2:5" x14ac:dyDescent="0.2">
      <c r="C88" s="49"/>
      <c r="D88" s="49"/>
      <c r="E88" s="50"/>
    </row>
    <row r="89" spans="2:5" x14ac:dyDescent="0.2">
      <c r="B89" s="25" t="s">
        <v>53</v>
      </c>
      <c r="C89" s="51"/>
      <c r="D89" s="51"/>
      <c r="E89" s="46">
        <f>SUM(E90:E94)</f>
        <v>79346.020589999986</v>
      </c>
    </row>
    <row r="90" spans="2:5" x14ac:dyDescent="0.2">
      <c r="B90" s="1" t="s">
        <v>54</v>
      </c>
      <c r="C90" s="18"/>
      <c r="D90" s="18"/>
      <c r="E90" s="18">
        <v>56448.755899999996</v>
      </c>
    </row>
    <row r="91" spans="2:5" x14ac:dyDescent="0.2">
      <c r="B91" s="1" t="s">
        <v>55</v>
      </c>
      <c r="C91" s="18"/>
      <c r="D91" s="18"/>
      <c r="E91" s="18">
        <v>0</v>
      </c>
    </row>
    <row r="92" spans="2:5" x14ac:dyDescent="0.2">
      <c r="B92" s="1" t="s">
        <v>56</v>
      </c>
      <c r="C92" s="18"/>
      <c r="D92" s="18"/>
      <c r="E92" s="18">
        <v>19047.04176</v>
      </c>
    </row>
    <row r="93" spans="2:5" x14ac:dyDescent="0.2">
      <c r="B93" s="1" t="s">
        <v>57</v>
      </c>
      <c r="C93" s="18"/>
      <c r="D93" s="18"/>
      <c r="E93" s="18">
        <v>3601.72552</v>
      </c>
    </row>
    <row r="94" spans="2:5" x14ac:dyDescent="0.2">
      <c r="B94" s="1" t="s">
        <v>58</v>
      </c>
      <c r="C94" s="18"/>
      <c r="D94" s="18"/>
      <c r="E94" s="29">
        <v>248.49740999999997</v>
      </c>
    </row>
    <row r="95" spans="2:5" x14ac:dyDescent="0.2">
      <c r="C95" s="18"/>
      <c r="D95" s="18"/>
      <c r="E95" s="50"/>
    </row>
    <row r="96" spans="2:5" x14ac:dyDescent="0.2">
      <c r="B96" s="25" t="s">
        <v>59</v>
      </c>
      <c r="C96" s="18"/>
      <c r="D96" s="18"/>
      <c r="E96" s="52">
        <f>E84-E89</f>
        <v>57395.241110000017</v>
      </c>
    </row>
    <row r="97" spans="2:5" x14ac:dyDescent="0.2">
      <c r="B97" s="53" t="s">
        <v>60</v>
      </c>
      <c r="C97" s="18"/>
      <c r="D97" s="18"/>
      <c r="E97" s="54">
        <v>-14640.626630000001</v>
      </c>
    </row>
    <row r="98" spans="2:5" x14ac:dyDescent="0.2">
      <c r="B98" s="25" t="s">
        <v>61</v>
      </c>
      <c r="C98" s="55"/>
      <c r="D98" s="55"/>
      <c r="E98" s="56">
        <f>SUM(E96:E97)</f>
        <v>42754.614480000018</v>
      </c>
    </row>
    <row r="99" spans="2:5" x14ac:dyDescent="0.2">
      <c r="B99" s="25"/>
      <c r="C99" s="55"/>
      <c r="D99" s="55"/>
      <c r="E99" s="50"/>
    </row>
    <row r="100" spans="2:5" x14ac:dyDescent="0.2">
      <c r="B100" s="1" t="s">
        <v>62</v>
      </c>
      <c r="C100" s="57"/>
      <c r="D100" s="57"/>
      <c r="E100" s="48">
        <v>10663.887490000003</v>
      </c>
    </row>
    <row r="101" spans="2:5" x14ac:dyDescent="0.2">
      <c r="B101" s="1" t="s">
        <v>63</v>
      </c>
      <c r="C101" s="57"/>
      <c r="D101" s="57"/>
      <c r="E101" s="18">
        <v>3742.9976099999999</v>
      </c>
    </row>
    <row r="102" spans="2:5" x14ac:dyDescent="0.2">
      <c r="B102" s="13" t="s">
        <v>64</v>
      </c>
      <c r="C102" s="57"/>
      <c r="D102" s="57"/>
      <c r="E102" s="56">
        <f>E100-E101</f>
        <v>6920.8898800000024</v>
      </c>
    </row>
    <row r="103" spans="2:5" x14ac:dyDescent="0.2">
      <c r="B103" s="13"/>
      <c r="C103" s="57"/>
      <c r="D103" s="57"/>
      <c r="E103" s="50"/>
    </row>
    <row r="104" spans="2:5" ht="25.5" x14ac:dyDescent="0.2">
      <c r="B104" s="58" t="s">
        <v>65</v>
      </c>
      <c r="C104" s="57"/>
      <c r="D104" s="57"/>
      <c r="E104" s="48">
        <v>0</v>
      </c>
    </row>
    <row r="105" spans="2:5" x14ac:dyDescent="0.2">
      <c r="B105" s="1" t="s">
        <v>66</v>
      </c>
      <c r="C105" s="57"/>
      <c r="D105" s="57"/>
      <c r="E105" s="18">
        <v>-30.212090000000011</v>
      </c>
    </row>
    <row r="106" spans="2:5" x14ac:dyDescent="0.2">
      <c r="B106" s="1" t="s">
        <v>67</v>
      </c>
      <c r="C106" s="57"/>
      <c r="D106" s="57"/>
      <c r="E106" s="48">
        <v>1478.5869900000002</v>
      </c>
    </row>
    <row r="107" spans="2:5" x14ac:dyDescent="0.2">
      <c r="B107" s="13" t="s">
        <v>68</v>
      </c>
      <c r="C107" s="59"/>
      <c r="D107" s="59"/>
      <c r="E107" s="56">
        <f>E98+E102+E104+E105+E106</f>
        <v>51123.879260000023</v>
      </c>
    </row>
    <row r="108" spans="2:5" x14ac:dyDescent="0.2">
      <c r="B108" s="13"/>
      <c r="C108" s="59"/>
      <c r="D108" s="59"/>
      <c r="E108" s="50"/>
    </row>
    <row r="109" spans="2:5" x14ac:dyDescent="0.2">
      <c r="B109" s="1" t="s">
        <v>69</v>
      </c>
      <c r="C109" s="57"/>
      <c r="D109" s="57"/>
      <c r="E109" s="18">
        <v>15205.56734</v>
      </c>
    </row>
    <row r="110" spans="2:5" x14ac:dyDescent="0.2">
      <c r="B110" s="1" t="s">
        <v>70</v>
      </c>
      <c r="C110" s="57"/>
      <c r="D110" s="57"/>
      <c r="E110" s="18">
        <v>12486.51541</v>
      </c>
    </row>
    <row r="111" spans="2:5" x14ac:dyDescent="0.2">
      <c r="B111" s="1" t="s">
        <v>71</v>
      </c>
      <c r="C111" s="57"/>
      <c r="D111" s="57"/>
      <c r="E111" s="60">
        <v>2725.5465600000002</v>
      </c>
    </row>
    <row r="112" spans="2:5" x14ac:dyDescent="0.2">
      <c r="B112" s="13" t="s">
        <v>72</v>
      </c>
      <c r="C112" s="59"/>
      <c r="D112" s="59"/>
      <c r="E112" s="56">
        <f>E107-E109-E110-E111</f>
        <v>20706.249950000023</v>
      </c>
    </row>
    <row r="113" spans="2:5" x14ac:dyDescent="0.2">
      <c r="B113" s="1" t="s">
        <v>73</v>
      </c>
      <c r="C113" s="57"/>
      <c r="D113" s="57"/>
      <c r="E113" s="61">
        <v>311.59035999999998</v>
      </c>
    </row>
    <row r="114" spans="2:5" ht="13.5" thickBot="1" x14ac:dyDescent="0.25">
      <c r="B114" s="13" t="s">
        <v>74</v>
      </c>
      <c r="C114" s="59"/>
      <c r="D114" s="59"/>
      <c r="E114" s="62">
        <f>E112-E113</f>
        <v>20394.659590000025</v>
      </c>
    </row>
    <row r="115" spans="2:5" ht="13.5" thickTop="1" x14ac:dyDescent="0.2">
      <c r="E115" s="48"/>
    </row>
    <row r="116" spans="2:5" x14ac:dyDescent="0.2">
      <c r="E116" s="48">
        <f>E114+'[1]Alimenta-2'!C235</f>
        <v>20394.659590000025</v>
      </c>
    </row>
    <row r="117" spans="2:5" x14ac:dyDescent="0.2">
      <c r="E117" s="48"/>
    </row>
    <row r="118" spans="2:5" x14ac:dyDescent="0.2">
      <c r="E118" s="63"/>
    </row>
    <row r="119" spans="2:5" x14ac:dyDescent="0.2">
      <c r="E119" s="63"/>
    </row>
    <row r="120" spans="2:5" x14ac:dyDescent="0.2">
      <c r="E120" s="63"/>
    </row>
    <row r="121" spans="2:5" x14ac:dyDescent="0.2">
      <c r="E121" s="64"/>
    </row>
    <row r="122" spans="2:5" x14ac:dyDescent="0.2">
      <c r="E122" s="64"/>
    </row>
    <row r="123" spans="2:5" x14ac:dyDescent="0.2">
      <c r="E123" s="64"/>
    </row>
    <row r="124" spans="2:5" x14ac:dyDescent="0.2">
      <c r="E124" s="64"/>
    </row>
  </sheetData>
  <mergeCells count="1">
    <mergeCell ref="B80:E80"/>
  </mergeCells>
  <printOptions horizontalCentered="1" verticalCentered="1"/>
  <pageMargins left="7.874015748031496E-2" right="0.11811023622047245" top="0.55118110236220474" bottom="0.55118110236220474" header="0.31496062992125984" footer="0.31496062992125984"/>
  <pageSetup scale="85" orientation="portrait" r:id="rId1"/>
  <drawing r:id="rId2"/>
</worksheet>
</file>

<file path=docMetadata/LabelInfo.xml><?xml version="1.0" encoding="utf-8"?>
<clbl:labelList xmlns:clbl="http://schemas.microsoft.com/office/2020/mipLabelMetadata">
  <clbl:label id="{378daf23-2be6-4d58-a206-6606a18a7ff7}" enabled="1" method="Privileged" siteId="{68a5ef79-b8c4-41f4-ba3a-610e8191e0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Y ESTADO DE RESULTADOS</vt:lpstr>
      <vt:lpstr>'BALANCE Y ESTADO DE RESULTADOS'!Área_de_impresión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Noemy Carballo de Pinto</dc:creator>
  <cp:lastModifiedBy>Jennifer Noemy Carballo de Pinto</cp:lastModifiedBy>
  <dcterms:created xsi:type="dcterms:W3CDTF">2024-11-07T20:08:41Z</dcterms:created>
  <dcterms:modified xsi:type="dcterms:W3CDTF">2024-11-07T20:10:43Z</dcterms:modified>
</cp:coreProperties>
</file>