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nt. -CC-\NAV\Datos para Phoenix\Producción\BALANCES\2026 - Cierre\Febrero 2026\"/>
    </mc:Choice>
  </mc:AlternateContent>
  <xr:revisionPtr revIDLastSave="0" documentId="8_{0D3FEEC3-57A4-4BFF-AFF5-26AD881785CE}" xr6:coauthVersionLast="36" xr6:coauthVersionMax="36" xr10:uidLastSave="{00000000-0000-0000-0000-000000000000}"/>
  <bookViews>
    <workbookView xWindow="0" yWindow="0" windowWidth="23730" windowHeight="12405" xr2:uid="{5AB52421-8732-46D1-B87D-21BECDF8C77D}"/>
  </bookViews>
  <sheets>
    <sheet name="ESF-final-m" sheetId="1" r:id="rId1"/>
    <sheet name="ER - final-m" sheetId="2" r:id="rId2"/>
  </sheets>
  <externalReferences>
    <externalReference r:id="rId3"/>
  </externalReferences>
  <definedNames>
    <definedName name="_xlnm._FilterDatabase" localSheetId="1" hidden="1">'ER - final-m'!$G$6:$I$30</definedName>
    <definedName name="_xlnm._FilterDatabase" localSheetId="0" hidden="1">'ESF-final-m'!$F$6:$F$47</definedName>
    <definedName name="_xlnm.Print_Area" localSheetId="1">'ER - final-m'!$B$1:$H$42</definedName>
    <definedName name="_xlnm.Print_Area" localSheetId="0">'ESF-final-m'!$A$1:$E$57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22" i="2"/>
  <c r="E19" i="2"/>
  <c r="E16" i="2"/>
  <c r="E14" i="2"/>
  <c r="E26" i="2" s="1"/>
  <c r="E29" i="2" s="1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9" i="2"/>
  <c r="H8" i="2"/>
  <c r="H6" i="2"/>
  <c r="E6" i="2"/>
  <c r="D34" i="1" l="1"/>
  <c r="D46" i="1" s="1"/>
  <c r="D22" i="1"/>
  <c r="F47" i="1" l="1"/>
</calcChain>
</file>

<file path=xl/sharedStrings.xml><?xml version="1.0" encoding="utf-8"?>
<sst xmlns="http://schemas.openxmlformats.org/spreadsheetml/2006/main" count="79" uniqueCount="76">
  <si>
    <t>CREDICAMPO, S.C. DE R.L. DE C.V.</t>
  </si>
  <si>
    <t>Estado de Situación Financiera</t>
  </si>
  <si>
    <t>Saldos al 28 de febrero 2026</t>
  </si>
  <si>
    <t>(Expresado en miles de dólares de los Estados Unidos de América)</t>
  </si>
  <si>
    <t>Al 28 de febrero 2026</t>
  </si>
  <si>
    <t>ACTIVO</t>
  </si>
  <si>
    <t xml:space="preserve">Efectivo  y  equivalentes  de  efectivo 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</si>
  <si>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</si>
  <si>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</si>
  <si>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</si>
  <si>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</si>
  <si>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</si>
  <si>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</si>
  <si>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</si>
  <si>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</si>
  <si>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</si>
  <si>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 xml:space="preserve">Activos físicos e intangibles (neto) </t>
  </si>
  <si>
    <t xml:space="preserve">Activos extraordinarios (neto) </t>
  </si>
  <si>
    <t>Inversiones en acciones (Neto)</t>
  </si>
  <si>
    <t>Otros Activos</t>
  </si>
  <si>
    <t>Total Activos</t>
  </si>
  <si>
    <t>PASIVO</t>
  </si>
  <si>
    <t>Pasivos financieros a costo amortizado (neto)</t>
  </si>
  <si>
    <t>Depósitos</t>
  </si>
  <si>
    <t>Préstamos</t>
  </si>
  <si>
    <t>Títulos de emisión propia</t>
  </si>
  <si>
    <t xml:space="preserve">Obligaciones a la vista </t>
  </si>
  <si>
    <t>Cuentas por pagar</t>
  </si>
  <si>
    <t xml:space="preserve">Provisiones </t>
  </si>
  <si>
    <t xml:space="preserve">Otros pasivos </t>
  </si>
  <si>
    <t>Préstamos subordinados</t>
  </si>
  <si>
    <t>Total Pasivos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</si>
  <si>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</si>
  <si>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</si>
  <si>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</si>
  <si>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</si>
  <si>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</si>
  <si>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</si>
  <si>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ejercicios</t>
  </si>
  <si>
    <t>Patrimonio restringido</t>
  </si>
  <si>
    <t>Utilidades no distribuibles</t>
  </si>
  <si>
    <t>Total patrimonio</t>
  </si>
  <si>
    <t>Total Pasivo y Patrimonio</t>
  </si>
  <si>
    <t xml:space="preserve">                           ________________________</t>
  </si>
  <si>
    <t xml:space="preserve">             Ing. Ever Abiel Rios Molina</t>
  </si>
  <si>
    <t xml:space="preserve">              Presidente Junta Directiva</t>
  </si>
  <si>
    <t>Estado de Resultados Integral</t>
  </si>
  <si>
    <t>Del 01 de enero 2026 al 28 de febrero 2026</t>
  </si>
  <si>
    <t>Expresado en miles de dólares de los Estados Unidos</t>
  </si>
  <si>
    <t>Parcial</t>
  </si>
  <si>
    <t>Ingresos por intereses</t>
  </si>
  <si>
    <t xml:space="preserve">Activos financieros a costo amortizado </t>
  </si>
  <si>
    <t xml:space="preserve">Cartera de préstamos </t>
  </si>
  <si>
    <t>(Gastos por intereses)</t>
  </si>
  <si>
    <t xml:space="preserve">(Depósitos) </t>
  </si>
  <si>
    <t xml:space="preserve">(Títulos de emisión propia) </t>
  </si>
  <si>
    <t xml:space="preserve">(Préstamos) </t>
  </si>
  <si>
    <t>INGRESOS POR INTERESES NETOS</t>
  </si>
  <si>
    <t>Ganancia (Pérdida) deterioro  de activos financieros de riesgo  crediticio, Neta</t>
  </si>
  <si>
    <t>INGRESOS INTERESES, DESPUÉS DE CARGOS POR DETERIORO</t>
  </si>
  <si>
    <t xml:space="preserve">Ingresos por comisiones y honorarios </t>
  </si>
  <si>
    <t xml:space="preserve">(Gastos por comisiones y honorarios) </t>
  </si>
  <si>
    <t>INGRESOS POR COMISIONES Y HONORARIOS, NETOS</t>
  </si>
  <si>
    <t xml:space="preserve">Ganancia (Pérdida) por ventas de activos y Operaciones discontinuadas </t>
  </si>
  <si>
    <t xml:space="preserve">Otros ingresos (gastos) financieros </t>
  </si>
  <si>
    <t>TOTAL INGRESOS NETOS</t>
  </si>
  <si>
    <t>(Gastos de administración)</t>
  </si>
  <si>
    <t>(Gastos generales) (8120)</t>
  </si>
  <si>
    <t xml:space="preserve">(Gastos de depreciación y amortización) </t>
  </si>
  <si>
    <t>UTILIDAD (PÉRDIDA) ANTES DE IMPUESTO</t>
  </si>
  <si>
    <t>Gastos por impuestos sobre las ganancias (8150)</t>
  </si>
  <si>
    <t>RESERVA LEGAL</t>
  </si>
  <si>
    <t>UTILIDAD  DEL EJERCICIO</t>
  </si>
  <si>
    <t>OTRO RESULTADO INTEGRAL</t>
  </si>
  <si>
    <t xml:space="preserve">                _________________________</t>
  </si>
  <si>
    <t xml:space="preserve">              Ing. Ever Abiel Rios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</si>
</sst>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40A]* #,##0.00_-;\-[$$-440A]* #,##0.00_-;_-[$$-440A]* &quot;-&quot;??_-;_-@_-"/>
    <numFmt numFmtId="165" formatCode="_(\$* #,##0.00_);_(\$* \(#,##0.00\);_(\$* \-??_);_(@_)"/>
    <numFmt numFmtId="166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  <charset val="1"/>
    </font>
    <font>
      <sz val="9"/>
      <name val="Calibri"/>
      <family val="2"/>
      <charset val="1"/>
    </font>
    <font>
      <sz val="9"/>
      <color theme="2" tint="-0.749992370372631"/>
      <name val="Calibri"/>
      <family val="2"/>
      <scheme val="minor"/>
    </font>
    <font>
      <u val="singleAccounting"/>
      <sz val="9"/>
      <name val="Calibri"/>
      <family val="2"/>
      <charset val="1"/>
    </font>
    <font>
      <i/>
      <sz val="9"/>
      <name val="Calibri"/>
      <family val="2"/>
      <scheme val="minor"/>
    </font>
    <font>
      <i/>
      <sz val="9"/>
      <color theme="1" tint="0.499984740745262"/>
      <name val="Calibri"/>
      <family val="2"/>
    </font>
    <font>
      <i/>
      <u val="singleAccounting"/>
      <sz val="9"/>
      <color theme="1" tint="0.499984740745262"/>
      <name val="Calibri"/>
      <family val="2"/>
    </font>
    <font>
      <sz val="9"/>
      <color theme="1" tint="0.499984740745262"/>
      <name val="Calibri"/>
      <family val="2"/>
    </font>
    <font>
      <sz val="9"/>
      <name val="Calibri"/>
      <family val="2"/>
    </font>
    <font>
      <u val="singleAccounting"/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5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i/>
      <u val="singleAccounting"/>
      <sz val="9"/>
      <color theme="1" tint="0.499984740745262"/>
      <name val="Calibri"/>
      <family val="2"/>
      <scheme val="minor"/>
    </font>
    <font>
      <u val="singleAccounting"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b/>
      <sz val="9"/>
      <color theme="1"/>
      <name val="Calibri"/>
      <family val="2"/>
      <scheme val="minor"/>
    </font>
    <font>
      <u val="singleAccounting"/>
      <sz val="10"/>
      <color rgb="FF000000"/>
      <name val="Calibri"/>
      <family val="2"/>
      <scheme val="minor"/>
    </font>
    <font>
      <u val="singleAccounting"/>
      <sz val="10"/>
      <name val="Calibri"/>
      <family val="2"/>
      <scheme val="minor"/>
    </font>
    <font>
      <sz val="9"/>
      <color theme="2" tint="-0.89999084444715716"/>
      <name val="Calibri"/>
      <family val="2"/>
    </font>
    <font>
      <u val="singleAccounting"/>
      <sz val="9"/>
      <color theme="2" tint="-0.8999908444471571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9D9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5" fillId="0" borderId="0">
      <alignment vertical="top"/>
    </xf>
    <xf numFmtId="0" fontId="37" fillId="0" borderId="0"/>
    <xf numFmtId="44" fontId="39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top" wrapText="1"/>
    </xf>
    <xf numFmtId="0" fontId="4" fillId="0" borderId="0" xfId="3" applyFont="1" applyFill="1" applyBorder="1" applyAlignment="1">
      <alignment vertical="top" wrapText="1"/>
    </xf>
    <xf numFmtId="0" fontId="6" fillId="0" borderId="0" xfId="3" applyFont="1" applyFill="1" applyBorder="1" applyAlignment="1">
      <alignment vertical="top" wrapText="1"/>
    </xf>
    <xf numFmtId="0" fontId="4" fillId="0" borderId="0" xfId="3" applyFont="1" applyFill="1" applyBorder="1" applyAlignment="1">
      <alignment horizontal="left" vertical="top"/>
    </xf>
    <xf numFmtId="0" fontId="7" fillId="0" borderId="0" xfId="3" applyFont="1" applyFill="1" applyBorder="1" applyAlignment="1">
      <alignment vertical="top" wrapText="1"/>
    </xf>
    <xf numFmtId="0" fontId="7" fillId="0" borderId="0" xfId="3" applyFont="1" applyFill="1" applyBorder="1" applyAlignment="1">
      <alignment vertical="top"/>
    </xf>
    <xf numFmtId="0" fontId="8" fillId="0" borderId="0" xfId="3" applyFont="1" applyFill="1" applyBorder="1" applyAlignment="1">
      <alignment vertical="top" wrapText="1"/>
    </xf>
    <xf numFmtId="0" fontId="9" fillId="0" borderId="0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" xfId="3" applyFont="1" applyFill="1" applyBorder="1" applyAlignment="1">
      <alignment horizontal="left" vertical="top" wrapText="1"/>
    </xf>
    <xf numFmtId="164" fontId="11" fillId="0" borderId="0" xfId="2" applyNumberFormat="1" applyFont="1" applyFill="1" applyBorder="1" applyAlignment="1">
      <alignment horizontal="center" vertical="center" wrapText="1"/>
    </xf>
    <xf numFmtId="44" fontId="12" fillId="0" borderId="0" xfId="2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left" vertical="top" wrapText="1"/>
    </xf>
    <xf numFmtId="165" fontId="16" fillId="0" borderId="0" xfId="4" applyNumberFormat="1" applyFont="1" applyBorder="1" applyAlignment="1" applyProtection="1"/>
    <xf numFmtId="44" fontId="16" fillId="0" borderId="0" xfId="2" applyFont="1" applyBorder="1" applyAlignment="1" applyProtection="1"/>
    <xf numFmtId="166" fontId="0" fillId="0" borderId="0" xfId="0" applyNumberFormat="1"/>
    <xf numFmtId="0" fontId="17" fillId="0" borderId="0" xfId="3" applyFont="1" applyFill="1" applyBorder="1" applyAlignment="1">
      <alignment horizontal="left" vertical="center"/>
    </xf>
    <xf numFmtId="166" fontId="18" fillId="0" borderId="0" xfId="4" applyNumberFormat="1" applyFont="1" applyBorder="1" applyAlignment="1" applyProtection="1"/>
    <xf numFmtId="49" fontId="17" fillId="0" borderId="0" xfId="3" applyNumberFormat="1" applyFont="1" applyFill="1" applyBorder="1" applyAlignment="1">
      <alignment horizontal="left" vertical="center" wrapText="1"/>
    </xf>
    <xf numFmtId="49" fontId="19" fillId="0" borderId="0" xfId="3" applyNumberFormat="1" applyFont="1" applyFill="1" applyBorder="1" applyAlignment="1">
      <alignment horizontal="left" vertical="top" wrapText="1" indent="2"/>
    </xf>
    <xf numFmtId="166" fontId="20" fillId="0" borderId="0" xfId="4" applyNumberFormat="1" applyFont="1" applyBorder="1" applyAlignment="1" applyProtection="1"/>
    <xf numFmtId="164" fontId="4" fillId="0" borderId="0" xfId="2" applyNumberFormat="1" applyFont="1" applyFill="1" applyBorder="1" applyAlignment="1">
      <alignment horizontal="center" vertical="center"/>
    </xf>
    <xf numFmtId="166" fontId="21" fillId="0" borderId="0" xfId="4" applyNumberFormat="1" applyFont="1" applyBorder="1" applyAlignment="1" applyProtection="1"/>
    <xf numFmtId="165" fontId="22" fillId="0" borderId="0" xfId="4" applyNumberFormat="1" applyFont="1" applyBorder="1" applyAlignment="1" applyProtection="1"/>
    <xf numFmtId="166" fontId="23" fillId="0" borderId="0" xfId="4" applyNumberFormat="1" applyFont="1" applyBorder="1" applyAlignment="1" applyProtection="1"/>
    <xf numFmtId="166" fontId="24" fillId="0" borderId="0" xfId="4" applyNumberFormat="1" applyFont="1" applyBorder="1" applyAlignment="1" applyProtection="1"/>
    <xf numFmtId="164" fontId="4" fillId="0" borderId="0" xfId="3" applyNumberFormat="1" applyFont="1" applyFill="1" applyBorder="1" applyAlignment="1">
      <alignment horizontal="left" vertical="top"/>
    </xf>
    <xf numFmtId="0" fontId="25" fillId="2" borderId="0" xfId="3" applyFont="1" applyFill="1" applyBorder="1" applyAlignment="1">
      <alignment horizontal="left" vertical="center" wrapText="1"/>
    </xf>
    <xf numFmtId="164" fontId="25" fillId="2" borderId="0" xfId="2" applyNumberFormat="1" applyFont="1" applyFill="1" applyBorder="1" applyAlignment="1">
      <alignment vertical="center" wrapText="1"/>
    </xf>
    <xf numFmtId="44" fontId="25" fillId="2" borderId="0" xfId="2" applyFont="1" applyFill="1" applyBorder="1" applyAlignment="1">
      <alignment vertical="center" wrapText="1"/>
    </xf>
    <xf numFmtId="166" fontId="26" fillId="2" borderId="0" xfId="0" applyNumberFormat="1" applyFont="1" applyFill="1" applyAlignment="1">
      <alignment vertical="center"/>
    </xf>
    <xf numFmtId="0" fontId="27" fillId="0" borderId="0" xfId="3" applyFont="1" applyFill="1" applyBorder="1" applyAlignment="1">
      <alignment horizontal="left" vertical="top"/>
    </xf>
    <xf numFmtId="0" fontId="10" fillId="0" borderId="0" xfId="3" applyFont="1" applyFill="1" applyBorder="1" applyAlignment="1">
      <alignment horizontal="left" vertical="top" wrapText="1"/>
    </xf>
    <xf numFmtId="164" fontId="28" fillId="0" borderId="0" xfId="2" applyNumberFormat="1" applyFont="1" applyFill="1" applyBorder="1" applyAlignment="1">
      <alignment wrapText="1"/>
    </xf>
    <xf numFmtId="166" fontId="13" fillId="0" borderId="0" xfId="2" applyNumberFormat="1" applyFont="1" applyFill="1" applyBorder="1" applyAlignment="1">
      <alignment wrapText="1"/>
    </xf>
    <xf numFmtId="164" fontId="29" fillId="0" borderId="0" xfId="2" applyNumberFormat="1" applyFont="1" applyFill="1" applyBorder="1" applyAlignment="1">
      <alignment wrapText="1"/>
    </xf>
    <xf numFmtId="0" fontId="19" fillId="0" borderId="0" xfId="3" applyFont="1" applyFill="1" applyBorder="1" applyAlignment="1">
      <alignment horizontal="left" vertical="top" wrapText="1" indent="2"/>
    </xf>
    <xf numFmtId="166" fontId="30" fillId="0" borderId="0" xfId="2" applyNumberFormat="1" applyFont="1" applyFill="1" applyBorder="1" applyAlignment="1">
      <alignment wrapText="1"/>
    </xf>
    <xf numFmtId="166" fontId="31" fillId="0" borderId="0" xfId="2" applyNumberFormat="1" applyFont="1" applyFill="1" applyBorder="1" applyAlignment="1">
      <alignment wrapText="1"/>
    </xf>
    <xf numFmtId="164" fontId="14" fillId="0" borderId="0" xfId="2" applyNumberFormat="1" applyFont="1" applyFill="1" applyBorder="1" applyAlignment="1">
      <alignment wrapText="1"/>
    </xf>
    <xf numFmtId="166" fontId="32" fillId="0" borderId="0" xfId="2" applyNumberFormat="1" applyFont="1" applyFill="1" applyBorder="1" applyAlignment="1">
      <alignment wrapText="1"/>
    </xf>
    <xf numFmtId="0" fontId="28" fillId="3" borderId="0" xfId="3" applyFont="1" applyFill="1" applyBorder="1" applyAlignment="1">
      <alignment horizontal="left" vertical="top" wrapText="1"/>
    </xf>
    <xf numFmtId="164" fontId="28" fillId="3" borderId="0" xfId="2" applyNumberFormat="1" applyFont="1" applyFill="1" applyBorder="1" applyAlignment="1">
      <alignment wrapText="1"/>
    </xf>
    <xf numFmtId="44" fontId="33" fillId="3" borderId="0" xfId="2" applyFont="1" applyFill="1" applyBorder="1" applyAlignment="1">
      <alignment wrapText="1"/>
    </xf>
    <xf numFmtId="166" fontId="0" fillId="3" borderId="0" xfId="0" applyNumberFormat="1" applyFill="1"/>
    <xf numFmtId="164" fontId="33" fillId="0" borderId="0" xfId="2" applyNumberFormat="1" applyFont="1" applyFill="1" applyBorder="1" applyAlignment="1">
      <alignment wrapText="1"/>
    </xf>
    <xf numFmtId="49" fontId="17" fillId="0" borderId="0" xfId="3" applyNumberFormat="1" applyFont="1" applyFill="1" applyBorder="1" applyAlignment="1">
      <alignment horizontal="left" vertical="top" wrapText="1"/>
    </xf>
    <xf numFmtId="164" fontId="34" fillId="0" borderId="0" xfId="2" applyNumberFormat="1" applyFont="1" applyFill="1" applyBorder="1" applyAlignment="1">
      <alignment wrapText="1"/>
    </xf>
    <xf numFmtId="49" fontId="19" fillId="0" borderId="0" xfId="3" applyNumberFormat="1" applyFont="1" applyFill="1" applyBorder="1" applyAlignment="1">
      <alignment horizontal="left" vertical="top" wrapText="1" indent="1"/>
    </xf>
    <xf numFmtId="166" fontId="33" fillId="3" borderId="0" xfId="2" applyNumberFormat="1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/>
    <xf numFmtId="44" fontId="35" fillId="0" borderId="0" xfId="0" applyNumberFormat="1" applyFont="1" applyBorder="1" applyAlignment="1"/>
    <xf numFmtId="0" fontId="36" fillId="0" borderId="0" xfId="3" applyFont="1" applyFill="1" applyBorder="1" applyAlignment="1">
      <alignment horizontal="left" vertical="top" wrapText="1"/>
    </xf>
    <xf numFmtId="164" fontId="11" fillId="0" borderId="0" xfId="2" applyNumberFormat="1" applyFont="1" applyFill="1" applyBorder="1" applyAlignment="1">
      <alignment wrapText="1"/>
    </xf>
    <xf numFmtId="44" fontId="12" fillId="0" borderId="0" xfId="2" applyFont="1" applyFill="1" applyBorder="1" applyAlignment="1">
      <alignment wrapText="1"/>
    </xf>
    <xf numFmtId="44" fontId="4" fillId="0" borderId="0" xfId="2" applyFont="1" applyFill="1" applyBorder="1" applyAlignment="1">
      <alignment horizontal="center" vertical="center"/>
    </xf>
    <xf numFmtId="0" fontId="11" fillId="4" borderId="0" xfId="5" applyFont="1" applyFill="1" applyBorder="1"/>
    <xf numFmtId="0" fontId="38" fillId="4" borderId="0" xfId="5" applyFont="1" applyFill="1" applyBorder="1"/>
    <xf numFmtId="0" fontId="6" fillId="4" borderId="0" xfId="5" applyFont="1" applyFill="1" applyBorder="1"/>
    <xf numFmtId="44" fontId="6" fillId="4" borderId="0" xfId="6" applyFont="1" applyFill="1" applyBorder="1"/>
    <xf numFmtId="44" fontId="11" fillId="4" borderId="0" xfId="6" applyFont="1" applyFill="1" applyBorder="1"/>
    <xf numFmtId="0" fontId="40" fillId="0" borderId="0" xfId="0" applyFont="1" applyAlignment="1">
      <alignment vertical="top"/>
    </xf>
    <xf numFmtId="0" fontId="40" fillId="0" borderId="0" xfId="0" applyFont="1" applyAlignment="1">
      <alignment vertical="top" wrapText="1" readingOrder="1"/>
    </xf>
    <xf numFmtId="0" fontId="0" fillId="0" borderId="0" xfId="0" applyAlignment="1">
      <alignment vertical="top"/>
    </xf>
    <xf numFmtId="0" fontId="6" fillId="4" borderId="0" xfId="5" applyFont="1" applyFill="1" applyBorder="1" applyAlignment="1">
      <alignment horizontal="left"/>
    </xf>
    <xf numFmtId="0" fontId="4" fillId="0" borderId="0" xfId="3" applyNumberFormat="1" applyFont="1" applyFill="1" applyBorder="1" applyAlignment="1">
      <alignment horizontal="left" vertical="top" wrapText="1"/>
    </xf>
    <xf numFmtId="0" fontId="41" fillId="0" borderId="0" xfId="3" applyFont="1" applyFill="1" applyBorder="1" applyAlignment="1">
      <alignment vertical="top" wrapText="1"/>
    </xf>
    <xf numFmtId="0" fontId="4" fillId="0" borderId="0" xfId="3" applyNumberFormat="1" applyFont="1" applyFill="1" applyBorder="1" applyAlignment="1">
      <alignment vertical="top" wrapText="1"/>
    </xf>
    <xf numFmtId="0" fontId="4" fillId="0" borderId="0" xfId="3" applyNumberFormat="1" applyFont="1" applyFill="1" applyBorder="1" applyAlignment="1">
      <alignment horizontal="center" vertical="top" wrapText="1"/>
    </xf>
    <xf numFmtId="0" fontId="8" fillId="0" borderId="0" xfId="3" applyNumberFormat="1" applyFont="1" applyFill="1" applyBorder="1" applyAlignment="1">
      <alignment horizontal="center" vertical="top" wrapText="1"/>
    </xf>
    <xf numFmtId="0" fontId="4" fillId="0" borderId="2" xfId="3" applyNumberFormat="1" applyFont="1" applyFill="1" applyBorder="1" applyAlignment="1">
      <alignment horizontal="center" vertical="center" wrapText="1"/>
    </xf>
    <xf numFmtId="0" fontId="33" fillId="0" borderId="2" xfId="3" applyNumberFormat="1" applyFont="1" applyFill="1" applyBorder="1" applyAlignment="1">
      <alignment horizontal="center" vertical="center" wrapText="1"/>
    </xf>
    <xf numFmtId="44" fontId="42" fillId="5" borderId="0" xfId="2" applyFont="1" applyFill="1" applyBorder="1" applyAlignment="1">
      <alignment horizontal="center" vertical="center" wrapText="1"/>
    </xf>
    <xf numFmtId="0" fontId="43" fillId="0" borderId="2" xfId="1" quotePrefix="1" applyNumberFormat="1" applyFont="1" applyFill="1" applyBorder="1" applyAlignment="1">
      <alignment horizontal="center" vertical="center" wrapText="1"/>
    </xf>
    <xf numFmtId="0" fontId="26" fillId="6" borderId="0" xfId="1" applyNumberFormat="1" applyFont="1" applyFill="1" applyBorder="1" applyAlignment="1">
      <alignment horizontal="center" vertical="top" wrapText="1"/>
    </xf>
    <xf numFmtId="0" fontId="43" fillId="6" borderId="0" xfId="1" applyNumberFormat="1" applyFont="1" applyFill="1" applyBorder="1" applyAlignment="1">
      <alignment horizontal="center" vertical="center" wrapText="1"/>
    </xf>
    <xf numFmtId="0" fontId="36" fillId="0" borderId="0" xfId="3" applyNumberFormat="1" applyFont="1" applyFill="1" applyBorder="1" applyAlignment="1">
      <alignment horizontal="left" vertical="top" wrapText="1"/>
    </xf>
    <xf numFmtId="0" fontId="4" fillId="0" borderId="0" xfId="3" applyNumberFormat="1" applyFont="1" applyFill="1" applyBorder="1" applyAlignment="1">
      <alignment horizontal="left" vertical="center" wrapText="1"/>
    </xf>
    <xf numFmtId="0" fontId="6" fillId="0" borderId="0" xfId="3" applyNumberFormat="1" applyFont="1" applyFill="1" applyBorder="1" applyAlignment="1">
      <alignment horizontal="left" vertical="top" indent="2"/>
    </xf>
    <xf numFmtId="0" fontId="6" fillId="0" borderId="0" xfId="3" applyNumberFormat="1" applyFont="1" applyFill="1" applyBorder="1" applyAlignment="1">
      <alignment horizontal="left" vertical="top" wrapText="1"/>
    </xf>
    <xf numFmtId="0" fontId="6" fillId="0" borderId="0" xfId="3" applyNumberFormat="1" applyFont="1" applyFill="1" applyBorder="1" applyAlignment="1">
      <alignment horizontal="left" vertical="top" wrapText="1" indent="2"/>
    </xf>
    <xf numFmtId="44" fontId="4" fillId="0" borderId="0" xfId="2" applyFont="1" applyFill="1" applyBorder="1" applyAlignment="1">
      <alignment horizontal="left" vertical="center" wrapText="1"/>
    </xf>
    <xf numFmtId="166" fontId="4" fillId="0" borderId="0" xfId="3" applyNumberFormat="1" applyFont="1" applyFill="1" applyBorder="1" applyAlignment="1">
      <alignment horizontal="left" vertical="top" wrapText="1"/>
    </xf>
    <xf numFmtId="166" fontId="4" fillId="0" borderId="0" xfId="3" applyNumberFormat="1" applyFont="1" applyFill="1" applyBorder="1" applyAlignment="1">
      <alignment horizontal="left" vertical="center" wrapText="1"/>
    </xf>
    <xf numFmtId="44" fontId="6" fillId="0" borderId="0" xfId="2" applyFont="1" applyFill="1" applyBorder="1" applyAlignment="1">
      <alignment horizontal="left" vertical="center" wrapText="1"/>
    </xf>
    <xf numFmtId="166" fontId="44" fillId="0" borderId="0" xfId="3" applyNumberFormat="1" applyFont="1" applyFill="1" applyBorder="1" applyAlignment="1">
      <alignment horizontal="left" vertical="center" wrapText="1"/>
    </xf>
    <xf numFmtId="166" fontId="45" fillId="0" borderId="0" xfId="3" applyNumberFormat="1" applyFont="1" applyFill="1" applyBorder="1" applyAlignment="1">
      <alignment horizontal="left" vertical="center" wrapText="1"/>
    </xf>
    <xf numFmtId="166" fontId="46" fillId="0" borderId="0" xfId="4" applyNumberFormat="1" applyFont="1" applyBorder="1" applyAlignment="1" applyProtection="1">
      <alignment vertical="center"/>
    </xf>
    <xf numFmtId="0" fontId="6" fillId="3" borderId="0" xfId="3" applyNumberFormat="1" applyFont="1" applyFill="1" applyBorder="1" applyAlignment="1">
      <alignment horizontal="left" vertical="top" wrapText="1"/>
    </xf>
    <xf numFmtId="0" fontId="4" fillId="3" borderId="0" xfId="3" applyNumberFormat="1" applyFont="1" applyFill="1" applyBorder="1" applyAlignment="1">
      <alignment horizontal="left" vertical="center" wrapText="1"/>
    </xf>
    <xf numFmtId="166" fontId="4" fillId="3" borderId="0" xfId="3" applyNumberFormat="1" applyFont="1" applyFill="1" applyBorder="1" applyAlignment="1">
      <alignment horizontal="left" vertical="center" wrapText="1"/>
    </xf>
    <xf numFmtId="166" fontId="4" fillId="3" borderId="0" xfId="3" applyNumberFormat="1" applyFont="1" applyFill="1" applyBorder="1" applyAlignment="1">
      <alignment horizontal="left" vertical="top" wrapText="1"/>
    </xf>
    <xf numFmtId="166" fontId="47" fillId="0" borderId="0" xfId="4" applyNumberFormat="1" applyFont="1" applyBorder="1" applyAlignment="1" applyProtection="1">
      <alignment vertical="center"/>
    </xf>
    <xf numFmtId="166" fontId="46" fillId="3" borderId="0" xfId="4" applyNumberFormat="1" applyFont="1" applyFill="1" applyBorder="1" applyAlignment="1" applyProtection="1">
      <alignment vertical="center"/>
    </xf>
    <xf numFmtId="166" fontId="4" fillId="3" borderId="0" xfId="2" applyNumberFormat="1" applyFont="1" applyFill="1" applyBorder="1" applyAlignment="1">
      <alignment horizontal="left" vertical="center" wrapText="1"/>
    </xf>
    <xf numFmtId="166" fontId="6" fillId="0" borderId="0" xfId="3" applyNumberFormat="1" applyFont="1" applyFill="1" applyBorder="1" applyAlignment="1">
      <alignment horizontal="left" vertical="center" wrapText="1"/>
    </xf>
    <xf numFmtId="166" fontId="44" fillId="0" borderId="0" xfId="3" applyNumberFormat="1" applyFont="1" applyFill="1" applyBorder="1" applyAlignment="1">
      <alignment horizontal="left" vertical="top" wrapText="1"/>
    </xf>
    <xf numFmtId="166" fontId="45" fillId="0" borderId="0" xfId="3" applyNumberFormat="1" applyFont="1" applyFill="1" applyBorder="1" applyAlignment="1">
      <alignment horizontal="left" vertical="top" wrapText="1"/>
    </xf>
    <xf numFmtId="44" fontId="4" fillId="0" borderId="0" xfId="3" applyNumberFormat="1" applyFont="1" applyFill="1" applyBorder="1" applyAlignment="1">
      <alignment horizontal="left" vertical="top" wrapText="1"/>
    </xf>
    <xf numFmtId="44" fontId="4" fillId="3" borderId="0" xfId="3" applyNumberFormat="1" applyFont="1" applyFill="1" applyBorder="1" applyAlignment="1">
      <alignment horizontal="left" vertical="center" wrapText="1"/>
    </xf>
    <xf numFmtId="166" fontId="44" fillId="3" borderId="0" xfId="3" applyNumberFormat="1" applyFont="1" applyFill="1" applyBorder="1" applyAlignment="1">
      <alignment horizontal="left" vertical="center" wrapText="1"/>
    </xf>
    <xf numFmtId="0" fontId="36" fillId="7" borderId="0" xfId="3" applyNumberFormat="1" applyFont="1" applyFill="1" applyBorder="1" applyAlignment="1">
      <alignment horizontal="left" vertical="top" wrapText="1"/>
    </xf>
    <xf numFmtId="0" fontId="4" fillId="7" borderId="0" xfId="3" applyNumberFormat="1" applyFont="1" applyFill="1" applyBorder="1" applyAlignment="1">
      <alignment horizontal="left" vertical="center" wrapText="1"/>
    </xf>
    <xf numFmtId="44" fontId="4" fillId="7" borderId="0" xfId="2" applyFont="1" applyFill="1" applyBorder="1" applyAlignment="1">
      <alignment horizontal="left" vertical="center" wrapText="1"/>
    </xf>
    <xf numFmtId="166" fontId="4" fillId="7" borderId="0" xfId="3" applyNumberFormat="1" applyFont="1" applyFill="1" applyBorder="1" applyAlignment="1">
      <alignment horizontal="left" vertical="center" wrapText="1"/>
    </xf>
    <xf numFmtId="0" fontId="6" fillId="7" borderId="0" xfId="3" applyNumberFormat="1" applyFont="1" applyFill="1" applyBorder="1" applyAlignment="1">
      <alignment horizontal="left" vertical="top" wrapText="1"/>
    </xf>
    <xf numFmtId="44" fontId="4" fillId="7" borderId="0" xfId="3" applyNumberFormat="1" applyFont="1" applyFill="1" applyBorder="1" applyAlignment="1">
      <alignment horizontal="left" vertical="center" wrapText="1"/>
    </xf>
    <xf numFmtId="44" fontId="4" fillId="0" borderId="0" xfId="2" applyNumberFormat="1" applyFont="1" applyFill="1" applyBorder="1" applyAlignment="1">
      <alignment horizontal="left" vertical="center" wrapText="1"/>
    </xf>
  </cellXfs>
  <cellStyles count="7">
    <cellStyle name="Millares" xfId="1" builtinId="3"/>
    <cellStyle name="Millares 19 2 2 9" xfId="4" xr:uid="{0EB0DF2B-BCC6-4860-A116-960DAD37C3B0}"/>
    <cellStyle name="Moneda" xfId="2" builtinId="4"/>
    <cellStyle name="Moneda 2" xfId="6" xr:uid="{35D83D79-B008-494D-BB09-CF7E782EB75D}"/>
    <cellStyle name="Normal" xfId="0" builtinId="0"/>
    <cellStyle name="Normal 2" xfId="5" xr:uid="{C64780B2-49BA-420E-B0B2-DE89CFF24DCE}"/>
    <cellStyle name="Normal 4" xfId="3" xr:uid="{CDF65222-50DD-43E7-B54A-E8ED7C6D29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3248786</xdr:colOff>
      <xdr:row>52</xdr:row>
      <xdr:rowOff>0</xdr:rowOff>
    </xdr:from>
    <xdr:ext cx="76200" cy="137160"/>
    <xdr:pic>
      <xdr:nvPicPr>
        <xdr:cNvPr id="2" name="image226.png">
          <a:extLst>
            <a:ext uri="{FF2B5EF4-FFF2-40B4-BE49-F238E27FC236}">
              <a16:creationId xmlns:a16="http://schemas.microsoft.com/office/drawing/2014/main" id="{83689913-2A14-4EA4-9EBE-C4559E120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061" y="10248900"/>
          <a:ext cx="76200" cy="1371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52</xdr:row>
      <xdr:rowOff>0</xdr:rowOff>
    </xdr:from>
    <xdr:ext cx="76200" cy="137160"/>
    <xdr:pic>
      <xdr:nvPicPr>
        <xdr:cNvPr id="3" name="image228.png">
          <a:extLst>
            <a:ext uri="{FF2B5EF4-FFF2-40B4-BE49-F238E27FC236}">
              <a16:creationId xmlns:a16="http://schemas.microsoft.com/office/drawing/2014/main" id="{E82F5DFE-05BC-49D5-881D-28D3843E7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0248900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3248786</xdr:colOff>
      <xdr:row>51</xdr:row>
      <xdr:rowOff>0</xdr:rowOff>
    </xdr:from>
    <xdr:ext cx="76200" cy="137160"/>
    <xdr:pic>
      <xdr:nvPicPr>
        <xdr:cNvPr id="4" name="image226.png">
          <a:extLst>
            <a:ext uri="{FF2B5EF4-FFF2-40B4-BE49-F238E27FC236}">
              <a16:creationId xmlns:a16="http://schemas.microsoft.com/office/drawing/2014/main" id="{6C7E2100-C07B-4468-90AF-C199A4D04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5086" y="10058400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3425825</xdr:colOff>
      <xdr:row>51</xdr:row>
      <xdr:rowOff>0</xdr:rowOff>
    </xdr:from>
    <xdr:ext cx="76200" cy="137160"/>
    <xdr:pic>
      <xdr:nvPicPr>
        <xdr:cNvPr id="5" name="image227.png">
          <a:extLst>
            <a:ext uri="{FF2B5EF4-FFF2-40B4-BE49-F238E27FC236}">
              <a16:creationId xmlns:a16="http://schemas.microsoft.com/office/drawing/2014/main" id="{6C37DE5C-C5EB-46D1-9BC7-CC1C284F3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2125" y="10058400"/>
          <a:ext cx="76200" cy="1371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51</xdr:row>
      <xdr:rowOff>0</xdr:rowOff>
    </xdr:from>
    <xdr:ext cx="76200" cy="137160"/>
    <xdr:pic>
      <xdr:nvPicPr>
        <xdr:cNvPr id="6" name="image228.png">
          <a:extLst>
            <a:ext uri="{FF2B5EF4-FFF2-40B4-BE49-F238E27FC236}">
              <a16:creationId xmlns:a16="http://schemas.microsoft.com/office/drawing/2014/main" id="{70D28D1F-11B5-4DBF-B376-BFBB821E5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0058400"/>
          <a:ext cx="76200" cy="137160"/>
        </a:xfrm>
        <a:prstGeom prst="rect">
          <a:avLst/>
        </a:prstGeom>
      </xdr:spPr>
    </xdr:pic>
    <xdr:clientData/>
  </xdr:oneCellAnchor>
  <xdr:oneCellAnchor>
    <xdr:from>
      <xdr:col>0</xdr:col>
      <xdr:colOff>3248786</xdr:colOff>
      <xdr:row>57</xdr:row>
      <xdr:rowOff>0</xdr:rowOff>
    </xdr:from>
    <xdr:ext cx="76200" cy="137160"/>
    <xdr:pic>
      <xdr:nvPicPr>
        <xdr:cNvPr id="9" name="image226.png">
          <a:extLst>
            <a:ext uri="{FF2B5EF4-FFF2-40B4-BE49-F238E27FC236}">
              <a16:creationId xmlns:a16="http://schemas.microsoft.com/office/drawing/2014/main" id="{4C2E88F1-8AA3-40BF-8A96-ADEB9855B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061" y="11306175"/>
          <a:ext cx="76200" cy="137160"/>
        </a:xfrm>
        <a:prstGeom prst="rect">
          <a:avLst/>
        </a:prstGeom>
      </xdr:spPr>
    </xdr:pic>
    <xdr:clientData/>
  </xdr:oneCellAnchor>
  <xdr:oneCellAnchor>
    <xdr:from>
      <xdr:col>0</xdr:col>
      <xdr:colOff>3425825</xdr:colOff>
      <xdr:row>57</xdr:row>
      <xdr:rowOff>0</xdr:rowOff>
    </xdr:from>
    <xdr:ext cx="76200" cy="137160"/>
    <xdr:pic>
      <xdr:nvPicPr>
        <xdr:cNvPr id="10" name="image227.png">
          <a:extLst>
            <a:ext uri="{FF2B5EF4-FFF2-40B4-BE49-F238E27FC236}">
              <a16:creationId xmlns:a16="http://schemas.microsoft.com/office/drawing/2014/main" id="{99DAACE3-5492-40D4-9E24-62234EC89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25" y="11306175"/>
          <a:ext cx="76200" cy="137160"/>
        </a:xfrm>
        <a:prstGeom prst="rect">
          <a:avLst/>
        </a:prstGeom>
      </xdr:spPr>
    </xdr:pic>
    <xdr:clientData/>
  </xdr:oneCellAnchor>
  <xdr:twoCellAnchor>
    <xdr:from>
      <xdr:col>2</xdr:col>
      <xdr:colOff>22227</xdr:colOff>
      <xdr:row>51</xdr:row>
      <xdr:rowOff>185210</xdr:rowOff>
    </xdr:from>
    <xdr:to>
      <xdr:col>5</xdr:col>
      <xdr:colOff>447675</xdr:colOff>
      <xdr:row>56</xdr:row>
      <xdr:rowOff>13760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50F58E9-27C2-4844-9916-EC27648D11BF}"/>
            </a:ext>
          </a:extLst>
        </xdr:cNvPr>
        <xdr:cNvSpPr txBox="1"/>
      </xdr:nvSpPr>
      <xdr:spPr>
        <a:xfrm>
          <a:off x="4870452" y="10243610"/>
          <a:ext cx="2549523" cy="695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000"/>
            <a:t>      _________________________</a:t>
          </a:r>
        </a:p>
        <a:p>
          <a:r>
            <a:rPr lang="es-SV" sz="1000"/>
            <a:t>     Lic. Gustavo Arcides Márquez</a:t>
          </a:r>
          <a:br>
            <a:rPr lang="es-SV" sz="1000"/>
          </a:br>
          <a:r>
            <a:rPr lang="es-SV" sz="1000" baseline="0"/>
            <a:t>                 </a:t>
          </a:r>
          <a:r>
            <a:rPr lang="es-SV" sz="1000"/>
            <a:t> Contador General</a:t>
          </a:r>
        </a:p>
      </xdr:txBody>
    </xdr:sp>
    <xdr:clientData/>
  </xdr:twoCellAnchor>
  <xdr:twoCellAnchor editAs="oneCell">
    <xdr:from>
      <xdr:col>3</xdr:col>
      <xdr:colOff>133350</xdr:colOff>
      <xdr:row>0</xdr:row>
      <xdr:rowOff>57150</xdr:rowOff>
    </xdr:from>
    <xdr:to>
      <xdr:col>4</xdr:col>
      <xdr:colOff>19195</xdr:colOff>
      <xdr:row>2</xdr:row>
      <xdr:rowOff>95250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3083A4-AEF7-4B1B-8073-CAE6B17B4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48350" y="57150"/>
          <a:ext cx="98122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3247263</xdr:colOff>
      <xdr:row>30</xdr:row>
      <xdr:rowOff>0</xdr:rowOff>
    </xdr:from>
    <xdr:ext cx="76200" cy="137160"/>
    <xdr:pic>
      <xdr:nvPicPr>
        <xdr:cNvPr id="2" name="image228.png">
          <a:extLst>
            <a:ext uri="{FF2B5EF4-FFF2-40B4-BE49-F238E27FC236}">
              <a16:creationId xmlns:a16="http://schemas.microsoft.com/office/drawing/2014/main" id="{9439A7C2-2599-4938-9DEC-52DB949C1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063" y="5581651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3620515</xdr:colOff>
      <xdr:row>30</xdr:row>
      <xdr:rowOff>0</xdr:rowOff>
    </xdr:from>
    <xdr:ext cx="76200" cy="137160"/>
    <xdr:pic>
      <xdr:nvPicPr>
        <xdr:cNvPr id="3" name="image229.png">
          <a:extLst>
            <a:ext uri="{FF2B5EF4-FFF2-40B4-BE49-F238E27FC236}">
              <a16:creationId xmlns:a16="http://schemas.microsoft.com/office/drawing/2014/main" id="{46D15FB4-E96E-4477-AE6E-1F9984BA7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7315" y="5581651"/>
          <a:ext cx="76200" cy="13716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30</xdr:row>
      <xdr:rowOff>0</xdr:rowOff>
    </xdr:from>
    <xdr:ext cx="76200" cy="137160"/>
    <xdr:pic>
      <xdr:nvPicPr>
        <xdr:cNvPr id="4" name="image230.png">
          <a:extLst>
            <a:ext uri="{FF2B5EF4-FFF2-40B4-BE49-F238E27FC236}">
              <a16:creationId xmlns:a16="http://schemas.microsoft.com/office/drawing/2014/main" id="{AC91EADC-60FA-4673-A5A2-7FA95E2FB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5581651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3425825</xdr:colOff>
      <xdr:row>36</xdr:row>
      <xdr:rowOff>0</xdr:rowOff>
    </xdr:from>
    <xdr:ext cx="76200" cy="137160"/>
    <xdr:pic>
      <xdr:nvPicPr>
        <xdr:cNvPr id="5" name="image227.png">
          <a:extLst>
            <a:ext uri="{FF2B5EF4-FFF2-40B4-BE49-F238E27FC236}">
              <a16:creationId xmlns:a16="http://schemas.microsoft.com/office/drawing/2014/main" id="{40C330BD-EE42-4729-B822-4D7248BC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2625" y="6553200"/>
          <a:ext cx="76200" cy="137160"/>
        </a:xfrm>
        <a:prstGeom prst="rect">
          <a:avLst/>
        </a:prstGeom>
      </xdr:spPr>
    </xdr:pic>
    <xdr:clientData/>
  </xdr:oneCellAnchor>
  <xdr:oneCellAnchor>
    <xdr:from>
      <xdr:col>1</xdr:col>
      <xdr:colOff>3425825</xdr:colOff>
      <xdr:row>36</xdr:row>
      <xdr:rowOff>0</xdr:rowOff>
    </xdr:from>
    <xdr:ext cx="76200" cy="137160"/>
    <xdr:pic>
      <xdr:nvPicPr>
        <xdr:cNvPr id="6" name="image227.png">
          <a:extLst>
            <a:ext uri="{FF2B5EF4-FFF2-40B4-BE49-F238E27FC236}">
              <a16:creationId xmlns:a16="http://schemas.microsoft.com/office/drawing/2014/main" id="{59FD3925-1A50-43B1-9D09-53DB69729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2625" y="6553200"/>
          <a:ext cx="76200" cy="137160"/>
        </a:xfrm>
        <a:prstGeom prst="rect">
          <a:avLst/>
        </a:prstGeom>
      </xdr:spPr>
    </xdr:pic>
    <xdr:clientData/>
  </xdr:oneCellAnchor>
  <xdr:twoCellAnchor>
    <xdr:from>
      <xdr:col>1</xdr:col>
      <xdr:colOff>4089394</xdr:colOff>
      <xdr:row>41</xdr:row>
      <xdr:rowOff>155577</xdr:rowOff>
    </xdr:from>
    <xdr:to>
      <xdr:col>8</xdr:col>
      <xdr:colOff>761995</xdr:colOff>
      <xdr:row>42</xdr:row>
      <xdr:rowOff>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75BA329-5369-442A-80DD-36CADED5FF65}"/>
            </a:ext>
          </a:extLst>
        </xdr:cNvPr>
        <xdr:cNvSpPr txBox="1"/>
      </xdr:nvSpPr>
      <xdr:spPr>
        <a:xfrm>
          <a:off x="5156194" y="7575552"/>
          <a:ext cx="2663826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000"/>
            <a:t>      _________________________</a:t>
          </a:r>
        </a:p>
        <a:p>
          <a:r>
            <a:rPr lang="es-SV" sz="1000"/>
            <a:t>     Lic. Cesar Augusto Saggeth Ortíz</a:t>
          </a:r>
          <a:br>
            <a:rPr lang="es-SV" sz="1000"/>
          </a:br>
          <a:r>
            <a:rPr lang="es-SV" sz="1000" baseline="0"/>
            <a:t>                 </a:t>
          </a:r>
          <a:r>
            <a:rPr lang="es-SV" sz="1000"/>
            <a:t> Director tesorero</a:t>
          </a:r>
        </a:p>
      </xdr:txBody>
    </xdr:sp>
    <xdr:clientData/>
  </xdr:twoCellAnchor>
  <xdr:twoCellAnchor>
    <xdr:from>
      <xdr:col>1</xdr:col>
      <xdr:colOff>3749683</xdr:colOff>
      <xdr:row>35</xdr:row>
      <xdr:rowOff>123836</xdr:rowOff>
    </xdr:from>
    <xdr:to>
      <xdr:col>8</xdr:col>
      <xdr:colOff>476259</xdr:colOff>
      <xdr:row>39</xdr:row>
      <xdr:rowOff>88911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197BC47-E6C8-4801-ADA2-87E669601A14}"/>
            </a:ext>
          </a:extLst>
        </xdr:cNvPr>
        <xdr:cNvSpPr txBox="1"/>
      </xdr:nvSpPr>
      <xdr:spPr>
        <a:xfrm>
          <a:off x="4816483" y="6515111"/>
          <a:ext cx="2717801" cy="612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SV" sz="1000"/>
            <a:t>      _________________________</a:t>
          </a:r>
        </a:p>
        <a:p>
          <a:r>
            <a:rPr lang="es-SV" sz="1000"/>
            <a:t>  Lic. Gustavo Arcides Márquez Chávez</a:t>
          </a:r>
          <a:br>
            <a:rPr lang="es-SV" sz="1000"/>
          </a:br>
          <a:r>
            <a:rPr lang="es-SV" sz="1000" baseline="0"/>
            <a:t>                 </a:t>
          </a:r>
          <a:r>
            <a:rPr lang="es-SV" sz="1000"/>
            <a:t> Contador General</a:t>
          </a:r>
        </a:p>
      </xdr:txBody>
    </xdr:sp>
    <xdr:clientData/>
  </xdr:twoCellAnchor>
  <xdr:twoCellAnchor editAs="oneCell">
    <xdr:from>
      <xdr:col>2</xdr:col>
      <xdr:colOff>560898</xdr:colOff>
      <xdr:row>0</xdr:row>
      <xdr:rowOff>84671</xdr:rowOff>
    </xdr:from>
    <xdr:to>
      <xdr:col>4</xdr:col>
      <xdr:colOff>811868</xdr:colOff>
      <xdr:row>2</xdr:row>
      <xdr:rowOff>157696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32DDEC8-6C77-46F7-9F8D-CC275204A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42523" y="84671"/>
          <a:ext cx="984395" cy="425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-%20Estados%20financieros%20febrero%202026%20-%20NCF-01.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Comparativo"/>
      <sheetName val="Ordenado"/>
      <sheetName val="Para emisión-base"/>
      <sheetName val="Para emisión-EF+"/>
      <sheetName val="Para emisión-EF-carga, quitar d"/>
      <sheetName val="ESF-final+"/>
      <sheetName val="ER - detalle"/>
      <sheetName val="ESF"/>
      <sheetName val="ER - final+"/>
      <sheetName val="Flujo de efectivo+"/>
      <sheetName val="Estado de cambios+"/>
      <sheetName val="ESF-final-m"/>
      <sheetName val="ER - final-m"/>
      <sheetName val="F-Efect.-final-m"/>
      <sheetName val="E.C. P.-final-m"/>
      <sheetName val="ESF-final-m-BV"/>
      <sheetName val="ER - final-m-BV"/>
      <sheetName val="ECP"/>
      <sheetName val="EF"/>
      <sheetName val="BC3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G14">
            <v>856602.02999999991</v>
          </cell>
        </row>
        <row r="19">
          <cell r="G19">
            <v>25337570.649999999</v>
          </cell>
        </row>
        <row r="25">
          <cell r="G25">
            <v>-2894129.4099999997</v>
          </cell>
        </row>
        <row r="29">
          <cell r="G29">
            <v>-98883.540000000008</v>
          </cell>
        </row>
        <row r="31">
          <cell r="G31">
            <v>-1619129.69</v>
          </cell>
        </row>
        <row r="39">
          <cell r="G39">
            <v>21582030.039999999</v>
          </cell>
        </row>
        <row r="46">
          <cell r="G46">
            <v>-1120725.3999999997</v>
          </cell>
        </row>
        <row r="61">
          <cell r="G61">
            <v>-1120725.3999999997</v>
          </cell>
        </row>
        <row r="62">
          <cell r="G62">
            <v>739589.35999999987</v>
          </cell>
        </row>
        <row r="70">
          <cell r="G70">
            <v>-508471.79000000004</v>
          </cell>
        </row>
        <row r="78">
          <cell r="G78">
            <v>231117.56999999983</v>
          </cell>
        </row>
        <row r="82">
          <cell r="G82">
            <v>13242.01</v>
          </cell>
        </row>
        <row r="88">
          <cell r="G88">
            <v>497625.75000000006</v>
          </cell>
        </row>
        <row r="108">
          <cell r="G108">
            <v>510867.76000000007</v>
          </cell>
        </row>
        <row r="109">
          <cell r="G109">
            <v>-9016080.879999999</v>
          </cell>
        </row>
        <row r="112">
          <cell r="G112">
            <v>-4674897.5500000007</v>
          </cell>
        </row>
        <row r="114">
          <cell r="G114">
            <v>-229918</v>
          </cell>
        </row>
        <row r="118">
          <cell r="G118">
            <v>7282393.5400000028</v>
          </cell>
        </row>
        <row r="119">
          <cell r="G119">
            <v>-2359835.36</v>
          </cell>
        </row>
        <row r="121">
          <cell r="G121">
            <v>297154.2</v>
          </cell>
        </row>
        <row r="122">
          <cell r="G122">
            <v>4625403.9800000032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BC37-C234-4160-A087-354F1FDF2E52}">
  <sheetPr>
    <tabColor rgb="FF0070C0"/>
  </sheetPr>
  <dimension ref="A1:G57"/>
  <sheetViews>
    <sheetView showGridLines="0" tabSelected="1" zoomScaleNormal="100" zoomScaleSheetLayoutView="82" workbookViewId="0">
      <selection activeCell="D15" sqref="D15"/>
    </sheetView>
  </sheetViews>
  <sheetFormatPr baseColWidth="10" defaultColWidth="8" defaultRowHeight="15" x14ac:dyDescent="0.25"/>
  <cols>
    <col min="1" max="1" width="6.5703125" style="1" customWidth="1"/>
    <col min="2" max="2" width="59.5703125" style="5" customWidth="1"/>
    <col min="3" max="3" width="13" style="24" customWidth="1"/>
    <col min="4" max="4" width="16.42578125" style="59" customWidth="1"/>
    <col min="5" max="5" width="2.42578125" customWidth="1"/>
    <col min="6" max="6" width="18.85546875" style="5" customWidth="1"/>
    <col min="7" max="7" width="40.85546875" style="5" bestFit="1" customWidth="1"/>
    <col min="8" max="16384" width="8" style="5"/>
  </cols>
  <sheetData>
    <row r="1" spans="1:6" x14ac:dyDescent="0.25">
      <c r="B1" s="2" t="s">
        <v>0</v>
      </c>
      <c r="C1" s="3"/>
      <c r="D1" s="3"/>
      <c r="F1" s="4"/>
    </row>
    <row r="2" spans="1:6" x14ac:dyDescent="0.25">
      <c r="B2" s="6" t="s">
        <v>1</v>
      </c>
      <c r="C2" s="3"/>
      <c r="D2" s="3"/>
      <c r="F2" s="4"/>
    </row>
    <row r="3" spans="1:6" x14ac:dyDescent="0.25">
      <c r="B3" s="6" t="s">
        <v>2</v>
      </c>
      <c r="C3" s="3"/>
      <c r="D3" s="3"/>
      <c r="F3" s="4"/>
    </row>
    <row r="4" spans="1:6" x14ac:dyDescent="0.25">
      <c r="B4" s="7" t="s">
        <v>3</v>
      </c>
      <c r="C4" s="3"/>
      <c r="D4" s="3"/>
      <c r="F4" s="4"/>
    </row>
    <row r="5" spans="1:6" x14ac:dyDescent="0.25">
      <c r="B5" s="8"/>
      <c r="C5" s="3"/>
      <c r="D5" s="3"/>
      <c r="F5" s="4"/>
    </row>
    <row r="6" spans="1:6" ht="25.5" x14ac:dyDescent="0.25">
      <c r="B6" s="8"/>
      <c r="C6" s="3"/>
      <c r="D6" s="9" t="s">
        <v>4</v>
      </c>
      <c r="E6" s="10"/>
      <c r="F6" s="4"/>
    </row>
    <row r="7" spans="1:6" ht="15.75" customHeight="1" x14ac:dyDescent="0.25">
      <c r="B7" s="11" t="s">
        <v>5</v>
      </c>
      <c r="C7" s="12"/>
      <c r="D7" s="13"/>
    </row>
    <row r="8" spans="1:6" ht="15.75" customHeight="1" x14ac:dyDescent="0.25">
      <c r="A8" s="14"/>
      <c r="B8" s="15" t="s">
        <v>6</v>
      </c>
      <c r="C8" s="16"/>
      <c r="D8" s="17">
        <v>17214.859250000001</v>
      </c>
      <c r="E8" s="18"/>
    </row>
    <row r="9" spans="1:6" ht="15.75" customHeight="1" x14ac:dyDescent="0.35">
      <c r="A9" s="19"/>
      <c r="B9" s="15" t="s">
        <v>7</v>
      </c>
      <c r="C9" s="16"/>
      <c r="D9" s="20">
        <v>4307</v>
      </c>
      <c r="E9" s="18"/>
    </row>
    <row r="10" spans="1:6" ht="15.75" customHeight="1" x14ac:dyDescent="0.25">
      <c r="A10" s="21"/>
      <c r="B10" s="22" t="s">
        <v>8</v>
      </c>
      <c r="D10" s="23">
        <v>4307</v>
      </c>
      <c r="E10" s="18"/>
    </row>
    <row r="11" spans="1:6" ht="15.75" customHeight="1" x14ac:dyDescent="0.35">
      <c r="A11" s="21"/>
      <c r="B11" s="22" t="s">
        <v>9</v>
      </c>
      <c r="D11" s="25">
        <v>0</v>
      </c>
      <c r="E11" s="18"/>
    </row>
    <row r="12" spans="1:6" ht="15.75" customHeight="1" x14ac:dyDescent="0.25">
      <c r="A12" s="19"/>
      <c r="B12" s="15" t="s">
        <v>10</v>
      </c>
      <c r="C12" s="26"/>
      <c r="D12" s="27">
        <v>90603.43677</v>
      </c>
      <c r="E12" s="18"/>
    </row>
    <row r="13" spans="1:6" ht="15.75" customHeight="1" x14ac:dyDescent="0.25">
      <c r="A13" s="21"/>
      <c r="B13" s="22" t="s">
        <v>11</v>
      </c>
      <c r="D13" s="23">
        <v>6160.0794100000003</v>
      </c>
      <c r="E13" s="18"/>
    </row>
    <row r="14" spans="1:6" ht="15.75" customHeight="1" x14ac:dyDescent="0.25">
      <c r="A14" s="21"/>
      <c r="B14" s="22" t="s">
        <v>12</v>
      </c>
      <c r="D14" s="23">
        <v>84571.239690000002</v>
      </c>
      <c r="E14" s="18"/>
    </row>
    <row r="15" spans="1:6" ht="15.75" customHeight="1" x14ac:dyDescent="0.25">
      <c r="A15" s="21"/>
      <c r="B15" s="22" t="s">
        <v>13</v>
      </c>
      <c r="D15" s="23">
        <v>1846.12805</v>
      </c>
      <c r="E15" s="18"/>
    </row>
    <row r="16" spans="1:6" ht="15.75" customHeight="1" x14ac:dyDescent="0.35">
      <c r="A16" s="21"/>
      <c r="B16" s="22" t="s">
        <v>14</v>
      </c>
      <c r="D16" s="25">
        <v>-1974.0103799999999</v>
      </c>
      <c r="E16" s="18"/>
    </row>
    <row r="17" spans="1:7" ht="15.75" customHeight="1" x14ac:dyDescent="0.25">
      <c r="A17" s="19"/>
      <c r="B17" s="15" t="s">
        <v>15</v>
      </c>
      <c r="C17" s="16"/>
      <c r="D17" s="27">
        <v>1011.74248</v>
      </c>
      <c r="E17" s="18"/>
    </row>
    <row r="18" spans="1:7" ht="15.75" customHeight="1" x14ac:dyDescent="0.25">
      <c r="A18" s="19"/>
      <c r="B18" s="15" t="s">
        <v>16</v>
      </c>
      <c r="C18" s="16"/>
      <c r="D18" s="27">
        <v>1511.5932399999999</v>
      </c>
      <c r="E18" s="18"/>
    </row>
    <row r="19" spans="1:7" ht="15.75" customHeight="1" x14ac:dyDescent="0.25">
      <c r="A19" s="19"/>
      <c r="B19" s="15" t="s">
        <v>17</v>
      </c>
      <c r="C19" s="16"/>
      <c r="D19" s="27">
        <v>85.296530000000004</v>
      </c>
      <c r="E19" s="18"/>
    </row>
    <row r="20" spans="1:7" ht="15.75" customHeight="1" x14ac:dyDescent="0.25">
      <c r="A20" s="19"/>
      <c r="B20" s="15" t="s">
        <v>18</v>
      </c>
      <c r="C20" s="16"/>
      <c r="D20" s="27">
        <v>16</v>
      </c>
      <c r="E20" s="18"/>
    </row>
    <row r="21" spans="1:7" ht="15.75" customHeight="1" x14ac:dyDescent="0.35">
      <c r="A21" s="19"/>
      <c r="B21" s="15" t="s">
        <v>19</v>
      </c>
      <c r="C21" s="16"/>
      <c r="D21" s="28">
        <v>462.35637000000003</v>
      </c>
      <c r="E21" s="18"/>
      <c r="G21" s="29"/>
    </row>
    <row r="22" spans="1:7" ht="15.75" customHeight="1" x14ac:dyDescent="0.25">
      <c r="A22" s="19"/>
      <c r="B22" s="30" t="s">
        <v>20</v>
      </c>
      <c r="C22" s="31"/>
      <c r="D22" s="32">
        <f>+SUM(D8:D9)+SUM(D12:D12)+SUM(D17:D21)</f>
        <v>115212.28464000001</v>
      </c>
      <c r="E22" s="33"/>
      <c r="G22" s="34"/>
    </row>
    <row r="23" spans="1:7" ht="9" customHeight="1" x14ac:dyDescent="0.25">
      <c r="A23" s="19"/>
      <c r="B23" s="35"/>
      <c r="C23" s="36"/>
      <c r="D23" s="37"/>
      <c r="E23" s="18"/>
    </row>
    <row r="24" spans="1:7" ht="15.75" customHeight="1" x14ac:dyDescent="0.25">
      <c r="A24" s="19"/>
      <c r="B24" s="11" t="s">
        <v>21</v>
      </c>
      <c r="C24" s="36"/>
      <c r="D24" s="37"/>
      <c r="E24" s="18"/>
    </row>
    <row r="25" spans="1:7" ht="15.75" customHeight="1" x14ac:dyDescent="0.25">
      <c r="A25" s="19"/>
      <c r="B25" s="15" t="s">
        <v>22</v>
      </c>
      <c r="C25" s="38"/>
      <c r="D25" s="37">
        <v>87861.73487</v>
      </c>
      <c r="E25" s="18"/>
    </row>
    <row r="26" spans="1:7" ht="15.75" customHeight="1" x14ac:dyDescent="0.25">
      <c r="A26" s="19"/>
      <c r="B26" s="39" t="s">
        <v>23</v>
      </c>
      <c r="D26" s="40">
        <v>69447.813930000004</v>
      </c>
      <c r="E26" s="18"/>
    </row>
    <row r="27" spans="1:7" ht="15.75" customHeight="1" x14ac:dyDescent="0.25">
      <c r="A27" s="19"/>
      <c r="B27" s="39" t="s">
        <v>24</v>
      </c>
      <c r="D27" s="40">
        <v>16733.601040000001</v>
      </c>
      <c r="E27" s="18"/>
    </row>
    <row r="28" spans="1:7" ht="15.75" customHeight="1" x14ac:dyDescent="0.35">
      <c r="A28" s="19"/>
      <c r="B28" s="39" t="s">
        <v>25</v>
      </c>
      <c r="D28" s="41">
        <v>1680.3199</v>
      </c>
      <c r="E28" s="18"/>
    </row>
    <row r="29" spans="1:7" ht="15.75" customHeight="1" x14ac:dyDescent="0.25">
      <c r="A29" s="19"/>
      <c r="B29" s="15" t="s">
        <v>26</v>
      </c>
      <c r="C29" s="38"/>
      <c r="D29" s="37">
        <v>91.005539999999996</v>
      </c>
      <c r="E29" s="18"/>
    </row>
    <row r="30" spans="1:7" ht="15.75" customHeight="1" x14ac:dyDescent="0.25">
      <c r="A30" s="19"/>
      <c r="B30" s="15" t="s">
        <v>27</v>
      </c>
      <c r="C30" s="38"/>
      <c r="D30" s="37">
        <v>2744.5881100000001</v>
      </c>
      <c r="E30" s="18"/>
    </row>
    <row r="31" spans="1:7" ht="15.75" customHeight="1" x14ac:dyDescent="0.25">
      <c r="A31" s="19"/>
      <c r="B31" s="15" t="s">
        <v>28</v>
      </c>
      <c r="C31" s="42"/>
      <c r="D31" s="37">
        <v>469.99070999999998</v>
      </c>
      <c r="E31" s="18"/>
    </row>
    <row r="32" spans="1:7" ht="15.75" customHeight="1" x14ac:dyDescent="0.25">
      <c r="A32" s="19"/>
      <c r="B32" s="15" t="s">
        <v>29</v>
      </c>
      <c r="C32" s="42"/>
      <c r="D32" s="37">
        <v>1.6571800000000001</v>
      </c>
      <c r="E32" s="18"/>
    </row>
    <row r="33" spans="1:7" ht="15.75" customHeight="1" x14ac:dyDescent="0.35">
      <c r="A33" s="19"/>
      <c r="B33" s="15" t="s">
        <v>30</v>
      </c>
      <c r="C33" s="42"/>
      <c r="D33" s="43">
        <v>2849.7805699999999</v>
      </c>
      <c r="E33" s="18"/>
    </row>
    <row r="34" spans="1:7" ht="15.75" customHeight="1" x14ac:dyDescent="0.25">
      <c r="A34" s="19"/>
      <c r="B34" s="44" t="s">
        <v>31</v>
      </c>
      <c r="C34" s="45"/>
      <c r="D34" s="46">
        <f>+SUM(D25:D25)+SUM(D29:D33)</f>
        <v>94018.756980000006</v>
      </c>
      <c r="E34" s="47"/>
    </row>
    <row r="35" spans="1:7" ht="9" customHeight="1" x14ac:dyDescent="0.25">
      <c r="A35" s="19"/>
      <c r="B35" s="35"/>
      <c r="C35" s="42"/>
      <c r="D35" s="37"/>
      <c r="E35" s="18"/>
    </row>
    <row r="36" spans="1:7" ht="15.75" customHeight="1" x14ac:dyDescent="0.25">
      <c r="A36" s="19"/>
      <c r="B36" s="11" t="s">
        <v>32</v>
      </c>
      <c r="C36" s="42"/>
      <c r="D36" s="37"/>
      <c r="E36" s="18"/>
    </row>
    <row r="37" spans="1:7" ht="15.75" customHeight="1" x14ac:dyDescent="0.25">
      <c r="A37" s="19"/>
      <c r="B37" s="15" t="s">
        <v>33</v>
      </c>
      <c r="C37" s="48"/>
      <c r="D37" s="37">
        <v>10958.705</v>
      </c>
      <c r="E37" s="18"/>
    </row>
    <row r="38" spans="1:7" ht="15.75" customHeight="1" x14ac:dyDescent="0.35">
      <c r="A38" s="19"/>
      <c r="B38" s="15" t="s">
        <v>34</v>
      </c>
      <c r="C38" s="36"/>
      <c r="D38" s="43">
        <v>2191.741</v>
      </c>
      <c r="E38" s="18"/>
    </row>
    <row r="39" spans="1:7" ht="15.75" customHeight="1" x14ac:dyDescent="0.35">
      <c r="A39" s="49"/>
      <c r="B39" s="22" t="s">
        <v>35</v>
      </c>
      <c r="D39" s="41">
        <v>2191.741</v>
      </c>
      <c r="E39" s="18"/>
    </row>
    <row r="40" spans="1:7" ht="15.75" customHeight="1" x14ac:dyDescent="0.35">
      <c r="A40" s="19"/>
      <c r="B40" s="15" t="s">
        <v>36</v>
      </c>
      <c r="C40" s="50"/>
      <c r="D40" s="43">
        <v>7999.2684499999996</v>
      </c>
      <c r="E40" s="18"/>
    </row>
    <row r="41" spans="1:7" ht="15.75" customHeight="1" x14ac:dyDescent="0.25">
      <c r="A41" s="49"/>
      <c r="B41" s="51" t="s">
        <v>37</v>
      </c>
      <c r="D41" s="40">
        <v>6913.6532800000004</v>
      </c>
      <c r="E41" s="18"/>
    </row>
    <row r="42" spans="1:7" ht="15.75" customHeight="1" x14ac:dyDescent="0.35">
      <c r="A42" s="49"/>
      <c r="B42" s="51" t="s">
        <v>38</v>
      </c>
      <c r="D42" s="41">
        <v>1085.61517</v>
      </c>
      <c r="E42" s="18"/>
    </row>
    <row r="43" spans="1:7" ht="15.75" customHeight="1" x14ac:dyDescent="0.35">
      <c r="A43" s="19"/>
      <c r="B43" s="15" t="s">
        <v>39</v>
      </c>
      <c r="C43" s="50"/>
      <c r="D43" s="43">
        <v>43.813209999999998</v>
      </c>
      <c r="E43" s="18"/>
    </row>
    <row r="44" spans="1:7" ht="15.75" customHeight="1" x14ac:dyDescent="0.35">
      <c r="A44" s="49"/>
      <c r="B44" s="22" t="s">
        <v>40</v>
      </c>
      <c r="D44" s="41">
        <v>43.813209999999998</v>
      </c>
      <c r="E44" s="18"/>
    </row>
    <row r="45" spans="1:7" ht="15.75" customHeight="1" x14ac:dyDescent="0.25">
      <c r="A45" s="14"/>
      <c r="B45" s="44" t="s">
        <v>41</v>
      </c>
      <c r="C45" s="45"/>
      <c r="D45" s="52">
        <f>+D37+D38+D40+D43</f>
        <v>21193.52766</v>
      </c>
      <c r="E45" s="47"/>
    </row>
    <row r="46" spans="1:7" ht="15.75" customHeight="1" x14ac:dyDescent="0.25">
      <c r="A46" s="14"/>
      <c r="B46" s="30" t="s">
        <v>42</v>
      </c>
      <c r="C46" s="31"/>
      <c r="D46" s="32">
        <f>+D34+D45</f>
        <v>115212.28464</v>
      </c>
      <c r="E46" s="33"/>
    </row>
    <row r="47" spans="1:7" s="53" customFormat="1" x14ac:dyDescent="0.25">
      <c r="C47" s="54"/>
      <c r="F47" s="55">
        <f>+D46-D22</f>
        <v>0</v>
      </c>
      <c r="G47"/>
    </row>
    <row r="48" spans="1:7" s="53" customFormat="1" x14ac:dyDescent="0.25">
      <c r="C48" s="54"/>
      <c r="F48" s="55"/>
      <c r="G48"/>
    </row>
    <row r="49" spans="1:7" s="53" customFormat="1" x14ac:dyDescent="0.25">
      <c r="C49" s="54"/>
      <c r="F49" s="55"/>
      <c r="G49"/>
    </row>
    <row r="50" spans="1:7" s="53" customFormat="1" x14ac:dyDescent="0.25">
      <c r="C50" s="54"/>
      <c r="F50" s="55"/>
      <c r="G50"/>
    </row>
    <row r="51" spans="1:7" x14ac:dyDescent="0.25">
      <c r="B51" s="56"/>
      <c r="C51" s="57"/>
      <c r="D51" s="58"/>
      <c r="F51" s="55"/>
    </row>
    <row r="52" spans="1:7" x14ac:dyDescent="0.25">
      <c r="F52" s="55"/>
    </row>
    <row r="53" spans="1:7" ht="12.75" x14ac:dyDescent="0.2">
      <c r="A53" s="60" t="s">
        <v>43</v>
      </c>
      <c r="C53" s="61"/>
      <c r="E53" s="62"/>
    </row>
    <row r="54" spans="1:7" ht="12.75" x14ac:dyDescent="0.2">
      <c r="A54" s="63" t="s">
        <v>44</v>
      </c>
      <c r="C54" s="62"/>
      <c r="E54" s="62"/>
      <c r="G54" s="64"/>
    </row>
    <row r="55" spans="1:7" ht="12.75" x14ac:dyDescent="0.2">
      <c r="A55" s="65" t="s">
        <v>45</v>
      </c>
      <c r="C55" s="66"/>
      <c r="E55" s="66"/>
      <c r="G55" s="63"/>
    </row>
    <row r="56" spans="1:7" x14ac:dyDescent="0.25">
      <c r="B56" s="67"/>
      <c r="C56" s="67"/>
      <c r="E56" s="67"/>
      <c r="G56" s="66"/>
    </row>
    <row r="57" spans="1:7" x14ac:dyDescent="0.25">
      <c r="B57" s="67"/>
      <c r="C57" s="67"/>
      <c r="E57" s="67"/>
      <c r="F57" s="67"/>
      <c r="G57" s="67"/>
    </row>
  </sheetData>
  <autoFilter ref="F6:F47" xr:uid="{12BB2438-8DC8-4007-B09F-617769626466}"/>
  <printOptions horizontalCentered="1"/>
  <pageMargins left="0.70866141732283472" right="0.70866141732283472" top="0.77" bottom="0.51181102362204722" header="0.31496062992125984" footer="0.31496062992125984"/>
  <pageSetup scale="75" orientation="portrait" horizontalDpi="300" verticalDpi="300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B94F-6546-4284-A0F6-8135E23BF202}">
  <sheetPr>
    <tabColor rgb="FF0070C0"/>
  </sheetPr>
  <dimension ref="A1:J45"/>
  <sheetViews>
    <sheetView showGridLines="0" zoomScale="90" zoomScaleNormal="90" workbookViewId="0">
      <selection activeCell="I30" sqref="I7:I30"/>
    </sheetView>
  </sheetViews>
  <sheetFormatPr baseColWidth="10" defaultColWidth="8" defaultRowHeight="12.75" x14ac:dyDescent="0.25"/>
  <cols>
    <col min="1" max="1" width="16" style="69" customWidth="1"/>
    <col min="2" max="2" width="64.7109375" style="69" customWidth="1"/>
    <col min="3" max="3" width="11" style="69" customWidth="1"/>
    <col min="4" max="4" width="14.140625" style="69" hidden="1" customWidth="1"/>
    <col min="5" max="5" width="14.140625" style="69" customWidth="1"/>
    <col min="6" max="6" width="7.7109375" style="69" hidden="1" customWidth="1"/>
    <col min="7" max="7" width="14.28515625" style="69" hidden="1" customWidth="1"/>
    <col min="8" max="8" width="14.140625" style="69" hidden="1" customWidth="1"/>
    <col min="9" max="9" width="11.7109375" style="69" customWidth="1"/>
    <col min="10" max="10" width="11.85546875" style="69" bestFit="1" customWidth="1"/>
    <col min="11" max="16384" width="8" style="69"/>
  </cols>
  <sheetData>
    <row r="1" spans="2:8" ht="15" x14ac:dyDescent="0.25">
      <c r="B1" s="70" t="s">
        <v>0</v>
      </c>
      <c r="C1" s="70"/>
      <c r="D1" s="70"/>
      <c r="E1" s="70"/>
      <c r="F1" s="71"/>
    </row>
    <row r="2" spans="2:8" x14ac:dyDescent="0.25">
      <c r="B2" s="8" t="s">
        <v>46</v>
      </c>
      <c r="C2" s="72"/>
      <c r="D2" s="72"/>
      <c r="E2" s="72"/>
      <c r="F2" s="71"/>
    </row>
    <row r="3" spans="2:8" x14ac:dyDescent="0.25">
      <c r="B3" s="8" t="s">
        <v>47</v>
      </c>
      <c r="C3" s="72"/>
      <c r="D3" s="72"/>
      <c r="E3" s="72"/>
      <c r="F3" s="71"/>
    </row>
    <row r="4" spans="2:8" x14ac:dyDescent="0.25">
      <c r="B4" s="8" t="s">
        <v>48</v>
      </c>
      <c r="C4" s="72"/>
      <c r="D4" s="72"/>
      <c r="E4" s="72"/>
      <c r="F4" s="71"/>
    </row>
    <row r="5" spans="2:8" x14ac:dyDescent="0.25">
      <c r="B5" s="73"/>
      <c r="C5" s="72"/>
      <c r="D5" s="72"/>
      <c r="E5" s="72"/>
      <c r="F5" s="71"/>
    </row>
    <row r="6" spans="2:8" ht="25.5" customHeight="1" x14ac:dyDescent="0.25">
      <c r="B6" s="74"/>
      <c r="C6" s="75"/>
      <c r="D6" s="76" t="s">
        <v>49</v>
      </c>
      <c r="E6" s="77" t="str">
        <f>+'ESF-final-m'!D6</f>
        <v>Al 28 de febrero 2026</v>
      </c>
      <c r="F6" s="78"/>
      <c r="G6" s="79" t="s">
        <v>49</v>
      </c>
      <c r="H6" s="77" t="e">
        <f>+'ESF-final-m'!#REF!</f>
        <v>#REF!</v>
      </c>
    </row>
    <row r="7" spans="2:8" x14ac:dyDescent="0.25">
      <c r="B7" s="80" t="s">
        <v>50</v>
      </c>
      <c r="C7" s="81"/>
      <c r="D7" s="81"/>
      <c r="E7" s="81"/>
    </row>
    <row r="8" spans="2:8" x14ac:dyDescent="0.25">
      <c r="B8" s="82" t="s">
        <v>51</v>
      </c>
      <c r="C8" s="81"/>
      <c r="D8" s="81"/>
      <c r="E8" s="85">
        <v>120.48642</v>
      </c>
      <c r="F8" s="86"/>
      <c r="G8" s="87"/>
      <c r="H8" s="88">
        <f>ROUND('[1]ER - final+'!G14/1000,5)</f>
        <v>856.60203000000001</v>
      </c>
    </row>
    <row r="9" spans="2:8" ht="15" x14ac:dyDescent="0.25">
      <c r="B9" s="84" t="s">
        <v>52</v>
      </c>
      <c r="E9" s="89">
        <v>4365.43858</v>
      </c>
      <c r="F9" s="86"/>
      <c r="G9" s="86"/>
      <c r="H9" s="90">
        <f>ROUND('[1]ER - final+'!G19/1000,5)</f>
        <v>25337.570650000001</v>
      </c>
    </row>
    <row r="10" spans="2:8" x14ac:dyDescent="0.25">
      <c r="B10" s="80" t="s">
        <v>53</v>
      </c>
      <c r="C10" s="81"/>
      <c r="D10" s="81"/>
      <c r="E10" s="87"/>
      <c r="F10" s="86"/>
      <c r="G10" s="87"/>
      <c r="H10" s="87"/>
    </row>
    <row r="11" spans="2:8" x14ac:dyDescent="0.25">
      <c r="B11" s="84" t="s">
        <v>54</v>
      </c>
      <c r="C11" s="81"/>
      <c r="D11" s="81"/>
      <c r="E11" s="91">
        <v>-499.53971999999999</v>
      </c>
      <c r="F11" s="86"/>
      <c r="G11" s="87"/>
      <c r="H11" s="87">
        <f>ROUND('[1]ER - final+'!G25/1000,5)</f>
        <v>-2894.12941</v>
      </c>
    </row>
    <row r="12" spans="2:8" x14ac:dyDescent="0.25">
      <c r="B12" s="84" t="s">
        <v>55</v>
      </c>
      <c r="C12" s="81"/>
      <c r="D12" s="81"/>
      <c r="E12" s="91">
        <v>-19.50648</v>
      </c>
      <c r="F12" s="86"/>
      <c r="G12" s="87"/>
      <c r="H12" s="87">
        <f>ROUND('[1]ER - final+'!G29/1000,5)</f>
        <v>-98.883539999999996</v>
      </c>
    </row>
    <row r="13" spans="2:8" x14ac:dyDescent="0.25">
      <c r="B13" s="84" t="s">
        <v>56</v>
      </c>
      <c r="C13" s="81"/>
      <c r="D13" s="81"/>
      <c r="E13" s="91">
        <v>-255.12182999999999</v>
      </c>
      <c r="F13" s="86"/>
      <c r="G13" s="87"/>
      <c r="H13" s="87">
        <f>ROUND('[1]ER - final+'!G31/1000,5)</f>
        <v>-1619.12969</v>
      </c>
    </row>
    <row r="14" spans="2:8" ht="15" customHeight="1" x14ac:dyDescent="0.25">
      <c r="B14" s="92" t="s">
        <v>57</v>
      </c>
      <c r="C14" s="93"/>
      <c r="D14" s="93"/>
      <c r="E14" s="94">
        <f>SUM(E8:E13)</f>
        <v>3711.7569700000004</v>
      </c>
      <c r="F14" s="95"/>
      <c r="G14" s="94"/>
      <c r="H14" s="94">
        <f>ROUND('[1]ER - final+'!G39/1000,5)</f>
        <v>21582.030040000001</v>
      </c>
    </row>
    <row r="15" spans="2:8" ht="15" x14ac:dyDescent="0.25">
      <c r="B15" s="80" t="s">
        <v>58</v>
      </c>
      <c r="C15" s="81"/>
      <c r="D15" s="81"/>
      <c r="E15" s="96">
        <v>-89.41516</v>
      </c>
      <c r="F15" s="86"/>
      <c r="G15" s="87"/>
      <c r="H15" s="89">
        <f>ROUND('[1]ER - final+'!G46/1000,5)</f>
        <v>-1120.7254</v>
      </c>
    </row>
    <row r="16" spans="2:8" ht="15" customHeight="1" x14ac:dyDescent="0.25">
      <c r="B16" s="92" t="s">
        <v>59</v>
      </c>
      <c r="C16" s="93"/>
      <c r="D16" s="93"/>
      <c r="E16" s="97">
        <f>+E15</f>
        <v>-89.41516</v>
      </c>
      <c r="F16" s="95"/>
      <c r="G16" s="94"/>
      <c r="H16" s="98">
        <f>ROUND('[1]ER - final+'!G61/1000,5)</f>
        <v>-1120.7254</v>
      </c>
    </row>
    <row r="17" spans="1:10" x14ac:dyDescent="0.25">
      <c r="B17" s="80" t="s">
        <v>60</v>
      </c>
      <c r="C17" s="81"/>
      <c r="D17" s="81"/>
      <c r="E17" s="87">
        <v>127.70265000000001</v>
      </c>
      <c r="F17" s="86"/>
      <c r="G17" s="87"/>
      <c r="H17" s="99">
        <f>ROUND('[1]ER - final+'!G62/1000,5)</f>
        <v>739.58936000000006</v>
      </c>
    </row>
    <row r="18" spans="1:10" ht="15" x14ac:dyDescent="0.25">
      <c r="B18" s="80" t="s">
        <v>61</v>
      </c>
      <c r="C18" s="81"/>
      <c r="D18" s="81"/>
      <c r="E18" s="89">
        <v>-59.754579999999997</v>
      </c>
      <c r="F18" s="86"/>
      <c r="G18" s="87"/>
      <c r="H18" s="89">
        <f>ROUND('[1]ER - final+'!G70/1000,5)</f>
        <v>-508.47179</v>
      </c>
    </row>
    <row r="19" spans="1:10" ht="15" customHeight="1" x14ac:dyDescent="0.25">
      <c r="B19" s="92" t="s">
        <v>62</v>
      </c>
      <c r="C19" s="93"/>
      <c r="D19" s="93"/>
      <c r="E19" s="94">
        <f>+E17+E18</f>
        <v>67.948070000000001</v>
      </c>
      <c r="F19" s="95"/>
      <c r="G19" s="94"/>
      <c r="H19" s="94">
        <f>ROUND('[1]ER - final+'!G78/1000,5)</f>
        <v>231.11757</v>
      </c>
    </row>
    <row r="20" spans="1:10" x14ac:dyDescent="0.25">
      <c r="B20" s="80" t="s">
        <v>63</v>
      </c>
      <c r="C20" s="81"/>
      <c r="D20" s="81"/>
      <c r="E20" s="87">
        <v>18.789020000000001</v>
      </c>
      <c r="F20" s="86"/>
      <c r="G20" s="87"/>
      <c r="H20" s="99">
        <f>ROUND('[1]ER - final+'!G82/1000,5)</f>
        <v>13.242010000000001</v>
      </c>
    </row>
    <row r="21" spans="1:10" ht="15" x14ac:dyDescent="0.25">
      <c r="B21" s="80" t="s">
        <v>64</v>
      </c>
      <c r="E21" s="100">
        <v>85.598889999999997</v>
      </c>
      <c r="F21" s="86"/>
      <c r="G21" s="86"/>
      <c r="H21" s="101">
        <f>ROUND('[1]ER - final+'!G88/1000,5)</f>
        <v>497.62574999999998</v>
      </c>
    </row>
    <row r="22" spans="1:10" ht="15" customHeight="1" x14ac:dyDescent="0.25">
      <c r="B22" s="92" t="s">
        <v>65</v>
      </c>
      <c r="C22" s="93"/>
      <c r="D22" s="93"/>
      <c r="E22" s="94">
        <f>+E20+E21</f>
        <v>104.38791000000001</v>
      </c>
      <c r="F22" s="95"/>
      <c r="G22" s="94"/>
      <c r="H22" s="94">
        <f>ROUND('[1]ER - final+'!G108/1000,5)</f>
        <v>510.86775999999998</v>
      </c>
    </row>
    <row r="23" spans="1:10" x14ac:dyDescent="0.25">
      <c r="B23" s="80" t="s">
        <v>66</v>
      </c>
      <c r="C23" s="81"/>
      <c r="D23" s="81"/>
      <c r="E23" s="91">
        <v>-1595.1179400000001</v>
      </c>
      <c r="F23" s="86"/>
      <c r="G23" s="87"/>
      <c r="H23" s="87">
        <f>ROUND('[1]ER - final+'!G109/1000,5)</f>
        <v>-9016.0808799999995</v>
      </c>
    </row>
    <row r="24" spans="1:10" x14ac:dyDescent="0.25">
      <c r="B24" s="80" t="s">
        <v>67</v>
      </c>
      <c r="C24" s="81"/>
      <c r="D24" s="81"/>
      <c r="E24" s="91">
        <v>-618.18287999999995</v>
      </c>
      <c r="F24" s="86"/>
      <c r="G24" s="87"/>
      <c r="H24" s="87">
        <f>ROUND('[1]ER - final+'!G112/1000,5)</f>
        <v>-4674.8975499999997</v>
      </c>
    </row>
    <row r="25" spans="1:10" ht="15" x14ac:dyDescent="0.25">
      <c r="B25" s="80" t="s">
        <v>68</v>
      </c>
      <c r="C25" s="81"/>
      <c r="D25" s="81"/>
      <c r="E25" s="96">
        <v>-44.283560000000001</v>
      </c>
      <c r="F25" s="86"/>
      <c r="G25" s="87"/>
      <c r="H25" s="89">
        <f>ROUND('[1]ER - final+'!G114/1000,5)</f>
        <v>-229.91800000000001</v>
      </c>
    </row>
    <row r="26" spans="1:10" ht="15" customHeight="1" x14ac:dyDescent="0.25">
      <c r="B26" s="92" t="s">
        <v>69</v>
      </c>
      <c r="C26" s="93"/>
      <c r="D26" s="93"/>
      <c r="E26" s="94">
        <f>SUM(E23:E25)+E14+E16+E19+E22</f>
        <v>1537.0934100000004</v>
      </c>
      <c r="F26" s="95"/>
      <c r="G26" s="94"/>
      <c r="H26" s="94">
        <f>ROUND('[1]ER - final+'!G118/1000,5)</f>
        <v>7282.39354</v>
      </c>
    </row>
    <row r="27" spans="1:10" ht="15" x14ac:dyDescent="0.25">
      <c r="B27" s="80" t="s">
        <v>70</v>
      </c>
      <c r="C27" s="81"/>
      <c r="D27" s="81"/>
      <c r="E27" s="96">
        <v>-451.47824000000003</v>
      </c>
      <c r="F27" s="86"/>
      <c r="G27" s="87"/>
      <c r="H27" s="89">
        <f>ROUND('[1]ER - final+'!G119/1000,5)</f>
        <v>-2359.83536</v>
      </c>
    </row>
    <row r="28" spans="1:10" ht="15" x14ac:dyDescent="0.25">
      <c r="A28" s="83"/>
      <c r="B28" s="92" t="s">
        <v>71</v>
      </c>
      <c r="C28" s="103"/>
      <c r="D28" s="103"/>
      <c r="E28" s="104">
        <v>0</v>
      </c>
      <c r="F28" s="95"/>
      <c r="G28" s="94"/>
      <c r="H28" s="104">
        <f>ROUND('[1]ER - final+'!G121/1000,5)</f>
        <v>297.1542</v>
      </c>
    </row>
    <row r="29" spans="1:10" ht="15" customHeight="1" x14ac:dyDescent="0.25">
      <c r="B29" s="105" t="s">
        <v>72</v>
      </c>
      <c r="C29" s="106"/>
      <c r="D29" s="106"/>
      <c r="E29" s="107">
        <f>+E26+E27</f>
        <v>1085.6151700000005</v>
      </c>
      <c r="F29" s="86"/>
      <c r="G29" s="108"/>
      <c r="H29" s="107">
        <f>ROUND('[1]ER - final+'!G122/1000,5)</f>
        <v>4625.40398</v>
      </c>
      <c r="J29" s="102"/>
    </row>
    <row r="30" spans="1:10" x14ac:dyDescent="0.25">
      <c r="B30" s="109" t="s">
        <v>73</v>
      </c>
      <c r="C30" s="106"/>
      <c r="D30" s="106"/>
      <c r="E30" s="110"/>
      <c r="G30" s="106"/>
      <c r="H30" s="106"/>
      <c r="I30" s="102"/>
    </row>
    <row r="33" spans="1:8" x14ac:dyDescent="0.25">
      <c r="E33" s="111"/>
      <c r="H33" s="111"/>
    </row>
    <row r="37" spans="1:8" x14ac:dyDescent="0.2">
      <c r="A37" s="1"/>
      <c r="B37" s="61" t="s">
        <v>74</v>
      </c>
      <c r="C37" s="61"/>
      <c r="D37" s="61"/>
      <c r="E37" s="59"/>
    </row>
    <row r="38" spans="1:8" x14ac:dyDescent="0.2">
      <c r="A38" s="1"/>
      <c r="B38" s="63" t="s">
        <v>75</v>
      </c>
      <c r="C38" s="62"/>
      <c r="D38" s="62"/>
      <c r="E38" s="59"/>
    </row>
    <row r="39" spans="1:8" x14ac:dyDescent="0.25">
      <c r="A39" s="1"/>
      <c r="B39" s="65" t="s">
        <v>45</v>
      </c>
      <c r="C39" s="66"/>
      <c r="D39" s="66"/>
      <c r="E39" s="59"/>
    </row>
    <row r="40" spans="1:8" ht="15" x14ac:dyDescent="0.25">
      <c r="A40" s="1"/>
      <c r="B40" s="67"/>
      <c r="C40" s="67"/>
      <c r="D40" s="67"/>
      <c r="E40" s="59"/>
    </row>
    <row r="41" spans="1:8" ht="15" x14ac:dyDescent="0.25">
      <c r="A41" s="1"/>
      <c r="B41" s="67"/>
      <c r="C41" s="67"/>
      <c r="D41" s="67"/>
      <c r="E41" s="59"/>
    </row>
    <row r="42" spans="1:8" ht="15" x14ac:dyDescent="0.25">
      <c r="A42" s="1"/>
      <c r="B42" s="67"/>
      <c r="C42" s="67"/>
      <c r="D42" s="67"/>
      <c r="E42" s="59"/>
    </row>
    <row r="43" spans="1:8" x14ac:dyDescent="0.2">
      <c r="B43" s="61"/>
    </row>
    <row r="44" spans="1:8" x14ac:dyDescent="0.2">
      <c r="B44" s="68"/>
    </row>
    <row r="45" spans="1:8" x14ac:dyDescent="0.25">
      <c r="B45" s="65"/>
    </row>
  </sheetData>
  <autoFilter ref="G6:I30" xr:uid="{D01308F0-C0F9-4C85-A8B4-ED644C6E7A07}"/>
  <printOptions horizontalCentered="1"/>
  <pageMargins left="0.70866141732283472" right="0.70866141732283472" top="0.99" bottom="0.74803149606299213" header="0.31496062992125984" footer="0.31496062992125984"/>
  <pageSetup scale="85" orientation="portrait" horizontalDpi="300" verticalDpi="300" r:id="rId1"/>
  <colBreaks count="1" manualBreakCount="1">
    <brk id="1" max="1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ESF-final-m</vt:lpstr>
      <vt:lpstr>ER - final-m</vt:lpstr>
      <vt:lpstr>'ER - final-m'!Área_de_impresión</vt:lpstr>
      <vt:lpstr>'ESF-final-m'!Área_de_impresión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Arcides Márquez Chávez</dc:creator>
  <cp:lastModifiedBy>Gustavo Arcides Márquez Chávez</cp:lastModifiedBy>
  <cp:lastPrinted>2026-03-20T16:14:05Z</cp:lastPrinted>
  <dcterms:created xsi:type="dcterms:W3CDTF">2026-03-20T16:05:30Z</dcterms:created>
  <dcterms:modified xsi:type="dcterms:W3CDTF">2026-03-20T16:15:39Z</dcterms:modified>
</cp:coreProperties>
</file>