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Banco\"/>
    </mc:Choice>
  </mc:AlternateContent>
  <xr:revisionPtr revIDLastSave="0" documentId="13_ncr:1_{BBAE20DE-1E66-4375-88DC-0E28BA6129C8}" xr6:coauthVersionLast="47" xr6:coauthVersionMax="47" xr10:uidLastSave="{00000000-0000-0000-0000-000000000000}"/>
  <bookViews>
    <workbookView xWindow="-120" yWindow="-120" windowWidth="20730" windowHeight="11040" activeTab="1" xr2:uid="{4B908069-D062-443A-8401-EBE33DFE2CA5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37" i="2"/>
  <c r="B33" i="2"/>
  <c r="B32" i="2"/>
  <c r="D30" i="2"/>
  <c r="B25" i="2"/>
  <c r="B24" i="2"/>
  <c r="B23" i="2"/>
  <c r="B22" i="2"/>
  <c r="D13" i="2"/>
  <c r="D8" i="2"/>
  <c r="D20" i="2" s="1"/>
  <c r="D26" i="2" s="1"/>
  <c r="D35" i="2" s="1"/>
  <c r="D42" i="2" s="1"/>
  <c r="D45" i="2" s="1"/>
  <c r="I33" i="1"/>
  <c r="I30" i="1"/>
  <c r="I26" i="1"/>
  <c r="E18" i="1"/>
  <c r="E13" i="1"/>
  <c r="I10" i="1"/>
  <c r="I20" i="1" s="1"/>
  <c r="I37" i="1" l="1"/>
  <c r="I39" i="1" s="1"/>
  <c r="D54" i="2"/>
  <c r="E39" i="1"/>
  <c r="K39" i="1" l="1"/>
</calcChain>
</file>

<file path=xl/sharedStrings.xml><?xml version="1.0" encoding="utf-8"?>
<sst xmlns="http://schemas.openxmlformats.org/spreadsheetml/2006/main" count="88" uniqueCount="79">
  <si>
    <t>Estado de Situacion Financiera</t>
  </si>
  <si>
    <t>(Expresado en dólares de los Estados Unidos de América US$)</t>
  </si>
  <si>
    <t>ACTIVO</t>
  </si>
  <si>
    <t>Operaciones con pacto de retrocompra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</si>
  <si>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</si>
  <si>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</si>
  <si>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</si>
  <si>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</si>
  <si>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</si>
  <si>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</si>
  <si>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</si>
  <si>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OTRO RESULTADO INTEGRAL</t>
  </si>
  <si>
    <t>Elementos que no se reclasificaran en resultados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</si>
  <si>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</si>
  <si>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</si>
  <si>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</si>
  <si>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</si>
  <si>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</si>
  <si>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</si>
  <si>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</si>
  <si>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30 de Abril de 2026</t>
  </si>
  <si>
    <t xml:space="preserve">Del 1 de enero al 30 de Abril de 2026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</si>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</sst>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8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7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E1707F87-8FA7-4A29-A725-0CB63265062F}"/>
    <cellStyle name="Millares 2" xfId="3" xr:uid="{88CB2B8E-711D-4944-809C-6247C85BA606}"/>
    <cellStyle name="Normal" xfId="0" builtinId="0"/>
    <cellStyle name="Normal 2" xfId="1" xr:uid="{11D0D602-919C-4C29-A644-AC012C568FFF}"/>
    <cellStyle name="Normal_Bal, Utl, Fluj y anex" xfId="2" xr:uid="{2FF77F94-3AA6-451B-9BB0-DFA44DD0CF87}"/>
    <cellStyle name="Percent" xfId="5" xr:uid="{F5D4E5B9-540B-463C-9118-AE5FBDBCC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8E89-E6B4-4B9B-BF13-23AFCB918CAA}">
  <sheetPr codeName="Hoja27">
    <pageSetUpPr fitToPage="1"/>
  </sheetPr>
  <dimension ref="C2:K76"/>
  <sheetViews>
    <sheetView showOutlineSymbols="0" defaultGridColor="0" topLeftCell="D17" colorId="57" zoomScale="115" zoomScaleNormal="115" workbookViewId="0">
      <selection activeCell="I28" sqref="I28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19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20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22</v>
      </c>
      <c r="H9" s="11"/>
      <c r="I9" s="9"/>
    </row>
    <row r="10" spans="3:9" ht="14.25" customHeight="1">
      <c r="C10" s="12" t="s">
        <v>32</v>
      </c>
      <c r="D10" s="13"/>
      <c r="E10" s="9">
        <v>592113472.76999998</v>
      </c>
      <c r="G10" s="14" t="s">
        <v>23</v>
      </c>
      <c r="H10" s="11"/>
      <c r="I10" s="15">
        <f>SUM(I11:I14)</f>
        <v>3662344787.9699998</v>
      </c>
    </row>
    <row r="11" spans="3:9" ht="14.25" customHeight="1">
      <c r="C11" s="12"/>
      <c r="D11" s="13"/>
      <c r="E11" s="9"/>
      <c r="G11" s="16" t="s">
        <v>24</v>
      </c>
      <c r="H11" s="11"/>
      <c r="I11" s="17">
        <v>3366723393.6300001</v>
      </c>
    </row>
    <row r="12" spans="3:9" ht="14.25" customHeight="1">
      <c r="E12" s="18"/>
      <c r="G12" s="16" t="s">
        <v>3</v>
      </c>
      <c r="H12" s="11"/>
      <c r="I12" s="9">
        <v>0</v>
      </c>
    </row>
    <row r="13" spans="3:9" ht="14.25" customHeight="1">
      <c r="C13" s="14" t="s">
        <v>33</v>
      </c>
      <c r="D13" s="19"/>
      <c r="E13" s="20">
        <f>SUM(E14:E15)</f>
        <v>501058743.19</v>
      </c>
      <c r="G13" s="16" t="s">
        <v>25</v>
      </c>
      <c r="H13" s="11"/>
      <c r="I13" s="9">
        <v>190308417.13999999</v>
      </c>
    </row>
    <row r="14" spans="3:9" ht="14.25" customHeight="1">
      <c r="C14" s="21" t="s">
        <v>34</v>
      </c>
      <c r="D14" s="13"/>
      <c r="E14" s="9">
        <v>191444879.87</v>
      </c>
      <c r="G14" s="16" t="s">
        <v>26</v>
      </c>
      <c r="H14" s="11"/>
      <c r="I14" s="9">
        <v>105312977.2</v>
      </c>
    </row>
    <row r="15" spans="3:9" ht="14.25" customHeight="1">
      <c r="C15" s="16" t="s">
        <v>35</v>
      </c>
      <c r="D15" s="13"/>
      <c r="E15" s="22">
        <v>309613863.31999999</v>
      </c>
      <c r="I15" s="17"/>
    </row>
    <row r="16" spans="3:9" ht="14.25" customHeight="1">
      <c r="E16" s="9"/>
      <c r="G16" s="2" t="s">
        <v>27</v>
      </c>
      <c r="H16" s="11"/>
      <c r="I16" s="9">
        <v>28539947.98</v>
      </c>
    </row>
    <row r="17" spans="3:9" ht="14.25" customHeight="1">
      <c r="E17" s="18"/>
      <c r="G17" s="2" t="s">
        <v>28</v>
      </c>
      <c r="H17" s="11"/>
      <c r="I17" s="9">
        <v>17236827.600000001</v>
      </c>
    </row>
    <row r="18" spans="3:9" ht="14.25" customHeight="1">
      <c r="C18" s="14" t="s">
        <v>36</v>
      </c>
      <c r="D18" s="19"/>
      <c r="E18" s="15">
        <f>SUM(E19:E22)</f>
        <v>2980065204.5299997</v>
      </c>
      <c r="G18" s="2" t="s">
        <v>29</v>
      </c>
      <c r="H18" s="11"/>
      <c r="I18" s="9">
        <v>20049759.120000001</v>
      </c>
    </row>
    <row r="19" spans="3:9" ht="14.25" customHeight="1">
      <c r="C19" s="16" t="s">
        <v>37</v>
      </c>
      <c r="D19" s="13"/>
      <c r="E19" s="17">
        <v>730307129.49000001</v>
      </c>
      <c r="G19" s="2" t="s">
        <v>30</v>
      </c>
      <c r="H19" s="11"/>
      <c r="I19" s="23">
        <v>14237304.880000001</v>
      </c>
    </row>
    <row r="20" spans="3:9" ht="14.25" customHeight="1">
      <c r="C20" s="16" t="s">
        <v>38</v>
      </c>
      <c r="D20" s="13"/>
      <c r="E20" s="9">
        <v>2261781259.04</v>
      </c>
      <c r="G20" s="24" t="s">
        <v>31</v>
      </c>
      <c r="H20" s="11"/>
      <c r="I20" s="15">
        <f>+I10+SUM(I16:I19)</f>
        <v>3742408627.5499997</v>
      </c>
    </row>
    <row r="21" spans="3:9" ht="14.25" customHeight="1">
      <c r="C21" s="16" t="s">
        <v>39</v>
      </c>
      <c r="D21" s="13"/>
      <c r="E21" s="9">
        <v>39298799.149999999</v>
      </c>
      <c r="H21" s="11"/>
      <c r="I21" s="17"/>
    </row>
    <row r="22" spans="3:9" ht="14.25" customHeight="1">
      <c r="C22" s="16" t="s">
        <v>40</v>
      </c>
      <c r="D22" s="13"/>
      <c r="E22" s="22">
        <v>-51321983.149999999</v>
      </c>
      <c r="G22" s="7" t="s">
        <v>41</v>
      </c>
      <c r="H22" s="11"/>
      <c r="I22" s="9"/>
    </row>
    <row r="23" spans="3:9" ht="14.25" customHeight="1">
      <c r="E23" s="9"/>
      <c r="G23" s="2" t="s">
        <v>42</v>
      </c>
      <c r="H23" s="11"/>
      <c r="I23" s="9">
        <v>161000436</v>
      </c>
    </row>
    <row r="24" spans="3:9" ht="14.25" customHeight="1">
      <c r="E24" s="9"/>
      <c r="G24" s="2" t="s">
        <v>43</v>
      </c>
      <c r="H24" s="25"/>
      <c r="I24" s="9">
        <v>40250109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44</v>
      </c>
      <c r="H26" s="25"/>
      <c r="I26" s="15">
        <f>SUM(I27:I28)</f>
        <v>180095601.53</v>
      </c>
    </row>
    <row r="27" spans="3:9" ht="14.25" customHeight="1">
      <c r="C27" s="2" t="s">
        <v>45</v>
      </c>
      <c r="D27" s="27"/>
      <c r="E27" s="9">
        <v>8621795.4000000004</v>
      </c>
      <c r="G27" s="16" t="s">
        <v>46</v>
      </c>
      <c r="H27" s="11"/>
      <c r="I27" s="17">
        <v>168772912.09999999</v>
      </c>
    </row>
    <row r="28" spans="3:9" ht="14.25" customHeight="1">
      <c r="C28" s="2" t="s">
        <v>47</v>
      </c>
      <c r="D28" s="12"/>
      <c r="E28" s="9">
        <v>68911959.290000007</v>
      </c>
      <c r="G28" s="16" t="s">
        <v>48</v>
      </c>
      <c r="H28" s="11"/>
      <c r="I28" s="9">
        <v>11322689.43</v>
      </c>
    </row>
    <row r="29" spans="3:9" ht="14.25" customHeight="1">
      <c r="C29" s="2" t="s">
        <v>49</v>
      </c>
      <c r="D29" s="12"/>
      <c r="E29" s="9">
        <v>521934.51</v>
      </c>
      <c r="G29" s="16"/>
      <c r="H29" s="11"/>
      <c r="I29" s="17"/>
    </row>
    <row r="30" spans="3:9" ht="14.25" customHeight="1">
      <c r="C30" s="2" t="s">
        <v>50</v>
      </c>
      <c r="D30" s="28"/>
      <c r="E30" s="9">
        <v>2792288.3699999996</v>
      </c>
      <c r="G30" s="24" t="s">
        <v>51</v>
      </c>
      <c r="H30" s="24"/>
      <c r="I30" s="15">
        <f>SUM(I31:I31)</f>
        <v>32220349.170000002</v>
      </c>
    </row>
    <row r="31" spans="3:9" ht="14.25" customHeight="1">
      <c r="E31" s="29"/>
      <c r="G31" s="16" t="s">
        <v>52</v>
      </c>
      <c r="I31" s="30">
        <v>32220349.170000002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53</v>
      </c>
      <c r="H33" s="24"/>
      <c r="I33" s="20">
        <f>SUM(I34:I35)</f>
        <v>-1889725.19</v>
      </c>
    </row>
    <row r="34" spans="3:11" ht="14.25" customHeight="1">
      <c r="E34" s="31"/>
      <c r="G34" s="16" t="s">
        <v>54</v>
      </c>
      <c r="I34" s="9">
        <v>-1667395.88</v>
      </c>
    </row>
    <row r="35" spans="3:11" ht="14.25" customHeight="1">
      <c r="E35" s="18"/>
      <c r="G35" s="16" t="s">
        <v>55</v>
      </c>
      <c r="I35" s="9">
        <v>-222329.31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56</v>
      </c>
      <c r="I37" s="20">
        <f>+I23+I24+I26+I30+I33</f>
        <v>411676770.50999999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4</v>
      </c>
      <c r="D39" s="27"/>
      <c r="E39" s="15">
        <f>+E10+E13+E18+E27+E28+E29+E30</f>
        <v>4154085398.0599999</v>
      </c>
      <c r="G39" s="33" t="s">
        <v>5</v>
      </c>
      <c r="I39" s="34">
        <f>+I20+I37</f>
        <v>4154085398.0599995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6</v>
      </c>
      <c r="D46" s="37"/>
      <c r="E46" s="37"/>
      <c r="G46" s="38" t="s">
        <v>7</v>
      </c>
      <c r="I46" s="31"/>
    </row>
    <row r="47" spans="3:11" ht="14.25" customHeight="1">
      <c r="C47" s="39" t="s">
        <v>8</v>
      </c>
      <c r="D47" s="39"/>
      <c r="E47" s="39"/>
      <c r="F47" s="38"/>
      <c r="G47" s="40" t="s">
        <v>9</v>
      </c>
      <c r="H47" s="38"/>
      <c r="I47" s="38"/>
    </row>
    <row r="48" spans="3:11" ht="14.25" customHeight="1">
      <c r="F48" s="38"/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CFD1-8CD5-48A3-9661-798A279B01A7}">
  <sheetPr codeName="Hoja30">
    <pageSetUpPr fitToPage="1"/>
  </sheetPr>
  <dimension ref="A2:E63"/>
  <sheetViews>
    <sheetView showGridLines="0" tabSelected="1" topLeftCell="A30" zoomScaleNormal="100" workbookViewId="0">
      <selection activeCell="D45" sqref="D45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7" width="7.109375" style="44"/>
    <col min="8" max="8" width="11.6640625" style="44" bestFit="1" customWidth="1"/>
    <col min="9" max="16384" width="7.109375" style="44"/>
  </cols>
  <sheetData>
    <row r="2" spans="1:4" ht="15.75">
      <c r="B2" s="43" t="s">
        <v>19</v>
      </c>
      <c r="C2" s="43"/>
      <c r="D2" s="43"/>
    </row>
    <row r="3" spans="1:4" ht="15.75">
      <c r="B3" s="45" t="s">
        <v>10</v>
      </c>
      <c r="C3" s="45"/>
      <c r="D3" s="45"/>
    </row>
    <row r="4" spans="1:4" ht="15">
      <c r="B4" s="46" t="s">
        <v>21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57</v>
      </c>
      <c r="D8" s="54">
        <f>SUM(D9:D11)</f>
        <v>106638277.52000001</v>
      </c>
    </row>
    <row r="9" spans="1:4">
      <c r="A9" s="52"/>
      <c r="B9" s="55" t="s">
        <v>58</v>
      </c>
      <c r="D9" s="56">
        <v>2877052.99</v>
      </c>
    </row>
    <row r="10" spans="1:4">
      <c r="A10" s="52"/>
      <c r="B10" s="55" t="s">
        <v>59</v>
      </c>
      <c r="D10" s="57">
        <v>8671825.5800000001</v>
      </c>
    </row>
    <row r="11" spans="1:4">
      <c r="A11" s="52"/>
      <c r="B11" s="55" t="s">
        <v>60</v>
      </c>
      <c r="D11" s="57">
        <v>95089398.950000003</v>
      </c>
    </row>
    <row r="12" spans="1:4" ht="9" customHeight="1">
      <c r="A12" s="52"/>
      <c r="B12" s="55"/>
      <c r="D12" s="56"/>
    </row>
    <row r="13" spans="1:4" ht="15">
      <c r="A13" s="52"/>
      <c r="B13" s="53" t="s">
        <v>61</v>
      </c>
      <c r="D13" s="54">
        <f>SUM(D14:D18)</f>
        <v>-33147623.690000001</v>
      </c>
    </row>
    <row r="14" spans="1:4">
      <c r="A14" s="52"/>
      <c r="B14" s="55" t="s">
        <v>24</v>
      </c>
      <c r="D14" s="58">
        <v>-26102164.710000001</v>
      </c>
    </row>
    <row r="15" spans="1:4">
      <c r="A15" s="52"/>
      <c r="B15" s="55" t="s">
        <v>62</v>
      </c>
      <c r="D15" s="59">
        <v>0</v>
      </c>
    </row>
    <row r="16" spans="1:4">
      <c r="A16" s="52"/>
      <c r="B16" s="55" t="s">
        <v>26</v>
      </c>
      <c r="D16" s="59">
        <v>-2354990.2799999998</v>
      </c>
    </row>
    <row r="17" spans="1:4">
      <c r="A17" s="52"/>
      <c r="B17" s="55" t="s">
        <v>25</v>
      </c>
      <c r="D17" s="59">
        <v>-4583467.83</v>
      </c>
    </row>
    <row r="18" spans="1:4">
      <c r="A18" s="52"/>
      <c r="B18" s="55" t="s">
        <v>63</v>
      </c>
      <c r="D18" s="59">
        <v>-107000.87</v>
      </c>
    </row>
    <row r="19" spans="1:4" ht="9" customHeight="1">
      <c r="A19" s="52"/>
      <c r="B19" s="55"/>
      <c r="D19" s="58"/>
    </row>
    <row r="20" spans="1:4" ht="15">
      <c r="A20" s="52"/>
      <c r="B20" s="53" t="s">
        <v>64</v>
      </c>
      <c r="D20" s="54">
        <f>+D8+D13</f>
        <v>73490653.830000013</v>
      </c>
    </row>
    <row r="21" spans="1:4" ht="6.75" customHeight="1">
      <c r="A21" s="52"/>
      <c r="D21" s="59"/>
    </row>
    <row r="22" spans="1:4" s="63" customFormat="1" ht="15.75" customHeight="1">
      <c r="A22" s="61"/>
      <c r="B22" s="62" t="str">
        <f>IF(D22&gt;0,"Ganancia por reversion de deterioro de activos financieros distintos a los activos de riesgo crediticio, Neta","Pérdida por deterioro de activos financieros distintos a los activos de riesgo crediticio, Neta")</f>
        <v>Pérdida por deterioro de activos financieros distintos a los activos de riesgo crediticio, Neta</v>
      </c>
      <c r="C22" s="62"/>
      <c r="D22" s="59">
        <v>-1583.35</v>
      </c>
    </row>
    <row r="23" spans="1:4" s="63" customFormat="1" ht="18" customHeight="1">
      <c r="A23" s="61"/>
      <c r="B23" s="62" t="str">
        <f>IF(D23&gt;0,"Ganancia por reversion de deterioro de activos financieros de riesgo crediticio, Neta","Pérdida por deterioro de activos financieros de riesgo crediticio, Neta")</f>
        <v>Pérdida por deterioro de activos financieros de riesgo crediticio, Neta</v>
      </c>
      <c r="C23" s="62"/>
      <c r="D23" s="59">
        <v>-25952110.829999998</v>
      </c>
    </row>
    <row r="24" spans="1:4" s="63" customFormat="1">
      <c r="A24" s="61"/>
      <c r="B24" s="62" t="str">
        <f>IF(D24&gt;0,"Ganancia por reversión de deterioro de valor de activos extraordinarios, Neta","Pérdida por deterioro de valor de activos extraordinarios, Neta")</f>
        <v>Ganancia por reversión de deterioro de valor de activos extraordinarios, Neta</v>
      </c>
      <c r="C24" s="62"/>
      <c r="D24" s="59">
        <v>38695.660000000003</v>
      </c>
    </row>
    <row r="25" spans="1:4" s="63" customFormat="1">
      <c r="A25" s="61"/>
      <c r="B25" s="62" t="str">
        <f>IF(D25&gt;0,"Ganancia por reversión de deterioro de valor de propiedades y equipo, Neta","Pérdida por deterioro de valor de propiedades y equipo, Neta")</f>
        <v>Pérdida por deterioro de valor de propiedades y equipo, Neta</v>
      </c>
      <c r="C25" s="62"/>
      <c r="D25" s="59">
        <v>-6546.2</v>
      </c>
    </row>
    <row r="26" spans="1:4" ht="15">
      <c r="A26" s="52"/>
      <c r="B26" s="64" t="s">
        <v>65</v>
      </c>
      <c r="C26" s="64"/>
      <c r="D26" s="65">
        <f>SUM(D20:D25)</f>
        <v>47569109.110000014</v>
      </c>
    </row>
    <row r="27" spans="1:4" ht="6.75" customHeight="1">
      <c r="A27" s="52"/>
      <c r="D27" s="59"/>
    </row>
    <row r="28" spans="1:4">
      <c r="A28" s="52"/>
      <c r="B28" s="55" t="s">
        <v>66</v>
      </c>
      <c r="D28" s="59">
        <v>16444392.869999999</v>
      </c>
    </row>
    <row r="29" spans="1:4">
      <c r="A29" s="52"/>
      <c r="B29" s="55" t="s">
        <v>67</v>
      </c>
      <c r="D29" s="59">
        <v>-2264317.52</v>
      </c>
    </row>
    <row r="30" spans="1:4" ht="17.25" customHeight="1">
      <c r="A30" s="52"/>
      <c r="B30" s="53" t="s">
        <v>68</v>
      </c>
      <c r="D30" s="65">
        <f>SUM(D28:D29)</f>
        <v>14180075.35</v>
      </c>
    </row>
    <row r="31" spans="1:4" ht="6.75" customHeight="1">
      <c r="A31" s="52"/>
      <c r="D31" s="59"/>
    </row>
    <row r="32" spans="1:4" hidden="1">
      <c r="A32" s="52"/>
      <c r="B32" s="62" t="str">
        <f>IF(D32&gt;0,"Ganancias por ventas de instrumentos financieros a costo amortizado, neto","Pérdidas por desapropiación de instrumentos financieros a costo amortizado, neto")</f>
        <v>Pérdidas por desapropiación de instrumentos financieros a costo amortizado, neto</v>
      </c>
      <c r="C32" s="62"/>
      <c r="D32" s="59">
        <v>0</v>
      </c>
    </row>
    <row r="33" spans="1:4">
      <c r="A33" s="52"/>
      <c r="B33" s="55" t="str">
        <f>IF(D33&gt;0,"Ganancia por ventas de activos y Operaciones discontinuadas","Pérdida por ventas de activos y Operaciones discontinuadas")</f>
        <v>Ganancia por ventas de activos y Operaciones discontinuadas</v>
      </c>
      <c r="C33" s="55"/>
      <c r="D33" s="59">
        <v>16437.560000000001</v>
      </c>
    </row>
    <row r="34" spans="1:4">
      <c r="A34" s="52"/>
      <c r="B34" s="66" t="s">
        <v>69</v>
      </c>
      <c r="D34" s="59">
        <v>8332724.6399999997</v>
      </c>
    </row>
    <row r="35" spans="1:4" ht="15">
      <c r="A35" s="52"/>
      <c r="B35" s="53" t="s">
        <v>70</v>
      </c>
      <c r="D35" s="67">
        <f>+D26+D30+D32+D33+D34</f>
        <v>70098346.660000011</v>
      </c>
    </row>
    <row r="36" spans="1:4" ht="12" customHeight="1">
      <c r="A36" s="52"/>
      <c r="D36" s="58"/>
    </row>
    <row r="37" spans="1:4" ht="15">
      <c r="A37" s="52"/>
      <c r="B37" s="53" t="s">
        <v>71</v>
      </c>
      <c r="D37" s="54">
        <f>SUM(D38:D41)</f>
        <v>-56936877.68</v>
      </c>
    </row>
    <row r="38" spans="1:4">
      <c r="A38" s="52"/>
      <c r="B38" s="55" t="s">
        <v>72</v>
      </c>
      <c r="D38" s="58">
        <v>-17113185.07</v>
      </c>
    </row>
    <row r="39" spans="1:4">
      <c r="A39" s="52"/>
      <c r="B39" s="55" t="s">
        <v>73</v>
      </c>
      <c r="D39" s="59">
        <v>-26834318.399999999</v>
      </c>
    </row>
    <row r="40" spans="1:4">
      <c r="A40" s="52"/>
      <c r="B40" s="55" t="s">
        <v>74</v>
      </c>
      <c r="D40" s="59">
        <v>-4292705.42</v>
      </c>
    </row>
    <row r="41" spans="1:4">
      <c r="A41" s="52"/>
      <c r="B41" s="55" t="s">
        <v>75</v>
      </c>
      <c r="D41" s="59">
        <v>-8696668.7899999991</v>
      </c>
    </row>
    <row r="42" spans="1:4" ht="15">
      <c r="A42" s="52"/>
      <c r="B42" s="53" t="s">
        <v>76</v>
      </c>
      <c r="D42" s="65">
        <f>+D35+D37</f>
        <v>13161468.980000012</v>
      </c>
    </row>
    <row r="43" spans="1:4" ht="6.75" customHeight="1">
      <c r="A43" s="52"/>
      <c r="D43" s="59"/>
    </row>
    <row r="44" spans="1:4">
      <c r="A44" s="52"/>
      <c r="B44" s="55" t="s">
        <v>77</v>
      </c>
      <c r="D44" s="59">
        <v>-1838779.55</v>
      </c>
    </row>
    <row r="45" spans="1:4" ht="15.75" thickBot="1">
      <c r="A45" s="52"/>
      <c r="B45" s="53" t="s">
        <v>78</v>
      </c>
      <c r="D45" s="68">
        <f>SUM(D42:D44)</f>
        <v>11322689.430000011</v>
      </c>
    </row>
    <row r="46" spans="1:4" ht="7.5" customHeight="1" thickTop="1">
      <c r="A46" s="52"/>
      <c r="D46" s="69"/>
    </row>
    <row r="47" spans="1:4" ht="14.25" customHeight="1">
      <c r="A47" s="52"/>
      <c r="B47" s="53" t="s">
        <v>11</v>
      </c>
      <c r="D47" s="70">
        <f>SUBTOTAL(9,D48:D53)</f>
        <v>-315353.23</v>
      </c>
    </row>
    <row r="48" spans="1:4" ht="14.25" hidden="1" customHeight="1">
      <c r="A48" s="52"/>
      <c r="B48" s="71" t="s">
        <v>12</v>
      </c>
      <c r="D48" s="69"/>
    </row>
    <row r="49" spans="1:5" ht="28.5" hidden="1">
      <c r="A49" s="52"/>
      <c r="B49" s="72" t="s">
        <v>13</v>
      </c>
      <c r="D49" s="69">
        <v>0</v>
      </c>
    </row>
    <row r="50" spans="1:5" ht="30" hidden="1" customHeight="1">
      <c r="A50" s="52"/>
      <c r="B50" s="72" t="s">
        <v>14</v>
      </c>
      <c r="D50" s="69">
        <v>0</v>
      </c>
    </row>
    <row r="51" spans="1:5" ht="14.25" customHeight="1">
      <c r="A51" s="52"/>
      <c r="B51" s="71" t="s">
        <v>15</v>
      </c>
      <c r="D51" s="69"/>
    </row>
    <row r="52" spans="1:5" ht="33" customHeight="1">
      <c r="B52" s="73" t="s">
        <v>16</v>
      </c>
      <c r="C52" s="73"/>
      <c r="D52" s="69">
        <v>-450504.62</v>
      </c>
    </row>
    <row r="53" spans="1:5" ht="20.25" customHeight="1">
      <c r="B53" s="73" t="s">
        <v>17</v>
      </c>
      <c r="C53" s="73"/>
      <c r="D53" s="69">
        <v>135151.39000000001</v>
      </c>
    </row>
    <row r="54" spans="1:5" ht="14.25" customHeight="1" thickBot="1">
      <c r="B54" s="71" t="s">
        <v>18</v>
      </c>
      <c r="D54" s="74">
        <f>+D45+D47</f>
        <v>11007336.20000001</v>
      </c>
    </row>
    <row r="55" spans="1:5" ht="7.5" customHeight="1" thickTop="1" thickBot="1">
      <c r="B55" s="4"/>
      <c r="C55" s="75"/>
      <c r="D55" s="76"/>
    </row>
    <row r="56" spans="1:5" ht="15" hidden="1" thickTop="1">
      <c r="B56" s="2"/>
      <c r="C56" s="2"/>
      <c r="D56" s="77">
        <v>0</v>
      </c>
    </row>
    <row r="57" spans="1:5" ht="21" customHeight="1" thickTop="1">
      <c r="C57" s="78"/>
      <c r="D57" s="78"/>
    </row>
    <row r="58" spans="1:5" ht="15">
      <c r="C58" s="79"/>
      <c r="D58" s="79"/>
    </row>
    <row r="59" spans="1:5" ht="44.25" customHeight="1"/>
    <row r="62" spans="1:5">
      <c r="B62" s="38" t="s">
        <v>6</v>
      </c>
      <c r="C62" s="37" t="s">
        <v>7</v>
      </c>
      <c r="D62" s="37"/>
      <c r="E62" s="37"/>
    </row>
    <row r="63" spans="1:5" ht="15">
      <c r="B63" s="40" t="s">
        <v>8</v>
      </c>
      <c r="C63" s="39" t="s">
        <v>9</v>
      </c>
      <c r="D63" s="39"/>
      <c r="E63" s="39"/>
    </row>
  </sheetData>
  <mergeCells count="14">
    <mergeCell ref="B53:C53"/>
    <mergeCell ref="C62:E62"/>
    <mergeCell ref="C63:E63"/>
    <mergeCell ref="B24:C24"/>
    <mergeCell ref="B25:C25"/>
    <mergeCell ref="B26:C26"/>
    <mergeCell ref="B32:C32"/>
    <mergeCell ref="B52:C52"/>
    <mergeCell ref="B2:D2"/>
    <mergeCell ref="B3:D3"/>
    <mergeCell ref="B4:D4"/>
    <mergeCell ref="B5:D5"/>
    <mergeCell ref="B22:C22"/>
    <mergeCell ref="B23:C2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2026-05-05T15:40:15Z</dcterms:created>
  <dcterms:modified xsi:type="dcterms:W3CDTF">2026-05-05T15:50:03Z</dcterms:modified>
</cp:coreProperties>
</file>