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LSA DE VALORES\2026\"/>
    </mc:Choice>
  </mc:AlternateContent>
  <xr:revisionPtr revIDLastSave="0" documentId="13_ncr:1_{0868B2BF-6B46-45C8-BDDD-239AC00AE906}" xr6:coauthVersionLast="47" xr6:coauthVersionMax="47" xr10:uidLastSave="{00000000-0000-0000-0000-000000000000}"/>
  <bookViews>
    <workbookView xWindow="19090" yWindow="-110" windowWidth="19420" windowHeight="10300" xr2:uid="{D15C8CA9-12B9-45C4-A588-369E4497C00C}"/>
  </bookViews>
  <sheets>
    <sheet name="BALANCE (BVES)" sheetId="1" r:id="rId1"/>
    <sheet name="EST.RESULTAD (BVES)" sheetId="2" r:id="rId2"/>
  </sheets>
  <definedNames>
    <definedName name="_xlnm.Print_Area" localSheetId="0">'BALANCE (BVES)'!$A$1:$G$61</definedName>
    <definedName name="_xlnm.Print_Area" localSheetId="1">'EST.RESULTAD (BVES)'!$A$1:$G$53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" l="1"/>
  <c r="G33" i="2"/>
  <c r="C32" i="2"/>
  <c r="G30" i="2"/>
  <c r="G28" i="2"/>
  <c r="C28" i="2"/>
  <c r="C23" i="2"/>
  <c r="G23" i="2"/>
  <c r="G19" i="2"/>
  <c r="G15" i="2"/>
  <c r="C17" i="2"/>
  <c r="C12" i="2"/>
  <c r="G10" i="2"/>
  <c r="C9" i="2"/>
  <c r="C5" i="2"/>
  <c r="C45" i="2" s="1"/>
  <c r="G5" i="2"/>
  <c r="C55" i="1"/>
  <c r="G55" i="1"/>
  <c r="H55" i="1" s="1"/>
  <c r="C49" i="1"/>
  <c r="G49" i="1"/>
  <c r="E44" i="1"/>
  <c r="G41" i="1"/>
  <c r="G39" i="1"/>
  <c r="G37" i="1"/>
  <c r="C33" i="1"/>
  <c r="G33" i="1"/>
  <c r="G31" i="1"/>
  <c r="C29" i="1"/>
  <c r="G29" i="1"/>
  <c r="G26" i="1"/>
  <c r="C26" i="1"/>
  <c r="G24" i="1"/>
  <c r="C20" i="1"/>
  <c r="C47" i="1" s="1"/>
  <c r="G19" i="1"/>
  <c r="G17" i="1"/>
  <c r="C16" i="1"/>
  <c r="G14" i="1"/>
  <c r="C10" i="1"/>
  <c r="G9" i="1"/>
  <c r="G6" i="1"/>
  <c r="C6" i="1"/>
  <c r="G35" i="1" l="1"/>
  <c r="G45" i="2"/>
  <c r="C46" i="2" s="1"/>
  <c r="G43" i="1"/>
  <c r="G46" i="1" s="1"/>
  <c r="A46" i="2" l="1"/>
  <c r="C47" i="2"/>
  <c r="G47" i="2"/>
  <c r="H47" i="2" s="1"/>
  <c r="G46" i="2"/>
  <c r="E46" i="2" s="1"/>
  <c r="G47" i="1"/>
  <c r="H47" i="1" s="1"/>
</calcChain>
</file>

<file path=xl/sharedStrings.xml><?xml version="1.0" encoding="utf-8"?>
<sst xmlns="http://schemas.openxmlformats.org/spreadsheetml/2006/main" count="162" uniqueCount="138">
  <si>
    <t>ASEGURADORA ABANK S.A., SEGUROS DE PERSONAS</t>
  </si>
  <si>
    <t>(Expresado en Dólares de los Estados Unidos de América US$)</t>
  </si>
  <si>
    <t xml:space="preserve"> </t>
  </si>
  <si>
    <t>ACTIVO</t>
  </si>
  <si>
    <t>PASIVO</t>
  </si>
  <si>
    <t>DISPONIBLE</t>
  </si>
  <si>
    <t>OBLIGACIONES CON ASEGURADOS</t>
  </si>
  <si>
    <t>CAJA</t>
  </si>
  <si>
    <t>OBLIGACIONES POR SINIESTROS</t>
  </si>
  <si>
    <t>BANCOS LOCALES</t>
  </si>
  <si>
    <t>DEPOSITOS POR OPERACIONES DE SEGUROS</t>
  </si>
  <si>
    <t>RESERVAS TECNICAS Y CONTINGENCIAL DE FIANZAS</t>
  </si>
  <si>
    <t>INVERSIONES FINANCIERAS</t>
  </si>
  <si>
    <t>RESERVA TECNICA DE SEGUROS DE VIDA</t>
  </si>
  <si>
    <t>VALORES</t>
  </si>
  <si>
    <t>DE RIESGOS EN CURSO DE VIDA COLECTIVO</t>
  </si>
  <si>
    <t>DIVERSOS INSTRUMENTOS FINANCIEROS</t>
  </si>
  <si>
    <t>SALUD Y HOSPITALIZACION</t>
  </si>
  <si>
    <t>INVERSIONES TRANSFERIDAS</t>
  </si>
  <si>
    <t>ACCIDENTES PERSONALES</t>
  </si>
  <si>
    <t>RENDIMIENTOS POR INVERSIONES</t>
  </si>
  <si>
    <t>RESERVAS POR SINIESTROS</t>
  </si>
  <si>
    <t>RESERVAS POR SINIESTROS REPORTADOS</t>
  </si>
  <si>
    <t>PRESTAMOS</t>
  </si>
  <si>
    <t>RESERVAS POR SINIESTROS NO REPORTADOS</t>
  </si>
  <si>
    <t>HASTA UN AÑO PLAZO</t>
  </si>
  <si>
    <t>SOCIEDADES ACREEDORAS DE SEGUROS Y FIANZAS</t>
  </si>
  <si>
    <t>OPERACIONES BURSATILES</t>
  </si>
  <si>
    <t>OBLIG. EN CTA. CTE. CON SOCIED. DE REASEG. Y REAFIANZ.</t>
  </si>
  <si>
    <t>OBLIGACIONES FINANCIERAS</t>
  </si>
  <si>
    <t>PRIMAS POR COBRAR</t>
  </si>
  <si>
    <t>OBLIG.CON INSTITUCIONES FINANCIERAS</t>
  </si>
  <si>
    <t>PRIMAS DE SEGUROS DE VIDA</t>
  </si>
  <si>
    <t>OBLIG.CON INSTITUCIONES NO FINANCIERAS</t>
  </si>
  <si>
    <t>PRIMAS DE SEGUROS DE ACCIDENTES Y ENFERMEDADES</t>
  </si>
  <si>
    <t>OBLIGACIONES POR VALORES TRANSADOS</t>
  </si>
  <si>
    <t>PRIMAS VENCIDAS</t>
  </si>
  <si>
    <t>INTERESES POR PAGAR</t>
  </si>
  <si>
    <t>PROVISION POR PRIMAS POR COBRAR (CR)</t>
  </si>
  <si>
    <t>OBLIGACIONES CON INTERMEDIARIOS Y AGENTES</t>
  </si>
  <si>
    <t>OBLIGACIONES CON AGENTES</t>
  </si>
  <si>
    <t>SOCIEDADES DEUDORAS DE SEGUROS Y FIANZAS</t>
  </si>
  <si>
    <t>CUENTAS POR PAGAR</t>
  </si>
  <si>
    <t>CUENTA CORRIENTE POR SEGUROS Y FIANZAS</t>
  </si>
  <si>
    <t>IMPUESTOS, CONTRIBUCIONES Y RETENCIONES</t>
  </si>
  <si>
    <t>OTRAS CUENTAS POR PAGAR</t>
  </si>
  <si>
    <t>INMUEBLES, MOBILIARIO Y EQUIPO</t>
  </si>
  <si>
    <t>REMUNERACIONES POR PAGAR</t>
  </si>
  <si>
    <t>MOBILIARIO Y EQUIPO</t>
  </si>
  <si>
    <t>AGUINALDOS Y BONIFICACIONES</t>
  </si>
  <si>
    <t>DEPRECIACION ACUMULADA MOBILIARIO Y EQUIPO</t>
  </si>
  <si>
    <t>PROVISIONES</t>
  </si>
  <si>
    <t>PROVISION POR OBLIGACIONES LABORALES</t>
  </si>
  <si>
    <t>OTROS ACTIVOS</t>
  </si>
  <si>
    <t>OTROS PASIVOS</t>
  </si>
  <si>
    <t>PAGOS ANTICIPADOS Y CARGOS DIFERIDOS</t>
  </si>
  <si>
    <t>INGRESOS DIFERIDOS</t>
  </si>
  <si>
    <t>CUENTAS POR COBRAR DIVERSAS</t>
  </si>
  <si>
    <t>TOTAL PASIVO</t>
  </si>
  <si>
    <t>IMPUESTO SOBRE LA RENTA POR LIQUIDAR</t>
  </si>
  <si>
    <t>PATRIMONIO</t>
  </si>
  <si>
    <t>PROVISIONES DE OTROS ACTIVOS (CR)</t>
  </si>
  <si>
    <t>CAPITAL SOCIAL</t>
  </si>
  <si>
    <t>CAPITAL PAGADO</t>
  </si>
  <si>
    <t>RESERVAS DE CAPITAL</t>
  </si>
  <si>
    <t>RESERVAS OBLIGATORIAS</t>
  </si>
  <si>
    <t>PATRIMONIO RESTRINGIDO</t>
  </si>
  <si>
    <t>UTILIDADES NO DISTRIBUIBLES</t>
  </si>
  <si>
    <t>RESULTADOS ACUMULADOS</t>
  </si>
  <si>
    <t>RESULTADOS DE EJERCICIOS ANTERIORES</t>
  </si>
  <si>
    <t>TOTAL PATRIMONIO</t>
  </si>
  <si>
    <t xml:space="preserve">    TOTAL  ACTIVO</t>
  </si>
  <si>
    <t xml:space="preserve">                    TOTAL  PASIVO  Y  PATRIMONIO</t>
  </si>
  <si>
    <t>CONTINGENTES Y COMPROMISOS DEUDORAS</t>
  </si>
  <si>
    <t>CONTINGENTES Y COMPROMISOS POR CONTRA</t>
  </si>
  <si>
    <t>RESPONSABILIDAD POR POLIZAS DE SEGURO EN VIGOR</t>
  </si>
  <si>
    <t>RESPONSABILIDAD POR CONTRA POR POLIZAS DE SEGURO EN VIGOR</t>
  </si>
  <si>
    <t>RESPONSAB. POR REASEGURO TOMADO</t>
  </si>
  <si>
    <t>RESPONSAB. CEDIDAS A SOC.DE PRIMER ORDEN DEL EXTER.</t>
  </si>
  <si>
    <t>RESPONSAB. POR RETROCESIONES A SOC. DE PRIMER ORDEN DEL EXT.</t>
  </si>
  <si>
    <t>CUENTAS DE CONTROL DEUDORAS</t>
  </si>
  <si>
    <t>CUENTAS DE CONTROL POR CONTRA</t>
  </si>
  <si>
    <t>VALORES Y BIENES EN CUSTODIA</t>
  </si>
  <si>
    <t>CUENTAS DE CONTROL DIVERSAS</t>
  </si>
  <si>
    <t>GASTOS</t>
  </si>
  <si>
    <t>INGRESOS</t>
  </si>
  <si>
    <t>SINIESTROS</t>
  </si>
  <si>
    <t>PRIMAS PRODUCTOS</t>
  </si>
  <si>
    <t>DE SEGUROS DE VIDA</t>
  </si>
  <si>
    <t>DE SEGUROS DE ACCIDENTES Y ENFERMEDADES</t>
  </si>
  <si>
    <t>SEGUROS DE ACCIDENTES Y ENFERMEDADES</t>
  </si>
  <si>
    <t>OTROS</t>
  </si>
  <si>
    <t>PRIMAS CEDIDAS POR REASEGUROS Y REAFIANZAMIENTOS</t>
  </si>
  <si>
    <t>INGRESO POR DECREMENTO DE RESERVAS TECNICAS Y CONTINGENCIAL DE FIANZAS</t>
  </si>
  <si>
    <t>GASTOS POR INCREMENTO DE RESERVAS TECNICAS Y CONTINGENCIAL DE FIANZAS</t>
  </si>
  <si>
    <t>PARA RIESGOS EN CURSO DE ACCIDENTES Y ENFERMEDADES</t>
  </si>
  <si>
    <t>RECLAMOS EN TRAMITE</t>
  </si>
  <si>
    <t>DE RIESGOS EN CURSO DE ACCIDENTES Y ENFERMEDADES</t>
  </si>
  <si>
    <t>SINIESTROS Y GASTOS RECUPERADOS POR REASEGUROS</t>
  </si>
  <si>
    <t>GASTOS DE ADQUISICION Y CONSERVACION</t>
  </si>
  <si>
    <t>DE ACCIDENTES Y ENFERMEDADES</t>
  </si>
  <si>
    <t>COMISIONES Y PARTICIPACIONES DE SEGUROS DE VIDA</t>
  </si>
  <si>
    <t>COMISIONES Y PARTICIPACIONES DE SEGUROS DE ACCIDENTES Y ENFERMEDADES</t>
  </si>
  <si>
    <t>REEMBOLSOS DE GASTOS POR CESIONES DE SEGUROS</t>
  </si>
  <si>
    <t>GASTOS DE COBRANZA DE PRIMAS</t>
  </si>
  <si>
    <t>OTROS GASTOS DE ADQUISICION Y CONSERVACION</t>
  </si>
  <si>
    <t>DEVOLUCIONES Y CANCELACIONES DE PRIMAS</t>
  </si>
  <si>
    <t>INGRESOS FINANCIEROS Y DE INVERSION</t>
  </si>
  <si>
    <t>DEPOSITOS</t>
  </si>
  <si>
    <t>POR INVERSIONES EN VALORES</t>
  </si>
  <si>
    <t>POR PRESTAMOS</t>
  </si>
  <si>
    <t>GASTOS FINANCIEROS Y DE INVERSION</t>
  </si>
  <si>
    <t>DIVERSOS</t>
  </si>
  <si>
    <t>POR OBLIGACIONES FINANCIERAS Y OTROS PASIVOS</t>
  </si>
  <si>
    <t>OTROS INGRESOS</t>
  </si>
  <si>
    <t>PROVISIONES P/SALDOS A CARGO DE REASEGURADORES Y REAF. Y OTRAS CXC</t>
  </si>
  <si>
    <t>INGRESOS P/RECUPERAC.DE ACTIVOS  Y PROVISIONES</t>
  </si>
  <si>
    <t>DISMINUCION DE PROVISIONES</t>
  </si>
  <si>
    <t>GASTOS DE ADMINISTRACION</t>
  </si>
  <si>
    <t>DE PERSONAL</t>
  </si>
  <si>
    <t>INGRESOS EXTRAORDINARIOS Y DE EJERCICIOS ANTERIORES</t>
  </si>
  <si>
    <t>DE DIRECTORES</t>
  </si>
  <si>
    <t>EXTRAORDINARIOS</t>
  </si>
  <si>
    <t>POR SERVICIOS RECIBIDOS DE TERCEROS</t>
  </si>
  <si>
    <t>POR SEGUROS</t>
  </si>
  <si>
    <t>IMPUESTOS Y CONTRIBUCIONES</t>
  </si>
  <si>
    <t>DEPRECIACION</t>
  </si>
  <si>
    <t>AMORTIZACION DE GASTOS</t>
  </si>
  <si>
    <t>GASTOS DIVERSOS</t>
  </si>
  <si>
    <t>GASTOS EXTRAORDINARIOS Y DE EJERCICIOS ANTERIORES</t>
  </si>
  <si>
    <t>GASTOS EXTRAORDINARIOS</t>
  </si>
  <si>
    <t>GASTOS DE EJERCICIOS ANTERIORES</t>
  </si>
  <si>
    <t>TOTAL CUENTAS DE GASTOS</t>
  </si>
  <si>
    <t>TOTAL CUENTAS DE PRODUCTOS</t>
  </si>
  <si>
    <t xml:space="preserve"> T O T A L</t>
  </si>
  <si>
    <t xml:space="preserve">         T O T A L</t>
  </si>
  <si>
    <t>BALANCE GENERAL AL 30 DE ABRIL DE 2026</t>
  </si>
  <si>
    <t>ESTADO DE RESULTADO DEL 01 DE ENERO AL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</si>
</sst>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.00_);_(* \(#,##0.00\);_(* &quot;-&quot;_);_(@_)"/>
    <numFmt numFmtId="166" formatCode="#,##0.00_ ;[Red]\-#,##0.00\ "/>
    <numFmt numFmtId="167" formatCode="0.0"/>
    <numFmt numFmtId="168" formatCode="_(&quot;Q&quot;* #,##0.00_);_(&quot;Q&quot;* \(#,##0.00\);_(&quot;Q&quot;* &quot;-&quot;??_);_(@_)"/>
  </numFmts>
  <fonts count="19" x14ac:knownFonts="1">
    <font>
      <sz val="11"/>
      <color theme="1"/>
      <name val="Trebuchet MS"/>
      <family val="2"/>
    </font>
    <font>
      <sz val="10"/>
      <name val="Arial"/>
      <family val="2"/>
    </font>
    <font>
      <b/>
      <sz val="14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i/>
      <sz val="11"/>
      <name val="Trebuchet MS"/>
      <family val="2"/>
    </font>
    <font>
      <b/>
      <sz val="10"/>
      <name val="Trebuchet MS"/>
      <family val="2"/>
    </font>
    <font>
      <b/>
      <u/>
      <sz val="10"/>
      <name val="Trebuchet MS"/>
      <family val="2"/>
    </font>
    <font>
      <u/>
      <sz val="10"/>
      <name val="Trebuchet MS"/>
      <family val="2"/>
    </font>
    <font>
      <u val="singleAccounting"/>
      <sz val="10"/>
      <name val="Trebuchet MS"/>
      <family val="2"/>
    </font>
    <font>
      <sz val="9"/>
      <name val="Trebuchet MS"/>
      <family val="2"/>
    </font>
    <font>
      <sz val="9.5"/>
      <name val="Trebuchet MS"/>
      <family val="2"/>
    </font>
    <font>
      <b/>
      <u val="singleAccounting"/>
      <sz val="10"/>
      <name val="Trebuchet MS"/>
      <family val="2"/>
    </font>
    <font>
      <b/>
      <sz val="12"/>
      <color theme="0"/>
      <name val="Trebuchet MS"/>
      <family val="2"/>
    </font>
    <font>
      <b/>
      <sz val="12"/>
      <name val="Trebuchet MS"/>
      <family val="2"/>
    </font>
    <font>
      <b/>
      <sz val="9"/>
      <name val="Trebuchet MS"/>
      <family val="2"/>
    </font>
    <font>
      <b/>
      <u/>
      <sz val="9"/>
      <name val="Trebuchet MS"/>
      <family val="2"/>
    </font>
    <font>
      <b/>
      <u/>
      <sz val="9.5"/>
      <name val="Trebuchet MS"/>
      <family val="2"/>
    </font>
    <font>
      <sz val="10"/>
      <color theme="0"/>
      <name val="Trebuchet M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2" applyFont="1" applyAlignment="1">
      <alignment horizontal="center" vertical="center"/>
    </xf>
    <xf numFmtId="0" fontId="3" fillId="0" borderId="0" xfId="2" applyFont="1"/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164" fontId="3" fillId="0" borderId="0" xfId="3" applyFont="1" applyFill="1" applyAlignment="1">
      <alignment vertical="center"/>
    </xf>
    <xf numFmtId="164" fontId="3" fillId="0" borderId="0" xfId="2" applyNumberFormat="1" applyFont="1" applyAlignment="1">
      <alignment vertical="center"/>
    </xf>
    <xf numFmtId="164" fontId="3" fillId="0" borderId="0" xfId="2" applyNumberFormat="1" applyFont="1"/>
    <xf numFmtId="164" fontId="3" fillId="0" borderId="0" xfId="3" applyFont="1" applyFill="1" applyBorder="1" applyAlignment="1">
      <alignment vertical="center"/>
    </xf>
    <xf numFmtId="164" fontId="3" fillId="0" borderId="2" xfId="3" applyFont="1" applyFill="1" applyBorder="1" applyAlignment="1">
      <alignment vertical="center"/>
    </xf>
    <xf numFmtId="4" fontId="3" fillId="0" borderId="0" xfId="2" applyNumberFormat="1" applyFont="1" applyAlignment="1">
      <alignment vertical="center"/>
    </xf>
    <xf numFmtId="0" fontId="8" fillId="0" borderId="0" xfId="2" applyFont="1"/>
    <xf numFmtId="4" fontId="3" fillId="0" borderId="0" xfId="2" applyNumberFormat="1" applyFont="1"/>
    <xf numFmtId="164" fontId="9" fillId="0" borderId="0" xfId="3" applyFont="1" applyFill="1" applyAlignment="1">
      <alignment vertical="center"/>
    </xf>
    <xf numFmtId="165" fontId="3" fillId="0" borderId="0" xfId="2" applyNumberFormat="1" applyFont="1" applyAlignment="1">
      <alignment vertical="center"/>
    </xf>
    <xf numFmtId="4" fontId="3" fillId="0" borderId="2" xfId="2" applyNumberFormat="1" applyFont="1" applyBorder="1" applyAlignment="1">
      <alignment vertical="center"/>
    </xf>
    <xf numFmtId="0" fontId="10" fillId="0" borderId="0" xfId="2" applyFont="1" applyAlignment="1">
      <alignment horizontal="left" vertical="center" wrapText="1"/>
    </xf>
    <xf numFmtId="164" fontId="3" fillId="0" borderId="2" xfId="2" applyNumberFormat="1" applyFont="1" applyBorder="1" applyAlignment="1">
      <alignment vertical="center"/>
    </xf>
    <xf numFmtId="0" fontId="7" fillId="0" borderId="0" xfId="2" applyFont="1" applyAlignment="1">
      <alignment horizontal="left"/>
    </xf>
    <xf numFmtId="166" fontId="9" fillId="0" borderId="0" xfId="3" applyNumberFormat="1" applyFont="1" applyFill="1" applyBorder="1"/>
    <xf numFmtId="166" fontId="3" fillId="0" borderId="0" xfId="2" applyNumberFormat="1" applyFont="1"/>
    <xf numFmtId="10" fontId="3" fillId="0" borderId="0" xfId="2" applyNumberFormat="1" applyFont="1"/>
    <xf numFmtId="166" fontId="3" fillId="0" borderId="2" xfId="3" applyNumberFormat="1" applyFont="1" applyFill="1" applyBorder="1"/>
    <xf numFmtId="4" fontId="3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64" fontId="6" fillId="0" borderId="0" xfId="2" applyNumberFormat="1" applyFont="1" applyAlignment="1">
      <alignment vertical="center"/>
    </xf>
    <xf numFmtId="0" fontId="7" fillId="0" borderId="0" xfId="2" applyFont="1"/>
    <xf numFmtId="1" fontId="3" fillId="0" borderId="0" xfId="2" applyNumberFormat="1" applyFont="1"/>
    <xf numFmtId="43" fontId="3" fillId="0" borderId="0" xfId="2" applyNumberFormat="1" applyFont="1"/>
    <xf numFmtId="164" fontId="6" fillId="0" borderId="0" xfId="3" applyFont="1" applyFill="1" applyBorder="1" applyAlignment="1">
      <alignment vertical="center"/>
    </xf>
    <xf numFmtId="164" fontId="6" fillId="0" borderId="3" xfId="3" applyFont="1" applyFill="1" applyBorder="1" applyAlignment="1">
      <alignment vertical="center" wrapText="1"/>
    </xf>
    <xf numFmtId="164" fontId="6" fillId="0" borderId="3" xfId="3" applyFont="1" applyFill="1" applyBorder="1" applyAlignment="1">
      <alignment horizontal="center" vertical="center" wrapText="1"/>
    </xf>
    <xf numFmtId="164" fontId="6" fillId="0" borderId="0" xfId="3" applyFont="1" applyFill="1" applyBorder="1" applyAlignment="1">
      <alignment horizontal="center" vertical="center" wrapText="1"/>
    </xf>
    <xf numFmtId="164" fontId="6" fillId="0" borderId="2" xfId="3" applyFont="1" applyFill="1" applyBorder="1" applyAlignment="1">
      <alignment vertical="center"/>
    </xf>
    <xf numFmtId="49" fontId="7" fillId="0" borderId="0" xfId="2" applyNumberFormat="1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164" fontId="3" fillId="0" borderId="0" xfId="3" applyFont="1" applyAlignment="1">
      <alignment vertical="center"/>
    </xf>
    <xf numFmtId="164" fontId="6" fillId="0" borderId="0" xfId="3" applyFont="1" applyBorder="1" applyAlignment="1">
      <alignment vertical="center"/>
    </xf>
    <xf numFmtId="164" fontId="3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64" fontId="3" fillId="0" borderId="2" xfId="3" applyFont="1" applyBorder="1" applyAlignment="1">
      <alignment vertical="center"/>
    </xf>
    <xf numFmtId="0" fontId="8" fillId="0" borderId="0" xfId="2" applyFont="1" applyAlignment="1">
      <alignment horizontal="left" vertical="center"/>
    </xf>
    <xf numFmtId="164" fontId="12" fillId="0" borderId="0" xfId="3" applyFont="1" applyBorder="1" applyAlignment="1">
      <alignment vertical="center"/>
    </xf>
    <xf numFmtId="164" fontId="6" fillId="0" borderId="2" xfId="3" applyFont="1" applyBorder="1" applyAlignment="1">
      <alignment vertical="center"/>
    </xf>
    <xf numFmtId="164" fontId="3" fillId="0" borderId="0" xfId="3" applyFont="1" applyBorder="1" applyAlignment="1">
      <alignment vertical="center"/>
    </xf>
    <xf numFmtId="1" fontId="3" fillId="0" borderId="0" xfId="2" applyNumberFormat="1" applyFont="1" applyAlignment="1">
      <alignment horizontal="left" vertical="center" wrapText="1"/>
    </xf>
    <xf numFmtId="164" fontId="3" fillId="0" borderId="0" xfId="3" applyFont="1" applyFill="1" applyBorder="1"/>
    <xf numFmtId="164" fontId="6" fillId="0" borderId="0" xfId="3" applyFont="1" applyBorder="1"/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2" fillId="0" borderId="0" xfId="2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/>
    </xf>
    <xf numFmtId="0" fontId="6" fillId="0" borderId="0" xfId="2" applyFont="1" applyAlignment="1">
      <alignment horizontal="centerContinuous"/>
    </xf>
    <xf numFmtId="0" fontId="6" fillId="0" borderId="0" xfId="2" applyFont="1" applyAlignment="1">
      <alignment horizontal="centerContinuous" vertical="center"/>
    </xf>
    <xf numFmtId="0" fontId="5" fillId="0" borderId="1" xfId="2" applyFont="1" applyBorder="1" applyAlignment="1">
      <alignment horizontal="centerContinuous"/>
    </xf>
    <xf numFmtId="0" fontId="15" fillId="0" borderId="1" xfId="2" applyFont="1" applyBorder="1" applyAlignment="1">
      <alignment horizontal="centerContinuous"/>
    </xf>
    <xf numFmtId="0" fontId="15" fillId="0" borderId="1" xfId="2" applyFont="1" applyBorder="1" applyAlignment="1">
      <alignment horizontal="centerContinuous" vertical="center"/>
    </xf>
    <xf numFmtId="0" fontId="3" fillId="0" borderId="1" xfId="2" applyFont="1" applyBorder="1" applyAlignment="1">
      <alignment horizontal="centerContinuous"/>
    </xf>
    <xf numFmtId="167" fontId="3" fillId="0" borderId="0" xfId="2" applyNumberFormat="1" applyFont="1"/>
    <xf numFmtId="39" fontId="3" fillId="0" borderId="0" xfId="2" applyNumberFormat="1" applyFont="1"/>
    <xf numFmtId="0" fontId="3" fillId="0" borderId="0" xfId="2" applyFont="1" applyAlignment="1">
      <alignment wrapText="1"/>
    </xf>
    <xf numFmtId="4" fontId="3" fillId="0" borderId="2" xfId="2" applyNumberFormat="1" applyFont="1" applyBorder="1"/>
    <xf numFmtId="164" fontId="3" fillId="0" borderId="2" xfId="3" applyFont="1" applyFill="1" applyBorder="1"/>
    <xf numFmtId="0" fontId="16" fillId="0" borderId="0" xfId="2" applyFont="1" applyAlignment="1">
      <alignment wrapText="1"/>
    </xf>
    <xf numFmtId="0" fontId="3" fillId="0" borderId="0" xfId="2" applyFont="1" applyAlignment="1">
      <alignment horizontal="left"/>
    </xf>
    <xf numFmtId="39" fontId="3" fillId="0" borderId="2" xfId="2" applyNumberFormat="1" applyFont="1" applyBorder="1"/>
    <xf numFmtId="0" fontId="16" fillId="0" borderId="0" xfId="2" applyFont="1" applyAlignment="1">
      <alignment vertical="center" wrapText="1"/>
    </xf>
    <xf numFmtId="0" fontId="3" fillId="0" borderId="0" xfId="2" applyFont="1" applyAlignment="1">
      <alignment vertical="center" wrapText="1"/>
    </xf>
    <xf numFmtId="0" fontId="10" fillId="0" borderId="0" xfId="2" applyFont="1" applyAlignment="1">
      <alignment horizontal="left"/>
    </xf>
    <xf numFmtId="4" fontId="3" fillId="0" borderId="0" xfId="3" applyNumberFormat="1" applyFont="1" applyFill="1" applyBorder="1"/>
    <xf numFmtId="0" fontId="10" fillId="0" borderId="0" xfId="2" applyFont="1" applyAlignment="1">
      <alignment horizontal="left" wrapText="1"/>
    </xf>
    <xf numFmtId="4" fontId="3" fillId="0" borderId="2" xfId="3" applyNumberFormat="1" applyFont="1" applyFill="1" applyBorder="1"/>
    <xf numFmtId="0" fontId="7" fillId="0" borderId="0" xfId="2" applyFont="1" applyAlignment="1">
      <alignment vertical="center"/>
    </xf>
    <xf numFmtId="164" fontId="3" fillId="0" borderId="2" xfId="2" applyNumberFormat="1" applyFont="1" applyBorder="1"/>
    <xf numFmtId="0" fontId="10" fillId="0" borderId="0" xfId="2" applyFont="1"/>
    <xf numFmtId="0" fontId="10" fillId="0" borderId="0" xfId="2" applyFont="1" applyAlignment="1">
      <alignment wrapText="1"/>
    </xf>
    <xf numFmtId="164" fontId="3" fillId="0" borderId="0" xfId="4" applyNumberFormat="1" applyFont="1" applyFill="1" applyBorder="1"/>
    <xf numFmtId="164" fontId="3" fillId="0" borderId="0" xfId="3" applyFont="1" applyFill="1"/>
    <xf numFmtId="164" fontId="9" fillId="0" borderId="0" xfId="3" applyFont="1" applyFill="1" applyBorder="1"/>
    <xf numFmtId="4" fontId="3" fillId="0" borderId="0" xfId="1" applyNumberFormat="1" applyFont="1" applyFill="1"/>
    <xf numFmtId="4" fontId="3" fillId="0" borderId="0" xfId="3" applyNumberFormat="1" applyFont="1" applyFill="1"/>
    <xf numFmtId="0" fontId="7" fillId="0" borderId="0" xfId="2" applyFont="1" applyAlignment="1">
      <alignment horizontal="left" vertical="center" wrapText="1"/>
    </xf>
    <xf numFmtId="0" fontId="17" fillId="0" borderId="0" xfId="2" applyFont="1"/>
    <xf numFmtId="0" fontId="6" fillId="0" borderId="0" xfId="2" applyFont="1" applyAlignment="1">
      <alignment horizontal="center"/>
    </xf>
    <xf numFmtId="4" fontId="3" fillId="0" borderId="0" xfId="3" applyNumberFormat="1" applyFont="1" applyFill="1" applyAlignment="1">
      <alignment horizontal="center"/>
    </xf>
    <xf numFmtId="4" fontId="3" fillId="0" borderId="0" xfId="3" applyNumberFormat="1" applyFont="1" applyAlignment="1">
      <alignment horizontal="center"/>
    </xf>
    <xf numFmtId="0" fontId="3" fillId="0" borderId="0" xfId="2" applyFont="1" applyAlignment="1">
      <alignment horizontal="center" vertical="center"/>
    </xf>
    <xf numFmtId="4" fontId="6" fillId="0" borderId="0" xfId="3" applyNumberFormat="1" applyFont="1" applyBorder="1"/>
    <xf numFmtId="164" fontId="6" fillId="0" borderId="3" xfId="2" applyNumberFormat="1" applyFont="1" applyBorder="1"/>
    <xf numFmtId="0" fontId="6" fillId="0" borderId="0" xfId="2" applyFont="1" applyAlignment="1">
      <alignment vertical="center"/>
    </xf>
    <xf numFmtId="164" fontId="6" fillId="0" borderId="0" xfId="2" applyNumberFormat="1" applyFont="1"/>
    <xf numFmtId="0" fontId="3" fillId="0" borderId="0" xfId="1" applyFont="1"/>
    <xf numFmtId="0" fontId="3" fillId="0" borderId="0" xfId="2" applyFont="1" applyAlignment="1">
      <alignment horizontal="center"/>
    </xf>
    <xf numFmtId="164" fontId="13" fillId="0" borderId="0" xfId="2" applyNumberFormat="1" applyFont="1" applyAlignment="1">
      <alignment horizontal="center"/>
    </xf>
    <xf numFmtId="0" fontId="18" fillId="0" borderId="0" xfId="2" applyFont="1"/>
    <xf numFmtId="0" fontId="14" fillId="0" borderId="0" xfId="2" applyFont="1"/>
    <xf numFmtId="0" fontId="14" fillId="0" borderId="0" xfId="2" applyFont="1" applyAlignment="1">
      <alignment horizontal="center"/>
    </xf>
  </cellXfs>
  <cellStyles count="5">
    <cellStyle name="Millares" xfId="1" builtinId="3"/>
    <cellStyle name="Millares_BALANCE GENERALA ASOCIADO ENERO 06" xfId="3" xr:uid="{13F89403-E9A1-4376-BD3D-C94FD84DD34A}"/>
    <cellStyle name="Moneda 2" xfId="4" xr:uid="{4A67FC7A-8906-4E99-8B51-C7DCBBF8A6D7}"/>
    <cellStyle name="Normal" xfId="0" builtinId="0"/>
    <cellStyle name="Normal 2" xfId="2" xr:uid="{CCA90D41-1B6F-4F58-8547-425B8A19E7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</xdr:row>
      <xdr:rowOff>129694</xdr:rowOff>
    </xdr:from>
    <xdr:to>
      <xdr:col>0</xdr:col>
      <xdr:colOff>3765550</xdr:colOff>
      <xdr:row>61</xdr:row>
      <xdr:rowOff>82358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B84464AD-173C-41B7-A09C-E594EA38AFCE}"/>
            </a:ext>
          </a:extLst>
        </xdr:cNvPr>
        <xdr:cNvSpPr/>
      </xdr:nvSpPr>
      <xdr:spPr>
        <a:xfrm>
          <a:off x="0" y="9527694"/>
          <a:ext cx="3765550" cy="5876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JAIME FERNANDO GARCIA-PRIETO FIGUEROA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Director Presidente y Representante Legal</a:t>
          </a: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1276254</xdr:colOff>
      <xdr:row>57</xdr:row>
      <xdr:rowOff>142587</xdr:rowOff>
    </xdr:from>
    <xdr:to>
      <xdr:col>5</xdr:col>
      <xdr:colOff>943937</xdr:colOff>
      <xdr:row>61</xdr:row>
      <xdr:rowOff>46568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BE1FA8CB-442F-4689-A874-61206F3C8635}"/>
            </a:ext>
          </a:extLst>
        </xdr:cNvPr>
        <xdr:cNvSpPr/>
      </xdr:nvSpPr>
      <xdr:spPr>
        <a:xfrm>
          <a:off x="7658004" y="9540587"/>
          <a:ext cx="3598333" cy="53898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JORGE MAURICIO RAMIREZ MIRANDA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Contador General</a:t>
          </a: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oneCellAnchor>
    <xdr:from>
      <xdr:col>0</xdr:col>
      <xdr:colOff>402168</xdr:colOff>
      <xdr:row>0</xdr:row>
      <xdr:rowOff>0</xdr:rowOff>
    </xdr:from>
    <xdr:ext cx="1936750" cy="672512"/>
    <xdr:pic>
      <xdr:nvPicPr>
        <xdr:cNvPr id="4" name="Imagen 3">
          <a:extLst>
            <a:ext uri="{FF2B5EF4-FFF2-40B4-BE49-F238E27FC236}">
              <a16:creationId xmlns:a16="http://schemas.microsoft.com/office/drawing/2014/main" id="{08BF5392-B716-43FF-94E6-A85F8FE34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68" y="0"/>
          <a:ext cx="1936750" cy="672512"/>
        </a:xfrm>
        <a:prstGeom prst="rect">
          <a:avLst/>
        </a:prstGeom>
      </xdr:spPr>
    </xdr:pic>
    <xdr:clientData/>
  </xdr:oneCellAnchor>
  <xdr:twoCellAnchor>
    <xdr:from>
      <xdr:col>1</xdr:col>
      <xdr:colOff>6350</xdr:colOff>
      <xdr:row>57</xdr:row>
      <xdr:rowOff>146050</xdr:rowOff>
    </xdr:from>
    <xdr:to>
      <xdr:col>4</xdr:col>
      <xdr:colOff>1162050</xdr:colOff>
      <xdr:row>61</xdr:row>
      <xdr:rowOff>98714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F658619-7002-4F6D-9937-6277ADA3E064}"/>
            </a:ext>
          </a:extLst>
        </xdr:cNvPr>
        <xdr:cNvSpPr/>
      </xdr:nvSpPr>
      <xdr:spPr>
        <a:xfrm>
          <a:off x="3778250" y="9544050"/>
          <a:ext cx="3765550" cy="5876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ERIC WILFREDO LARREYNAGA CRUZ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Director Financiero</a:t>
          </a: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2816225</xdr:colOff>
      <xdr:row>49</xdr:row>
      <xdr:rowOff>56093</xdr:rowOff>
    </xdr:from>
    <xdr:to>
      <xdr:col>7</xdr:col>
      <xdr:colOff>209550</xdr:colOff>
      <xdr:row>53</xdr:row>
      <xdr:rowOff>57151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2A6D7E6F-9E86-4C5C-BC96-8492178816CD}"/>
            </a:ext>
          </a:extLst>
        </xdr:cNvPr>
        <xdr:cNvSpPr/>
      </xdr:nvSpPr>
      <xdr:spPr>
        <a:xfrm>
          <a:off x="9032875" y="9390593"/>
          <a:ext cx="3622675" cy="68685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JORGE MAURICIO RAMIREZ MIRANDA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Contador General</a:t>
          </a: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1641475</xdr:colOff>
      <xdr:row>49</xdr:row>
      <xdr:rowOff>28575</xdr:rowOff>
    </xdr:from>
    <xdr:to>
      <xdr:col>2</xdr:col>
      <xdr:colOff>587375</xdr:colOff>
      <xdr:row>53</xdr:row>
      <xdr:rowOff>69850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EE064321-2632-48F8-A4FA-9DA6F2AF66FE}"/>
            </a:ext>
          </a:extLst>
        </xdr:cNvPr>
        <xdr:cNvSpPr/>
      </xdr:nvSpPr>
      <xdr:spPr>
        <a:xfrm>
          <a:off x="1641475" y="9363075"/>
          <a:ext cx="3778250" cy="727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JAIME FERNANDO GARCIA-PRIETO FIGUEROA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Director Presidente y Representante Legal</a:t>
          </a: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oneCellAnchor>
    <xdr:from>
      <xdr:col>0</xdr:col>
      <xdr:colOff>361949</xdr:colOff>
      <xdr:row>0</xdr:row>
      <xdr:rowOff>23917</xdr:rowOff>
    </xdr:from>
    <xdr:ext cx="1847851" cy="637723"/>
    <xdr:pic>
      <xdr:nvPicPr>
        <xdr:cNvPr id="4" name="Imagen 3">
          <a:extLst>
            <a:ext uri="{FF2B5EF4-FFF2-40B4-BE49-F238E27FC236}">
              <a16:creationId xmlns:a16="http://schemas.microsoft.com/office/drawing/2014/main" id="{978EB8E0-CD21-4C7E-8CB4-ECC3767D6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23917"/>
          <a:ext cx="1847851" cy="637723"/>
        </a:xfrm>
        <a:prstGeom prst="rect">
          <a:avLst/>
        </a:prstGeom>
      </xdr:spPr>
    </xdr:pic>
    <xdr:clientData/>
  </xdr:oneCellAnchor>
  <xdr:twoCellAnchor>
    <xdr:from>
      <xdr:col>2</xdr:col>
      <xdr:colOff>571500</xdr:colOff>
      <xdr:row>49</xdr:row>
      <xdr:rowOff>63500</xdr:rowOff>
    </xdr:from>
    <xdr:to>
      <xdr:col>4</xdr:col>
      <xdr:colOff>2952750</xdr:colOff>
      <xdr:row>52</xdr:row>
      <xdr:rowOff>136814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9351FBAF-25B0-47F8-9F7F-53C927604857}"/>
            </a:ext>
          </a:extLst>
        </xdr:cNvPr>
        <xdr:cNvSpPr/>
      </xdr:nvSpPr>
      <xdr:spPr>
        <a:xfrm>
          <a:off x="5403850" y="9398000"/>
          <a:ext cx="3765550" cy="5876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ERIC WILFREDO LARREYNAGA CRUZ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Director Financiero</a:t>
          </a: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8655A-F768-4747-8C35-DC9546DDD827}">
  <sheetPr>
    <tabColor rgb="FF0070C0"/>
    <pageSetUpPr fitToPage="1"/>
  </sheetPr>
  <dimension ref="A1:N67"/>
  <sheetViews>
    <sheetView tabSelected="1" view="pageBreakPreview" topLeftCell="C42" zoomScaleNormal="120" zoomScaleSheetLayoutView="100" workbookViewId="0">
      <selection activeCell="H55" sqref="H55"/>
    </sheetView>
  </sheetViews>
  <sheetFormatPr baseColWidth="10" defaultColWidth="10.5" defaultRowHeight="13.5" x14ac:dyDescent="0.35"/>
  <cols>
    <col min="1" max="1" width="49.5" style="5" customWidth="1"/>
    <col min="2" max="2" width="16.5" style="6" customWidth="1"/>
    <col min="3" max="3" width="17" style="6" customWidth="1"/>
    <col min="4" max="4" width="0.75" style="2" customWidth="1"/>
    <col min="5" max="5" width="51.58203125" style="5" customWidth="1"/>
    <col min="6" max="6" width="17" style="6" customWidth="1"/>
    <col min="7" max="7" width="17.58203125" style="6" customWidth="1"/>
    <col min="8" max="8" width="12.58203125" style="2" customWidth="1"/>
    <col min="9" max="9" width="6.1640625" style="2" customWidth="1"/>
    <col min="10" max="10" width="14.25" style="2" customWidth="1"/>
    <col min="11" max="16384" width="10.5" style="2"/>
  </cols>
  <sheetData>
    <row r="1" spans="1:10" ht="18" customHeight="1" x14ac:dyDescent="0.35">
      <c r="A1" s="1" t="s">
        <v>0</v>
      </c>
      <c r="B1" s="1"/>
      <c r="C1" s="1"/>
      <c r="D1" s="1"/>
      <c r="E1" s="1"/>
      <c r="F1" s="1"/>
      <c r="G1" s="1"/>
    </row>
    <row r="2" spans="1:10" ht="13.5" customHeight="1" x14ac:dyDescent="0.35">
      <c r="A2" s="3" t="s">
        <v>136</v>
      </c>
      <c r="B2" s="3"/>
      <c r="C2" s="3"/>
      <c r="D2" s="3"/>
      <c r="E2" s="3"/>
      <c r="F2" s="3"/>
      <c r="G2" s="3"/>
    </row>
    <row r="3" spans="1:10" ht="12.75" customHeight="1" thickBot="1" x14ac:dyDescent="0.4">
      <c r="A3" s="4" t="s">
        <v>1</v>
      </c>
      <c r="B3" s="4"/>
      <c r="C3" s="4"/>
      <c r="D3" s="4"/>
      <c r="E3" s="4"/>
      <c r="F3" s="4"/>
      <c r="G3" s="4"/>
    </row>
    <row r="4" spans="1:10" ht="3.5" customHeight="1" x14ac:dyDescent="0.35">
      <c r="E4" s="5" t="s">
        <v>2</v>
      </c>
    </row>
    <row r="5" spans="1:10" ht="12.75" customHeight="1" x14ac:dyDescent="0.35">
      <c r="A5" s="7" t="s">
        <v>3</v>
      </c>
      <c r="E5" s="7" t="s">
        <v>4</v>
      </c>
    </row>
    <row r="6" spans="1:10" ht="13" customHeight="1" x14ac:dyDescent="0.35">
      <c r="A6" s="8" t="s">
        <v>5</v>
      </c>
      <c r="B6" s="9" t="s">
        <v>2</v>
      </c>
      <c r="C6" s="10">
        <f>SUM(B7:B8)</f>
        <v>1342234.41</v>
      </c>
      <c r="D6" s="11"/>
      <c r="E6" s="8" t="s">
        <v>6</v>
      </c>
      <c r="F6" s="12"/>
      <c r="G6" s="10">
        <f>SUM(F7:F8)</f>
        <v>1147537.32</v>
      </c>
    </row>
    <row r="7" spans="1:10" ht="13" customHeight="1" x14ac:dyDescent="0.35">
      <c r="A7" s="5" t="s">
        <v>7</v>
      </c>
      <c r="B7" s="9">
        <v>1100</v>
      </c>
      <c r="E7" s="5" t="s">
        <v>8</v>
      </c>
      <c r="F7" s="12">
        <v>494644.7</v>
      </c>
      <c r="G7" s="10"/>
    </row>
    <row r="8" spans="1:10" ht="13" customHeight="1" x14ac:dyDescent="0.35">
      <c r="A8" s="5" t="s">
        <v>9</v>
      </c>
      <c r="B8" s="13">
        <v>1341134.4099999999</v>
      </c>
      <c r="C8" s="10"/>
      <c r="D8" s="2" t="s">
        <v>2</v>
      </c>
      <c r="E8" s="5" t="s">
        <v>10</v>
      </c>
      <c r="F8" s="13">
        <v>652892.62</v>
      </c>
    </row>
    <row r="9" spans="1:10" ht="13" customHeight="1" x14ac:dyDescent="0.35">
      <c r="B9" s="9"/>
      <c r="E9" s="8" t="s">
        <v>11</v>
      </c>
      <c r="F9" s="12"/>
      <c r="G9" s="10">
        <f>SUM(F10:F13)</f>
        <v>5703626.9400000004</v>
      </c>
    </row>
    <row r="10" spans="1:10" ht="13" customHeight="1" x14ac:dyDescent="0.35">
      <c r="A10" s="8" t="s">
        <v>12</v>
      </c>
      <c r="B10" s="9" t="s">
        <v>2</v>
      </c>
      <c r="C10" s="10">
        <f>SUM(B11:B14)</f>
        <v>4063554.15</v>
      </c>
      <c r="E10" s="5" t="s">
        <v>13</v>
      </c>
      <c r="F10" s="12">
        <v>39741.29</v>
      </c>
      <c r="G10" s="10"/>
    </row>
    <row r="11" spans="1:10" ht="13" customHeight="1" x14ac:dyDescent="0.35">
      <c r="A11" s="5" t="s">
        <v>14</v>
      </c>
      <c r="B11" s="9">
        <v>300000</v>
      </c>
      <c r="E11" s="5" t="s">
        <v>15</v>
      </c>
      <c r="F11" s="14">
        <v>1411357.49</v>
      </c>
    </row>
    <row r="12" spans="1:10" ht="13" customHeight="1" x14ac:dyDescent="0.35">
      <c r="A12" s="5" t="s">
        <v>16</v>
      </c>
      <c r="B12" s="9">
        <v>3760633.44</v>
      </c>
      <c r="D12" s="15"/>
      <c r="E12" s="5" t="s">
        <v>17</v>
      </c>
      <c r="F12" s="14">
        <v>4237648.28</v>
      </c>
      <c r="G12" s="10"/>
      <c r="J12" s="16"/>
    </row>
    <row r="13" spans="1:10" ht="13" customHeight="1" x14ac:dyDescent="0.35">
      <c r="A13" s="5" t="s">
        <v>18</v>
      </c>
      <c r="B13" s="9">
        <v>0</v>
      </c>
      <c r="D13" s="15"/>
      <c r="E13" s="5" t="s">
        <v>19</v>
      </c>
      <c r="F13" s="13">
        <v>14879.88</v>
      </c>
    </row>
    <row r="14" spans="1:10" ht="13" customHeight="1" x14ac:dyDescent="0.35">
      <c r="A14" s="5" t="s">
        <v>20</v>
      </c>
      <c r="B14" s="13">
        <v>2920.71</v>
      </c>
      <c r="D14" s="15"/>
      <c r="E14" s="8" t="s">
        <v>21</v>
      </c>
      <c r="G14" s="14">
        <f>SUM(F15:F16)</f>
        <v>1556884.91</v>
      </c>
      <c r="J14" s="16"/>
    </row>
    <row r="15" spans="1:10" ht="13" customHeight="1" x14ac:dyDescent="0.35">
      <c r="B15" s="12"/>
      <c r="D15" s="15"/>
      <c r="E15" s="5" t="s">
        <v>22</v>
      </c>
      <c r="F15" s="14">
        <v>1281320.4099999999</v>
      </c>
    </row>
    <row r="16" spans="1:10" ht="13" customHeight="1" x14ac:dyDescent="0.35">
      <c r="A16" s="8" t="s">
        <v>23</v>
      </c>
      <c r="B16" s="17"/>
      <c r="C16" s="14">
        <f>SUM(B18:B18)</f>
        <v>1035614.83</v>
      </c>
      <c r="E16" s="5" t="s">
        <v>24</v>
      </c>
      <c r="F16" s="13">
        <v>275564.5</v>
      </c>
    </row>
    <row r="17" spans="1:14" ht="13" customHeight="1" x14ac:dyDescent="0.35">
      <c r="A17" s="5" t="s">
        <v>25</v>
      </c>
      <c r="B17" s="17"/>
      <c r="C17" s="14"/>
      <c r="E17" s="8" t="s">
        <v>26</v>
      </c>
      <c r="F17" s="18"/>
      <c r="G17" s="10">
        <f>SUM(F18)</f>
        <v>53647.86</v>
      </c>
    </row>
    <row r="18" spans="1:14" ht="13" customHeight="1" x14ac:dyDescent="0.35">
      <c r="A18" s="5" t="s">
        <v>27</v>
      </c>
      <c r="B18" s="13">
        <v>1035614.83</v>
      </c>
      <c r="C18" s="14"/>
      <c r="E18" s="5" t="s">
        <v>28</v>
      </c>
      <c r="F18" s="19">
        <v>53647.86</v>
      </c>
      <c r="G18" s="10"/>
    </row>
    <row r="19" spans="1:14" ht="13" customHeight="1" x14ac:dyDescent="0.35">
      <c r="E19" s="8" t="s">
        <v>29</v>
      </c>
      <c r="F19" s="14"/>
      <c r="G19" s="14">
        <f>SUM(F20:F23)</f>
        <v>6130938.3300000001</v>
      </c>
    </row>
    <row r="20" spans="1:14" ht="13" customHeight="1" x14ac:dyDescent="0.35">
      <c r="A20" s="8" t="s">
        <v>30</v>
      </c>
      <c r="B20" s="9"/>
      <c r="C20" s="10">
        <f>SUM(B21:B24)</f>
        <v>15243324.559999999</v>
      </c>
      <c r="E20" s="2" t="s">
        <v>31</v>
      </c>
      <c r="F20" s="14">
        <v>2101480</v>
      </c>
      <c r="G20" s="14"/>
    </row>
    <row r="21" spans="1:14" ht="13" customHeight="1" x14ac:dyDescent="0.35">
      <c r="A21" s="5" t="s">
        <v>32</v>
      </c>
      <c r="B21" s="9">
        <v>3958468.36</v>
      </c>
      <c r="E21" s="5" t="s">
        <v>33</v>
      </c>
      <c r="F21" s="14">
        <v>4000000</v>
      </c>
      <c r="G21" s="10"/>
    </row>
    <row r="22" spans="1:14" ht="13" customHeight="1" x14ac:dyDescent="0.35">
      <c r="A22" s="20" t="s">
        <v>34</v>
      </c>
      <c r="B22" s="14">
        <v>11211550.239999998</v>
      </c>
      <c r="E22" s="5" t="s">
        <v>35</v>
      </c>
      <c r="F22" s="14">
        <v>0</v>
      </c>
      <c r="G22" s="10"/>
    </row>
    <row r="23" spans="1:14" ht="13" customHeight="1" x14ac:dyDescent="0.35">
      <c r="A23" s="5" t="s">
        <v>36</v>
      </c>
      <c r="B23" s="10">
        <v>120914.13</v>
      </c>
      <c r="E23" s="2" t="s">
        <v>37</v>
      </c>
      <c r="F23" s="19">
        <v>29458.33</v>
      </c>
      <c r="G23" s="10"/>
    </row>
    <row r="24" spans="1:14" ht="13" customHeight="1" x14ac:dyDescent="0.35">
      <c r="A24" s="5" t="s">
        <v>38</v>
      </c>
      <c r="B24" s="21">
        <v>-47608.17</v>
      </c>
      <c r="E24" s="8" t="s">
        <v>39</v>
      </c>
      <c r="F24" s="18"/>
      <c r="G24" s="10">
        <f>SUM(F25)</f>
        <v>20512.939999999999</v>
      </c>
    </row>
    <row r="25" spans="1:14" ht="13" customHeight="1" x14ac:dyDescent="0.35">
      <c r="E25" s="5" t="s">
        <v>40</v>
      </c>
      <c r="F25" s="13">
        <v>20512.939999999999</v>
      </c>
      <c r="G25" s="10"/>
    </row>
    <row r="26" spans="1:14" ht="13" customHeight="1" x14ac:dyDescent="0.35">
      <c r="A26" s="8" t="s">
        <v>41</v>
      </c>
      <c r="B26" s="12"/>
      <c r="C26" s="14">
        <f>SUM(B27)</f>
        <v>801905.88</v>
      </c>
      <c r="E26" s="8" t="s">
        <v>42</v>
      </c>
      <c r="F26" s="9"/>
      <c r="G26" s="10">
        <f>SUM(F27:F28)</f>
        <v>535215.61</v>
      </c>
    </row>
    <row r="27" spans="1:14" ht="13" customHeight="1" x14ac:dyDescent="0.35">
      <c r="A27" s="5" t="s">
        <v>43</v>
      </c>
      <c r="B27" s="13">
        <v>801905.88</v>
      </c>
      <c r="E27" s="5" t="s">
        <v>44</v>
      </c>
      <c r="F27" s="12">
        <v>210944.35</v>
      </c>
    </row>
    <row r="28" spans="1:14" ht="13" customHeight="1" x14ac:dyDescent="0.35">
      <c r="B28" s="12"/>
      <c r="E28" s="5" t="s">
        <v>45</v>
      </c>
      <c r="F28" s="13">
        <v>324271.26</v>
      </c>
      <c r="G28" s="10"/>
    </row>
    <row r="29" spans="1:14" ht="13" customHeight="1" x14ac:dyDescent="0.5">
      <c r="A29" s="8" t="s">
        <v>46</v>
      </c>
      <c r="B29" s="9" t="s">
        <v>2</v>
      </c>
      <c r="C29" s="10">
        <f>SUM(B30:B31)</f>
        <v>91842.790000000037</v>
      </c>
      <c r="E29" s="22" t="s">
        <v>47</v>
      </c>
      <c r="F29" s="23"/>
      <c r="G29" s="24">
        <f>SUM(F30:F30)</f>
        <v>92257</v>
      </c>
      <c r="N29" s="25"/>
    </row>
    <row r="30" spans="1:14" ht="13" customHeight="1" x14ac:dyDescent="0.35">
      <c r="A30" s="5" t="s">
        <v>48</v>
      </c>
      <c r="B30" s="12">
        <v>853670.87</v>
      </c>
      <c r="E30" s="2" t="s">
        <v>49</v>
      </c>
      <c r="F30" s="26">
        <v>92257</v>
      </c>
      <c r="G30" s="24"/>
      <c r="K30" s="25"/>
    </row>
    <row r="31" spans="1:14" ht="13" customHeight="1" x14ac:dyDescent="0.35">
      <c r="A31" s="5" t="s">
        <v>50</v>
      </c>
      <c r="B31" s="13">
        <v>-761828.08</v>
      </c>
      <c r="E31" s="8" t="s">
        <v>51</v>
      </c>
      <c r="G31" s="14">
        <f>SUM(F32)</f>
        <v>109626.32</v>
      </c>
    </row>
    <row r="32" spans="1:14" ht="13" customHeight="1" x14ac:dyDescent="0.35">
      <c r="B32" s="9"/>
      <c r="E32" s="27" t="s">
        <v>52</v>
      </c>
      <c r="F32" s="13">
        <v>109626.32</v>
      </c>
    </row>
    <row r="33" spans="1:10" ht="13" customHeight="1" x14ac:dyDescent="0.35">
      <c r="A33" s="8" t="s">
        <v>53</v>
      </c>
      <c r="B33" s="9"/>
      <c r="C33" s="10">
        <f>SUM(B34:B37)</f>
        <v>2602374.0500000003</v>
      </c>
      <c r="E33" s="15" t="s">
        <v>54</v>
      </c>
      <c r="F33" s="12"/>
      <c r="G33" s="14">
        <f>SUM(F34)</f>
        <v>0</v>
      </c>
    </row>
    <row r="34" spans="1:10" ht="13" customHeight="1" x14ac:dyDescent="0.35">
      <c r="A34" s="5" t="s">
        <v>55</v>
      </c>
      <c r="B34" s="9">
        <v>1598672.36</v>
      </c>
      <c r="C34" s="10"/>
      <c r="E34" s="16" t="s">
        <v>56</v>
      </c>
      <c r="F34" s="13">
        <v>0</v>
      </c>
      <c r="J34" s="11"/>
    </row>
    <row r="35" spans="1:10" ht="13" customHeight="1" x14ac:dyDescent="0.35">
      <c r="A35" s="5" t="s">
        <v>57</v>
      </c>
      <c r="B35" s="10">
        <v>1015059.14</v>
      </c>
      <c r="C35" s="10"/>
      <c r="E35" s="28" t="s">
        <v>58</v>
      </c>
      <c r="F35" s="9" t="s">
        <v>2</v>
      </c>
      <c r="G35" s="29">
        <f>SUM(G6:G34)</f>
        <v>15350247.229999999</v>
      </c>
    </row>
    <row r="36" spans="1:10" ht="13" customHeight="1" x14ac:dyDescent="0.35">
      <c r="A36" s="5" t="s">
        <v>59</v>
      </c>
      <c r="B36" s="9">
        <v>115728.87</v>
      </c>
      <c r="C36" s="10"/>
      <c r="E36" s="28" t="s">
        <v>60</v>
      </c>
      <c r="F36" s="9" t="s">
        <v>2</v>
      </c>
      <c r="G36" s="10" t="s">
        <v>2</v>
      </c>
    </row>
    <row r="37" spans="1:10" ht="13" customHeight="1" x14ac:dyDescent="0.35">
      <c r="A37" s="5" t="s">
        <v>61</v>
      </c>
      <c r="B37" s="13">
        <v>-127086.32</v>
      </c>
      <c r="E37" s="8" t="s">
        <v>62</v>
      </c>
      <c r="F37" s="9"/>
      <c r="G37" s="10">
        <f>+F38</f>
        <v>9000000</v>
      </c>
    </row>
    <row r="38" spans="1:10" ht="13" customHeight="1" x14ac:dyDescent="0.35">
      <c r="B38" s="12"/>
      <c r="E38" s="5" t="s">
        <v>63</v>
      </c>
      <c r="F38" s="13">
        <v>9000000</v>
      </c>
      <c r="G38" s="10"/>
    </row>
    <row r="39" spans="1:10" ht="13" customHeight="1" x14ac:dyDescent="0.35">
      <c r="B39" s="12"/>
      <c r="E39" s="8" t="s">
        <v>64</v>
      </c>
      <c r="G39" s="12">
        <f>+F40</f>
        <v>419058.21</v>
      </c>
    </row>
    <row r="40" spans="1:10" ht="13" customHeight="1" x14ac:dyDescent="0.35">
      <c r="B40" s="12"/>
      <c r="E40" s="5" t="s">
        <v>65</v>
      </c>
      <c r="F40" s="13">
        <v>419058.21</v>
      </c>
    </row>
    <row r="41" spans="1:10" ht="13" customHeight="1" x14ac:dyDescent="0.35">
      <c r="B41" s="12"/>
      <c r="E41" s="30" t="s">
        <v>66</v>
      </c>
      <c r="F41" s="12"/>
      <c r="G41" s="10">
        <f>+F42</f>
        <v>4701.3599999999997</v>
      </c>
    </row>
    <row r="42" spans="1:10" ht="14.5" customHeight="1" x14ac:dyDescent="0.35">
      <c r="B42" s="12"/>
      <c r="E42" s="31" t="s">
        <v>67</v>
      </c>
      <c r="F42" s="13">
        <v>4701.3599999999997</v>
      </c>
      <c r="H42" s="11"/>
    </row>
    <row r="43" spans="1:10" ht="14.5" customHeight="1" x14ac:dyDescent="0.35">
      <c r="B43" s="12"/>
      <c r="E43" s="8" t="s">
        <v>68</v>
      </c>
      <c r="F43" s="12"/>
      <c r="G43" s="10">
        <f>SUM(F44:F45)</f>
        <v>406843.87000000104</v>
      </c>
      <c r="H43" s="11"/>
    </row>
    <row r="44" spans="1:10" ht="17" customHeight="1" x14ac:dyDescent="0.35">
      <c r="B44" s="12"/>
      <c r="E44" s="5" t="str">
        <f>IF(F44&lt;0,"PERDIDA DEL EJERCICIO","UTILIDAD DEL EJERCICIO")</f>
        <v>PERDIDA DEL EJERCICIO</v>
      </c>
      <c r="F44" s="12">
        <v>-3193721.1199999992</v>
      </c>
      <c r="H44" s="11"/>
    </row>
    <row r="45" spans="1:10" ht="12.75" customHeight="1" x14ac:dyDescent="0.35">
      <c r="B45" s="12"/>
      <c r="E45" s="5" t="s">
        <v>69</v>
      </c>
      <c r="F45" s="13">
        <v>3600564.99</v>
      </c>
    </row>
    <row r="46" spans="1:10" ht="10" customHeight="1" x14ac:dyDescent="0.35">
      <c r="E46" s="7" t="s">
        <v>70</v>
      </c>
      <c r="F46" s="12"/>
      <c r="G46" s="29">
        <f>SUM(G37:G45)</f>
        <v>9830603.4400000013</v>
      </c>
      <c r="H46" s="11"/>
    </row>
    <row r="47" spans="1:10" ht="18" customHeight="1" thickBot="1" x14ac:dyDescent="0.4">
      <c r="A47" s="28" t="s">
        <v>71</v>
      </c>
      <c r="B47" s="33" t="s">
        <v>2</v>
      </c>
      <c r="C47" s="34">
        <f>SUM(C5:C46)</f>
        <v>25180850.669999998</v>
      </c>
      <c r="E47" s="7" t="s">
        <v>72</v>
      </c>
      <c r="F47" s="9"/>
      <c r="G47" s="35">
        <f>G35+G46</f>
        <v>25180850.670000002</v>
      </c>
      <c r="H47" s="32">
        <f>+G47-C47</f>
        <v>0</v>
      </c>
    </row>
    <row r="48" spans="1:10" ht="7.5" customHeight="1" thickTop="1" x14ac:dyDescent="0.35">
      <c r="E48" s="7"/>
      <c r="F48" s="9"/>
      <c r="G48" s="36"/>
    </row>
    <row r="49" spans="1:11" ht="18" customHeight="1" x14ac:dyDescent="0.35">
      <c r="A49" s="8" t="s">
        <v>73</v>
      </c>
      <c r="B49" s="33"/>
      <c r="C49" s="37">
        <f>SUM(B50:B53)</f>
        <v>1084810948.6199999</v>
      </c>
      <c r="E49" s="38" t="s">
        <v>74</v>
      </c>
      <c r="F49" s="9"/>
      <c r="G49" s="37">
        <f>SUM(F50)</f>
        <v>1084810948.6199999</v>
      </c>
    </row>
    <row r="50" spans="1:11" ht="12.75" customHeight="1" x14ac:dyDescent="0.35">
      <c r="A50" s="39" t="s">
        <v>75</v>
      </c>
      <c r="B50" s="9">
        <v>950106071.28999996</v>
      </c>
      <c r="C50" s="33"/>
      <c r="E50" s="20" t="s">
        <v>76</v>
      </c>
      <c r="F50" s="13">
        <v>1084810948.6199999</v>
      </c>
      <c r="G50" s="33"/>
    </row>
    <row r="51" spans="1:11" ht="12.75" customHeight="1" x14ac:dyDescent="0.35">
      <c r="A51" s="5" t="s">
        <v>77</v>
      </c>
      <c r="B51" s="40">
        <v>26217899.800000001</v>
      </c>
      <c r="C51" s="41"/>
      <c r="E51" s="42"/>
      <c r="F51" s="40"/>
      <c r="G51" s="41"/>
    </row>
    <row r="52" spans="1:11" ht="12.75" customHeight="1" x14ac:dyDescent="0.35">
      <c r="A52" s="43" t="s">
        <v>78</v>
      </c>
      <c r="B52" s="40">
        <v>105135002.58</v>
      </c>
      <c r="F52" s="40"/>
      <c r="G52" s="41"/>
    </row>
    <row r="53" spans="1:11" ht="12.75" customHeight="1" x14ac:dyDescent="0.35">
      <c r="A53" s="20" t="s">
        <v>79</v>
      </c>
      <c r="B53" s="44">
        <v>3351974.95</v>
      </c>
      <c r="E53" s="45"/>
      <c r="F53" s="40"/>
      <c r="G53" s="46"/>
    </row>
    <row r="54" spans="1:11" ht="12.75" customHeight="1" x14ac:dyDescent="0.35">
      <c r="B54" s="46"/>
      <c r="C54" s="41"/>
      <c r="E54" s="45"/>
      <c r="F54" s="40"/>
      <c r="G54" s="46"/>
      <c r="K54" s="11"/>
    </row>
    <row r="55" spans="1:11" ht="12.75" customHeight="1" x14ac:dyDescent="0.35">
      <c r="A55" s="8" t="s">
        <v>80</v>
      </c>
      <c r="B55" s="46"/>
      <c r="C55" s="47">
        <f>SUM(B56:B57)</f>
        <v>1566315.42</v>
      </c>
      <c r="E55" s="8" t="s">
        <v>81</v>
      </c>
      <c r="G55" s="47">
        <f>+F56</f>
        <v>1566315.42</v>
      </c>
      <c r="H55" s="32">
        <f>+G55-C55</f>
        <v>0</v>
      </c>
      <c r="K55" s="11"/>
    </row>
    <row r="56" spans="1:11" ht="12.75" customHeight="1" x14ac:dyDescent="0.35">
      <c r="A56" s="5" t="s">
        <v>82</v>
      </c>
      <c r="B56" s="48">
        <v>1530766.4</v>
      </c>
      <c r="C56" s="41"/>
      <c r="E56" s="5" t="s">
        <v>81</v>
      </c>
      <c r="F56" s="19">
        <v>1566315.42</v>
      </c>
      <c r="K56" s="11"/>
    </row>
    <row r="57" spans="1:11" ht="12.75" customHeight="1" x14ac:dyDescent="0.35">
      <c r="A57" s="5" t="s">
        <v>83</v>
      </c>
      <c r="B57" s="44">
        <v>35549.019999999997</v>
      </c>
      <c r="C57" s="41"/>
      <c r="F57" s="14"/>
    </row>
    <row r="58" spans="1:11" ht="12.75" customHeight="1" x14ac:dyDescent="0.35">
      <c r="A58" s="49"/>
      <c r="B58" s="41"/>
      <c r="C58" s="41"/>
      <c r="F58" s="14"/>
      <c r="J58" s="50"/>
    </row>
    <row r="59" spans="1:11" ht="12.75" customHeight="1" x14ac:dyDescent="0.35">
      <c r="B59" s="46"/>
      <c r="C59" s="41"/>
      <c r="J59" s="11"/>
    </row>
    <row r="60" spans="1:11" ht="12.75" customHeight="1" x14ac:dyDescent="0.35">
      <c r="B60" s="46"/>
      <c r="C60" s="41"/>
      <c r="H60" s="11"/>
    </row>
    <row r="61" spans="1:11" ht="12.75" customHeight="1" x14ac:dyDescent="0.35">
      <c r="B61" s="46"/>
      <c r="C61" s="41"/>
      <c r="J61" s="11"/>
    </row>
    <row r="62" spans="1:11" ht="12.75" customHeight="1" x14ac:dyDescent="0.35">
      <c r="B62" s="46"/>
      <c r="C62" s="41"/>
    </row>
    <row r="63" spans="1:11" ht="12.75" customHeight="1" x14ac:dyDescent="0.35">
      <c r="B63" s="46"/>
      <c r="C63" s="41"/>
      <c r="D63" s="51"/>
    </row>
    <row r="64" spans="1:11" ht="16.5" x14ac:dyDescent="0.35">
      <c r="B64" s="46"/>
      <c r="C64" s="41"/>
      <c r="D64" s="51"/>
    </row>
    <row r="65" spans="1:7" ht="15.5" x14ac:dyDescent="0.35">
      <c r="A65" s="52"/>
      <c r="C65" s="53"/>
      <c r="F65" s="54"/>
      <c r="G65" s="53"/>
    </row>
    <row r="66" spans="1:7" ht="15.5" x14ac:dyDescent="0.35">
      <c r="A66" s="55"/>
      <c r="C66" s="53"/>
      <c r="F66" s="53"/>
      <c r="G66" s="53"/>
    </row>
    <row r="67" spans="1:7" ht="15.5" x14ac:dyDescent="0.35">
      <c r="F67" s="53"/>
      <c r="G67" s="53"/>
    </row>
  </sheetData>
  <mergeCells count="3">
    <mergeCell ref="A1:G1"/>
    <mergeCell ref="A2:G2"/>
    <mergeCell ref="A3:G3"/>
  </mergeCells>
  <printOptions horizontalCentered="1"/>
  <pageMargins left="0.11811023622047245" right="0.23622047244094491" top="0.23622047244094491" bottom="0.19685039370078741" header="0" footer="0"/>
  <pageSetup scale="7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0BEF1-8732-494A-9A6B-35CE63920DD9}">
  <sheetPr>
    <tabColor rgb="FF0070C0"/>
    <pageSetUpPr fitToPage="1"/>
  </sheetPr>
  <dimension ref="A1:H62"/>
  <sheetViews>
    <sheetView view="pageBreakPreview" topLeftCell="B31" zoomScaleNormal="100" zoomScaleSheetLayoutView="100" workbookViewId="0">
      <selection activeCell="E54" sqref="E54"/>
    </sheetView>
  </sheetViews>
  <sheetFormatPr baseColWidth="10" defaultColWidth="10.5" defaultRowHeight="13.5" x14ac:dyDescent="0.35"/>
  <cols>
    <col min="1" max="1" width="46.9140625" style="2" customWidth="1"/>
    <col min="2" max="2" width="16.5" style="2" customWidth="1"/>
    <col min="3" max="3" width="17" style="2" customWidth="1"/>
    <col min="4" max="4" width="1.1640625" style="2" customWidth="1"/>
    <col min="5" max="5" width="46.58203125" style="6" customWidth="1"/>
    <col min="6" max="7" width="17.58203125" style="2" customWidth="1"/>
    <col min="8" max="8" width="11.9140625" style="2" bestFit="1" customWidth="1"/>
    <col min="9" max="16384" width="10.5" style="2"/>
  </cols>
  <sheetData>
    <row r="1" spans="1:8" ht="17.25" customHeight="1" x14ac:dyDescent="0.45">
      <c r="A1" s="56" t="s">
        <v>0</v>
      </c>
      <c r="B1" s="57"/>
      <c r="C1" s="57"/>
      <c r="D1" s="57"/>
      <c r="E1" s="58"/>
      <c r="F1" s="57"/>
      <c r="G1" s="59"/>
    </row>
    <row r="2" spans="1:8" ht="15" customHeight="1" x14ac:dyDescent="0.35">
      <c r="A2" s="57" t="s">
        <v>137</v>
      </c>
      <c r="B2" s="60"/>
      <c r="C2" s="60"/>
      <c r="D2" s="60"/>
      <c r="E2" s="61"/>
      <c r="F2" s="60"/>
      <c r="G2" s="59"/>
    </row>
    <row r="3" spans="1:8" ht="19.5" customHeight="1" thickBot="1" x14ac:dyDescent="0.4">
      <c r="A3" s="62" t="s">
        <v>1</v>
      </c>
      <c r="B3" s="63"/>
      <c r="C3" s="63"/>
      <c r="D3" s="63"/>
      <c r="E3" s="64"/>
      <c r="F3" s="63"/>
      <c r="G3" s="65"/>
    </row>
    <row r="4" spans="1:8" ht="18" customHeight="1" x14ac:dyDescent="0.35">
      <c r="A4" s="7" t="s">
        <v>84</v>
      </c>
      <c r="E4" s="7" t="s">
        <v>85</v>
      </c>
      <c r="G4" s="16"/>
      <c r="H4" s="66"/>
    </row>
    <row r="5" spans="1:8" ht="16.5" customHeight="1" x14ac:dyDescent="0.35">
      <c r="A5" s="30" t="s">
        <v>86</v>
      </c>
      <c r="C5" s="16">
        <f>SUM(B6:B7)</f>
        <v>3595939.6100000003</v>
      </c>
      <c r="D5" s="66"/>
      <c r="E5" s="8" t="s">
        <v>87</v>
      </c>
      <c r="F5" s="67"/>
      <c r="G5" s="67">
        <f>SUM(F6:F8)</f>
        <v>3033593.47</v>
      </c>
    </row>
    <row r="6" spans="1:8" x14ac:dyDescent="0.35">
      <c r="A6" s="2" t="s">
        <v>88</v>
      </c>
      <c r="B6" s="16">
        <v>677736.3</v>
      </c>
      <c r="C6" s="16"/>
      <c r="E6" s="5" t="s">
        <v>88</v>
      </c>
      <c r="F6" s="67">
        <v>1104445.9300000002</v>
      </c>
      <c r="G6" s="67"/>
    </row>
    <row r="7" spans="1:8" x14ac:dyDescent="0.35">
      <c r="A7" s="68" t="s">
        <v>89</v>
      </c>
      <c r="B7" s="69">
        <v>2918203.31</v>
      </c>
      <c r="E7" s="5" t="s">
        <v>90</v>
      </c>
      <c r="F7" s="50">
        <v>1810949.4700000002</v>
      </c>
      <c r="G7" s="67"/>
    </row>
    <row r="8" spans="1:8" x14ac:dyDescent="0.35">
      <c r="C8" s="16"/>
      <c r="E8" s="5" t="s">
        <v>91</v>
      </c>
      <c r="F8" s="70">
        <v>118198.07</v>
      </c>
      <c r="G8" s="67"/>
    </row>
    <row r="9" spans="1:8" x14ac:dyDescent="0.35">
      <c r="A9" s="71" t="s">
        <v>92</v>
      </c>
      <c r="B9" s="67"/>
      <c r="C9" s="67">
        <f>SUM(B10)</f>
        <v>660015.87</v>
      </c>
      <c r="E9" s="5"/>
      <c r="F9" s="50"/>
      <c r="G9" s="67"/>
    </row>
    <row r="10" spans="1:8" ht="24" x14ac:dyDescent="0.35">
      <c r="A10" s="72" t="s">
        <v>88</v>
      </c>
      <c r="B10" s="73">
        <v>660015.87</v>
      </c>
      <c r="C10" s="67"/>
      <c r="D10" s="66"/>
      <c r="E10" s="74" t="s">
        <v>93</v>
      </c>
      <c r="G10" s="67">
        <f>SUM(F11:F13)</f>
        <v>3197898.59</v>
      </c>
    </row>
    <row r="11" spans="1:8" x14ac:dyDescent="0.35">
      <c r="A11" s="72"/>
      <c r="B11" s="16"/>
      <c r="C11" s="67"/>
      <c r="E11" s="6" t="s">
        <v>88</v>
      </c>
      <c r="F11" s="16">
        <v>131982.57999999999</v>
      </c>
    </row>
    <row r="12" spans="1:8" ht="24.75" customHeight="1" x14ac:dyDescent="0.35">
      <c r="A12" s="71" t="s">
        <v>94</v>
      </c>
      <c r="C12" s="14">
        <f>SUM(B13:B15)</f>
        <v>861778.5</v>
      </c>
      <c r="E12" s="75" t="s">
        <v>95</v>
      </c>
      <c r="F12" s="14">
        <v>2801815.21</v>
      </c>
    </row>
    <row r="13" spans="1:8" ht="17.25" customHeight="1" x14ac:dyDescent="0.35">
      <c r="A13" s="76" t="s">
        <v>88</v>
      </c>
      <c r="B13" s="77">
        <v>339066.43</v>
      </c>
      <c r="E13" s="6" t="s">
        <v>96</v>
      </c>
      <c r="F13" s="69">
        <v>264100.80000000005</v>
      </c>
    </row>
    <row r="14" spans="1:8" ht="15.75" customHeight="1" x14ac:dyDescent="0.35">
      <c r="A14" s="78" t="s">
        <v>97</v>
      </c>
      <c r="B14" s="16">
        <v>2406.62</v>
      </c>
      <c r="C14" s="11"/>
      <c r="F14" s="16"/>
    </row>
    <row r="15" spans="1:8" x14ac:dyDescent="0.35">
      <c r="A15" s="76" t="s">
        <v>96</v>
      </c>
      <c r="B15" s="79">
        <v>520305.45</v>
      </c>
      <c r="E15" s="80" t="s">
        <v>98</v>
      </c>
      <c r="G15" s="16">
        <f>SUM(F16:F17)</f>
        <v>276809.74</v>
      </c>
    </row>
    <row r="16" spans="1:8" x14ac:dyDescent="0.35">
      <c r="A16" s="72"/>
      <c r="B16" s="16"/>
      <c r="C16" s="16"/>
      <c r="E16" s="6" t="s">
        <v>88</v>
      </c>
      <c r="F16" s="16">
        <v>152143.26999999999</v>
      </c>
    </row>
    <row r="17" spans="1:7" x14ac:dyDescent="0.35">
      <c r="A17" s="30" t="s">
        <v>99</v>
      </c>
      <c r="B17" s="77"/>
      <c r="C17" s="16">
        <f>SUM(B18:B21)</f>
        <v>1813027.44</v>
      </c>
      <c r="E17" s="6" t="s">
        <v>100</v>
      </c>
      <c r="F17" s="81">
        <v>124666.47</v>
      </c>
    </row>
    <row r="18" spans="1:7" x14ac:dyDescent="0.35">
      <c r="A18" s="82" t="s">
        <v>101</v>
      </c>
      <c r="B18" s="77">
        <v>224414.50999999998</v>
      </c>
      <c r="D18" s="66"/>
    </row>
    <row r="19" spans="1:7" ht="24.5" x14ac:dyDescent="0.35">
      <c r="A19" s="83" t="s">
        <v>102</v>
      </c>
      <c r="B19" s="77">
        <v>585811.54</v>
      </c>
      <c r="D19" s="11"/>
      <c r="E19" s="8" t="s">
        <v>103</v>
      </c>
      <c r="F19" s="84"/>
      <c r="G19" s="84">
        <f>SUM(F20:F21)</f>
        <v>1340.42</v>
      </c>
    </row>
    <row r="20" spans="1:7" x14ac:dyDescent="0.35">
      <c r="A20" s="2" t="s">
        <v>104</v>
      </c>
      <c r="B20" s="77">
        <v>5908.9500000000007</v>
      </c>
      <c r="E20" s="6" t="s">
        <v>88</v>
      </c>
      <c r="F20" s="11">
        <v>237.24</v>
      </c>
      <c r="G20" s="84"/>
    </row>
    <row r="21" spans="1:7" x14ac:dyDescent="0.35">
      <c r="A21" s="2" t="s">
        <v>105</v>
      </c>
      <c r="B21" s="79">
        <v>996892.44</v>
      </c>
      <c r="E21" s="5" t="s">
        <v>89</v>
      </c>
      <c r="F21" s="81">
        <v>1103.18</v>
      </c>
    </row>
    <row r="22" spans="1:7" ht="15.75" customHeight="1" x14ac:dyDescent="0.35"/>
    <row r="23" spans="1:7" ht="13.5" customHeight="1" x14ac:dyDescent="0.35">
      <c r="A23" s="22" t="s">
        <v>106</v>
      </c>
      <c r="C23" s="16">
        <f>SUM(B24:B26)</f>
        <v>1277336.04</v>
      </c>
      <c r="E23" s="80" t="s">
        <v>107</v>
      </c>
      <c r="G23" s="85">
        <f>SUM(F24:F26)</f>
        <v>65747.72</v>
      </c>
    </row>
    <row r="24" spans="1:7" ht="14.25" customHeight="1" x14ac:dyDescent="0.35">
      <c r="A24" s="72" t="s">
        <v>88</v>
      </c>
      <c r="B24" s="16">
        <v>122472.07999999999</v>
      </c>
      <c r="C24" s="67"/>
      <c r="E24" s="6" t="s">
        <v>108</v>
      </c>
      <c r="F24" s="85">
        <v>17042.43</v>
      </c>
      <c r="G24" s="11"/>
    </row>
    <row r="25" spans="1:7" ht="14.25" customHeight="1" x14ac:dyDescent="0.35">
      <c r="A25" s="2" t="s">
        <v>100</v>
      </c>
      <c r="B25" s="16">
        <v>1123600.05</v>
      </c>
      <c r="E25" s="5" t="s">
        <v>109</v>
      </c>
      <c r="F25" s="85">
        <v>48705.29</v>
      </c>
    </row>
    <row r="26" spans="1:7" ht="15" customHeight="1" x14ac:dyDescent="0.35">
      <c r="A26" s="2" t="s">
        <v>91</v>
      </c>
      <c r="B26" s="69">
        <v>31263.91</v>
      </c>
      <c r="E26" s="6" t="s">
        <v>110</v>
      </c>
      <c r="F26" s="26">
        <v>0</v>
      </c>
    </row>
    <row r="27" spans="1:7" ht="14.25" customHeight="1" x14ac:dyDescent="0.5">
      <c r="B27" s="86"/>
      <c r="C27" s="87"/>
      <c r="E27" s="5"/>
      <c r="F27" s="50"/>
    </row>
    <row r="28" spans="1:7" x14ac:dyDescent="0.35">
      <c r="A28" s="30" t="s">
        <v>111</v>
      </c>
      <c r="B28" s="88"/>
      <c r="C28" s="88">
        <f>SUM(B29:B30)</f>
        <v>280170.77</v>
      </c>
      <c r="E28" s="8" t="s">
        <v>112</v>
      </c>
      <c r="F28" s="50"/>
      <c r="G28" s="85">
        <f>SUM(F29)</f>
        <v>19516.349999999999</v>
      </c>
    </row>
    <row r="29" spans="1:7" x14ac:dyDescent="0.35">
      <c r="A29" s="2" t="s">
        <v>113</v>
      </c>
      <c r="B29" s="16">
        <v>249380.76</v>
      </c>
      <c r="C29" s="88"/>
      <c r="E29" s="5" t="s">
        <v>114</v>
      </c>
      <c r="F29" s="70">
        <v>19516.349999999999</v>
      </c>
    </row>
    <row r="30" spans="1:7" ht="24.5" x14ac:dyDescent="0.35">
      <c r="A30" s="83" t="s">
        <v>115</v>
      </c>
      <c r="B30" s="70">
        <v>30790.01</v>
      </c>
      <c r="E30" s="89" t="s">
        <v>116</v>
      </c>
      <c r="G30" s="85">
        <f>SUM(F31)</f>
        <v>15045.07</v>
      </c>
    </row>
    <row r="31" spans="1:7" x14ac:dyDescent="0.35">
      <c r="D31" s="66"/>
      <c r="E31" s="5" t="s">
        <v>117</v>
      </c>
      <c r="F31" s="69">
        <v>15045.07</v>
      </c>
    </row>
    <row r="32" spans="1:7" ht="15.75" customHeight="1" x14ac:dyDescent="0.35">
      <c r="A32" s="30" t="s">
        <v>118</v>
      </c>
      <c r="B32" s="88"/>
      <c r="C32" s="16">
        <f>SUM(B33:B40)</f>
        <v>1279608.9999999998</v>
      </c>
    </row>
    <row r="33" spans="1:8" ht="12.75" customHeight="1" x14ac:dyDescent="0.35">
      <c r="A33" s="2" t="s">
        <v>119</v>
      </c>
      <c r="B33" s="88">
        <v>308015.76999999996</v>
      </c>
      <c r="C33" s="16"/>
      <c r="E33" s="30" t="s">
        <v>120</v>
      </c>
      <c r="F33" s="85"/>
      <c r="G33" s="85">
        <f>SUM(F34)</f>
        <v>2.65</v>
      </c>
    </row>
    <row r="34" spans="1:8" ht="12.75" customHeight="1" x14ac:dyDescent="0.35">
      <c r="A34" s="2" t="s">
        <v>121</v>
      </c>
      <c r="B34" s="16">
        <v>0</v>
      </c>
      <c r="E34" s="2" t="s">
        <v>122</v>
      </c>
      <c r="F34" s="69">
        <v>2.65</v>
      </c>
    </row>
    <row r="35" spans="1:8" ht="12.75" customHeight="1" x14ac:dyDescent="0.35">
      <c r="A35" s="2" t="s">
        <v>123</v>
      </c>
      <c r="B35" s="88">
        <v>297227.82999999996</v>
      </c>
      <c r="C35" s="88"/>
    </row>
    <row r="36" spans="1:8" ht="12.75" customHeight="1" x14ac:dyDescent="0.35">
      <c r="A36" s="2" t="s">
        <v>124</v>
      </c>
      <c r="B36" s="16">
        <v>7086.45</v>
      </c>
    </row>
    <row r="37" spans="1:8" ht="12.75" customHeight="1" x14ac:dyDescent="0.35">
      <c r="A37" s="2" t="s">
        <v>125</v>
      </c>
      <c r="B37" s="88">
        <v>536503.4</v>
      </c>
      <c r="C37" s="16"/>
    </row>
    <row r="38" spans="1:8" ht="12.75" customHeight="1" x14ac:dyDescent="0.35">
      <c r="A38" s="2" t="s">
        <v>126</v>
      </c>
      <c r="B38" s="88">
        <v>13041.83</v>
      </c>
      <c r="C38" s="16"/>
    </row>
    <row r="39" spans="1:8" ht="12.75" customHeight="1" x14ac:dyDescent="0.35">
      <c r="A39" s="2" t="s">
        <v>127</v>
      </c>
      <c r="B39" s="88">
        <v>0</v>
      </c>
      <c r="C39" s="16"/>
    </row>
    <row r="40" spans="1:8" x14ac:dyDescent="0.35">
      <c r="A40" s="2" t="s">
        <v>128</v>
      </c>
      <c r="B40" s="79">
        <v>117733.72</v>
      </c>
      <c r="C40" s="16"/>
    </row>
    <row r="42" spans="1:8" x14ac:dyDescent="0.35">
      <c r="A42" s="90" t="s">
        <v>129</v>
      </c>
      <c r="C42" s="16">
        <f>SUM(B43:B44)</f>
        <v>35797.9</v>
      </c>
    </row>
    <row r="43" spans="1:8" x14ac:dyDescent="0.35">
      <c r="A43" s="2" t="s">
        <v>130</v>
      </c>
      <c r="B43" s="50">
        <v>15583.35</v>
      </c>
    </row>
    <row r="44" spans="1:8" ht="12.75" customHeight="1" x14ac:dyDescent="0.35">
      <c r="A44" s="2" t="s">
        <v>131</v>
      </c>
      <c r="B44" s="81">
        <v>20214.55</v>
      </c>
    </row>
    <row r="45" spans="1:8" x14ac:dyDescent="0.35">
      <c r="A45" s="91" t="s">
        <v>132</v>
      </c>
      <c r="B45" s="92"/>
      <c r="C45" s="16">
        <f>SUM(C5:C44)</f>
        <v>9803675.1300000008</v>
      </c>
      <c r="E45" s="7" t="s">
        <v>133</v>
      </c>
      <c r="F45" s="85"/>
      <c r="G45" s="16">
        <f>SUM(G5:G44)</f>
        <v>6609954.0100000007</v>
      </c>
    </row>
    <row r="46" spans="1:8" ht="16.5" customHeight="1" x14ac:dyDescent="0.35">
      <c r="A46" s="91" t="str">
        <f>IF(C46=0,"","UTILIDAD DEL EJERCICIO")</f>
        <v/>
      </c>
      <c r="B46" s="93"/>
      <c r="C46" s="16">
        <f>IF(SUM(-C45+G45)&lt;0,0,SUM(-C45+G45))</f>
        <v>0</v>
      </c>
      <c r="E46" s="94" t="str">
        <f>IF(G46=0,"","PERDIDA DEL EJERCICIO")</f>
        <v>PERDIDA DEL EJERCICIO</v>
      </c>
      <c r="G46" s="32">
        <f>IF(SUM(-G45+C45)&lt;0,0,SUM(-G45+C45))</f>
        <v>3193721.12</v>
      </c>
    </row>
    <row r="47" spans="1:8" ht="14" thickBot="1" x14ac:dyDescent="0.4">
      <c r="A47" s="91" t="s">
        <v>134</v>
      </c>
      <c r="B47" s="95" t="s">
        <v>2</v>
      </c>
      <c r="C47" s="96">
        <f>+C45+C46</f>
        <v>9803675.1300000008</v>
      </c>
      <c r="E47" s="97" t="s">
        <v>135</v>
      </c>
      <c r="F47" s="98" t="s">
        <v>2</v>
      </c>
      <c r="G47" s="96">
        <f>+G45+G46</f>
        <v>9803675.1300000008</v>
      </c>
      <c r="H47" s="11">
        <f>+G47-C47</f>
        <v>0</v>
      </c>
    </row>
    <row r="48" spans="1:8" ht="14" thickTop="1" x14ac:dyDescent="0.35">
      <c r="H48" s="99"/>
    </row>
    <row r="49" spans="1:7" ht="16.5" customHeight="1" x14ac:dyDescent="0.35"/>
    <row r="55" spans="1:7" x14ac:dyDescent="0.35">
      <c r="C55" s="16"/>
      <c r="G55" s="32"/>
    </row>
    <row r="57" spans="1:7" x14ac:dyDescent="0.35">
      <c r="A57" s="100"/>
      <c r="B57" s="95"/>
      <c r="C57" s="98"/>
      <c r="F57" s="98"/>
      <c r="G57" s="98"/>
    </row>
    <row r="58" spans="1:7" ht="15.5" x14ac:dyDescent="0.35">
      <c r="A58" s="101"/>
      <c r="B58" s="55"/>
      <c r="C58" s="55"/>
      <c r="E58" s="55"/>
      <c r="F58" s="101"/>
      <c r="G58" s="102"/>
    </row>
    <row r="59" spans="1:7" ht="15.5" x14ac:dyDescent="0.35">
      <c r="A59" s="101"/>
      <c r="C59" s="103"/>
      <c r="D59" s="104"/>
      <c r="F59" s="101"/>
      <c r="G59" s="102"/>
    </row>
    <row r="60" spans="1:7" ht="15.5" x14ac:dyDescent="0.35">
      <c r="A60" s="102"/>
      <c r="D60" s="104"/>
      <c r="F60" s="102"/>
      <c r="G60" s="102"/>
    </row>
    <row r="62" spans="1:7" ht="15.5" x14ac:dyDescent="0.35">
      <c r="D62" s="55"/>
    </row>
  </sheetData>
  <printOptions horizontalCentered="1"/>
  <pageMargins left="0.31496062992125984" right="0.23622047244094491" top="0.43307086614173229" bottom="0.19685039370078741" header="0" footer="0"/>
  <pageSetup scale="69" orientation="landscape" r:id="rId1"/>
  <headerFooter alignWithMargins="0"/>
  <rowBreaks count="1" manualBreakCount="1">
    <brk id="6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(BVES)</vt:lpstr>
      <vt:lpstr>EST.RESULTAD (BVES)</vt:lpstr>
      <vt:lpstr>'BALANCE (BVES)'!Área_de_impresión</vt:lpstr>
      <vt:lpstr>'EST.RESULTAD (BVES)'!Área_de_impresión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Mauricio Ramirez Miranda</dc:creator>
  <cp:lastModifiedBy>Jorge Mauricio Ramirez Miranda</cp:lastModifiedBy>
  <dcterms:created xsi:type="dcterms:W3CDTF">2026-05-29T22:28:54Z</dcterms:created>
  <dcterms:modified xsi:type="dcterms:W3CDTF">2026-05-29T22:30:22Z</dcterms:modified>
</cp:coreProperties>
</file>